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5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5.xml" ContentType="application/vnd.openxmlformats-officedocument.spreadsheetml.comments+xml"/>
  <Override PartName="/xl/externalLinks/externalLink6.xml" ContentType="application/vnd.openxmlformats-officedocument.spreadsheetml.externalLink+xml"/>
  <Override PartName="/xl/comments4.xml" ContentType="application/vnd.openxmlformats-officedocument.spreadsheetml.comments+xml"/>
  <Override PartName="/xl/externalLinks/externalLink17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16.xml" ContentType="application/vnd.openxmlformats-officedocument.spreadsheetml.externalLink+xml"/>
  <Override PartName="/xl/comments5.xml" ContentType="application/vnd.openxmlformats-officedocument.spreadsheetml.comments+xml"/>
  <Override PartName="/xl/externalLinks/externalLink15.xml" ContentType="application/vnd.openxmlformats-officedocument.spreadsheetml.externalLink+xml"/>
  <Override PartName="/xl/comments6.xml" ContentType="application/vnd.openxmlformats-officedocument.spreadsheetml.comments+xml"/>
  <Override PartName="/xl/externalLinks/externalLink18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9.xml" ContentType="application/vnd.openxmlformats-officedocument.spreadsheetml.externalLink+xml"/>
  <Override PartName="/xl/externalLinks/externalLink14.xml" ContentType="application/vnd.openxmlformats-officedocument.spreadsheetml.externalLink+xml"/>
  <Override PartName="/xl/comments7.xml" ContentType="application/vnd.openxmlformats-officedocument.spreadsheetml.comments+xml"/>
  <Override PartName="/xl/externalLinks/externalLink9.xml" ContentType="application/vnd.openxmlformats-officedocument.spreadsheetml.externalLink+xml"/>
  <Override PartName="/xl/comments12.xml" ContentType="application/vnd.openxmlformats-officedocument.spreadsheetml.comments+xml"/>
  <Override PartName="/xl/externalLinks/externalLink8.xml" ContentType="application/vnd.openxmlformats-officedocument.spreadsheetml.externalLink+xml"/>
  <Override PartName="/xl/comments13.xml" ContentType="application/vnd.openxmlformats-officedocument.spreadsheetml.comments+xml"/>
  <Override PartName="/xl/externalLinks/externalLink7.xml" ContentType="application/vnd.openxmlformats-officedocument.spreadsheetml.externalLink+xml"/>
  <Override PartName="/xl/comments14.xml" ContentType="application/vnd.openxmlformats-officedocument.spreadsheetml.comments+xml"/>
  <Override PartName="/xl/comments11.xml" ContentType="application/vnd.openxmlformats-officedocument.spreadsheetml.comments+xml"/>
  <Override PartName="/xl/externalLinks/externalLink10.xml" ContentType="application/vnd.openxmlformats-officedocument.spreadsheetml.externalLink+xml"/>
  <Override PartName="/xl/externalLinks/externalLink13.xml" ContentType="application/vnd.openxmlformats-officedocument.spreadsheetml.externalLink+xml"/>
  <Override PartName="/xl/comments8.xml" ContentType="application/vnd.openxmlformats-officedocument.spreadsheetml.comments+xml"/>
  <Override PartName="/xl/externalLinks/externalLink12.xml" ContentType="application/vnd.openxmlformats-officedocument.spreadsheetml.externalLink+xml"/>
  <Override PartName="/xl/comments9.xml" ContentType="application/vnd.openxmlformats-officedocument.spreadsheetml.comments+xml"/>
  <Override PartName="/xl/externalLinks/externalLink11.xml" ContentType="application/vnd.openxmlformats-officedocument.spreadsheetml.externalLink+xml"/>
  <Override PartName="/xl/comments10.xml" ContentType="application/vnd.openxmlformats-officedocument.spreadsheetml.comments+xml"/>
  <Override PartName="/xl/externalLinks/externalLink2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ecoupling Mechanisms\Deferral Journal\2019\12.2019\"/>
    </mc:Choice>
  </mc:AlternateContent>
  <bookViews>
    <workbookView xWindow="11160" yWindow="0" windowWidth="20160" windowHeight="10875" firstSheet="2" activeTab="2"/>
  </bookViews>
  <sheets>
    <sheet name="Acerno_Cache_XXXXX" sheetId="36" state="veryHidden" r:id="rId1"/>
    <sheet name="UE-170485 Auth Base" sheetId="42" r:id="rId2"/>
    <sheet name="EDWA 3% test" sheetId="41" r:id="rId3"/>
    <sheet name="Deferral Calc" sheetId="24" r:id="rId4"/>
    <sheet name="12.2019 Base Rate Revenue" sheetId="37" r:id="rId5"/>
    <sheet name="11.2019 Base Rate Revenue" sheetId="54" r:id="rId6"/>
    <sheet name="10.2019 Base Rate Revenue" sheetId="53" r:id="rId7"/>
    <sheet name="09.2019 Base Rate Revenue" sheetId="52" r:id="rId8"/>
    <sheet name="08.2019 Base Rate Revenue" sheetId="50" r:id="rId9"/>
    <sheet name="07.2019 Base Rate Revenue" sheetId="51" r:id="rId10"/>
    <sheet name="06.2019 Base Rate Revenue" sheetId="49" r:id="rId11"/>
    <sheet name="05.2019 Base Rate Revenue" sheetId="48" r:id="rId12"/>
    <sheet name="04.2019 Base Rate Revenue" sheetId="47" r:id="rId13"/>
    <sheet name="03.2019 Base Rate Revenue" sheetId="46" r:id="rId14"/>
    <sheet name="02.2019 Base Rate Revenue" sheetId="45" r:id="rId15"/>
    <sheet name="01.2019 Base Rate Revenue" sheetId="44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localSheetId="15" hidden="1">#REF!</definedName>
    <definedName name="__123Graph_D" localSheetId="14" hidden="1">#REF!</definedName>
    <definedName name="__123Graph_D" localSheetId="13" hidden="1">#REF!</definedName>
    <definedName name="__123Graph_D" localSheetId="12" hidden="1">#REF!</definedName>
    <definedName name="__123Graph_D" localSheetId="11" hidden="1">#REF!</definedName>
    <definedName name="__123Graph_D" localSheetId="10" hidden="1">#REF!</definedName>
    <definedName name="__123Graph_D" localSheetId="9" hidden="1">#REF!</definedName>
    <definedName name="__123Graph_D" localSheetId="8" hidden="1">#REF!</definedName>
    <definedName name="__123Graph_D" localSheetId="7" hidden="1">#REF!</definedName>
    <definedName name="__123Graph_D" localSheetId="6" hidden="1">#REF!</definedName>
    <definedName name="__123Graph_D" localSheetId="5" hidden="1">#REF!</definedName>
    <definedName name="__123Graph_D" localSheetId="3" hidden="1">#REF!</definedName>
    <definedName name="__123Graph_D" hidden="1">#REF!</definedName>
    <definedName name="__123Graph_ECURRENT" localSheetId="15" hidden="1">[1]ConsolidatingPL!#REF!</definedName>
    <definedName name="__123Graph_ECURRENT" localSheetId="14" hidden="1">[1]ConsolidatingPL!#REF!</definedName>
    <definedName name="__123Graph_ECURRENT" localSheetId="13" hidden="1">[1]ConsolidatingPL!#REF!</definedName>
    <definedName name="__123Graph_ECURRENT" localSheetId="12" hidden="1">[1]ConsolidatingPL!#REF!</definedName>
    <definedName name="__123Graph_ECURRENT" localSheetId="11" hidden="1">[1]ConsolidatingPL!#REF!</definedName>
    <definedName name="__123Graph_ECURRENT" localSheetId="10" hidden="1">[1]ConsolidatingPL!#REF!</definedName>
    <definedName name="__123Graph_ECURRENT" localSheetId="9" hidden="1">[1]ConsolidatingPL!#REF!</definedName>
    <definedName name="__123Graph_ECURRENT" localSheetId="8" hidden="1">[1]ConsolidatingPL!#REF!</definedName>
    <definedName name="__123Graph_ECURRENT" localSheetId="7" hidden="1">[1]ConsolidatingPL!#REF!</definedName>
    <definedName name="__123Graph_ECURRENT" localSheetId="6" hidden="1">[1]ConsolidatingPL!#REF!</definedName>
    <definedName name="__123Graph_ECURRENT" localSheetId="5" hidden="1">[1]ConsolidatingPL!#REF!</definedName>
    <definedName name="__123Graph_ECURRENT" localSheetId="3" hidden="1">[1]ConsolidatingPL!#REF!</definedName>
    <definedName name="__123Graph_ECURRENT" hidden="1">[1]ConsolidatingPL!#REF!</definedName>
    <definedName name="__Dec03">[2]BS!$T$7:$T$3582</definedName>
    <definedName name="__Dec04">[3]BS!$AC$7:$AC$3580</definedName>
    <definedName name="__Feb04" localSheetId="15">[4]BS!#REF!</definedName>
    <definedName name="__Feb04" localSheetId="14">[4]BS!#REF!</definedName>
    <definedName name="__Feb04" localSheetId="13">[4]BS!#REF!</definedName>
    <definedName name="__Feb04" localSheetId="12">[4]BS!#REF!</definedName>
    <definedName name="__Feb04" localSheetId="11">[4]BS!#REF!</definedName>
    <definedName name="__Feb04" localSheetId="10">[4]BS!#REF!</definedName>
    <definedName name="__Feb04" localSheetId="9">[4]BS!#REF!</definedName>
    <definedName name="__Feb04" localSheetId="8">[4]BS!#REF!</definedName>
    <definedName name="__Feb04" localSheetId="7">[4]BS!#REF!</definedName>
    <definedName name="__Feb04" localSheetId="6">[4]BS!#REF!</definedName>
    <definedName name="__Feb04" localSheetId="5">[4]BS!#REF!</definedName>
    <definedName name="__Feb04" localSheetId="3">[4]BS!#REF!</definedName>
    <definedName name="__Feb04">[4]BS!#REF!</definedName>
    <definedName name="__Jan04" localSheetId="15">[4]BS!#REF!</definedName>
    <definedName name="__Jan04" localSheetId="14">[4]BS!#REF!</definedName>
    <definedName name="__Jan04" localSheetId="13">[4]BS!#REF!</definedName>
    <definedName name="__Jan04" localSheetId="12">[4]BS!#REF!</definedName>
    <definedName name="__Jan04" localSheetId="11">[4]BS!#REF!</definedName>
    <definedName name="__Jan04" localSheetId="10">[4]BS!#REF!</definedName>
    <definedName name="__Jan04" localSheetId="9">[4]BS!#REF!</definedName>
    <definedName name="__Jan04" localSheetId="8">[4]BS!#REF!</definedName>
    <definedName name="__Jan04" localSheetId="7">[4]BS!#REF!</definedName>
    <definedName name="__Jan04" localSheetId="6">[4]BS!#REF!</definedName>
    <definedName name="__Jan04" localSheetId="5">[4]BS!#REF!</definedName>
    <definedName name="__Jan04" localSheetId="3">[4]BS!#REF!</definedName>
    <definedName name="__Jan04">[4]BS!#REF!</definedName>
    <definedName name="__Jul04">[3]BS!$X$7:$X$3582</definedName>
    <definedName name="__Jun04">[3]BS!$W$7:$W$3582</definedName>
    <definedName name="__Mar04" localSheetId="15">[4]BS!#REF!</definedName>
    <definedName name="__Mar04" localSheetId="14">[4]BS!#REF!</definedName>
    <definedName name="__Mar04" localSheetId="13">[4]BS!#REF!</definedName>
    <definedName name="__Mar04" localSheetId="12">[4]BS!#REF!</definedName>
    <definedName name="__Mar04" localSheetId="11">[4]BS!#REF!</definedName>
    <definedName name="__Mar04" localSheetId="10">[4]BS!#REF!</definedName>
    <definedName name="__Mar04" localSheetId="9">[4]BS!#REF!</definedName>
    <definedName name="__Mar04" localSheetId="8">[4]BS!#REF!</definedName>
    <definedName name="__Mar04" localSheetId="7">[4]BS!#REF!</definedName>
    <definedName name="__Mar04" localSheetId="6">[4]BS!#REF!</definedName>
    <definedName name="__Mar04" localSheetId="5">[4]BS!#REF!</definedName>
    <definedName name="__Mar04" localSheetId="3">[4]BS!#REF!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 localSheetId="15">[5]DT_A_DOL93!#REF!</definedName>
    <definedName name="_1_94_12_94" localSheetId="14">[5]DT_A_DOL93!#REF!</definedName>
    <definedName name="_1_94_12_94" localSheetId="13">[5]DT_A_DOL93!#REF!</definedName>
    <definedName name="_1_94_12_94" localSheetId="12">[5]DT_A_DOL93!#REF!</definedName>
    <definedName name="_1_94_12_94" localSheetId="11">[5]DT_A_DOL93!#REF!</definedName>
    <definedName name="_1_94_12_94" localSheetId="10">[5]DT_A_DOL93!#REF!</definedName>
    <definedName name="_1_94_12_94" localSheetId="9">[5]DT_A_DOL93!#REF!</definedName>
    <definedName name="_1_94_12_94" localSheetId="8">[5]DT_A_DOL93!#REF!</definedName>
    <definedName name="_1_94_12_94" localSheetId="7">[5]DT_A_DOL93!#REF!</definedName>
    <definedName name="_1_94_12_94" localSheetId="6">[5]DT_A_DOL93!#REF!</definedName>
    <definedName name="_1_94_12_94" localSheetId="5">[5]DT_A_DOL93!#REF!</definedName>
    <definedName name="_1_94_12_94" localSheetId="3">[5]DT_A_DOL93!#REF!</definedName>
    <definedName name="_1_94_12_94">[5]DT_A_DOL93!#REF!</definedName>
    <definedName name="_1_95_12_95" localSheetId="15">[5]DT_A_DOL93!#REF!</definedName>
    <definedName name="_1_95_12_95" localSheetId="14">[5]DT_A_DOL93!#REF!</definedName>
    <definedName name="_1_95_12_95" localSheetId="13">[5]DT_A_DOL93!#REF!</definedName>
    <definedName name="_1_95_12_95" localSheetId="12">[5]DT_A_DOL93!#REF!</definedName>
    <definedName name="_1_95_12_95" localSheetId="11">[5]DT_A_DOL93!#REF!</definedName>
    <definedName name="_1_95_12_95" localSheetId="10">[5]DT_A_DOL93!#REF!</definedName>
    <definedName name="_1_95_12_95" localSheetId="9">[5]DT_A_DOL93!#REF!</definedName>
    <definedName name="_1_95_12_95" localSheetId="8">[5]DT_A_DOL93!#REF!</definedName>
    <definedName name="_1_95_12_95" localSheetId="7">[5]DT_A_DOL93!#REF!</definedName>
    <definedName name="_1_95_12_95" localSheetId="6">[5]DT_A_DOL93!#REF!</definedName>
    <definedName name="_1_95_12_95" localSheetId="5">[5]DT_A_DOL93!#REF!</definedName>
    <definedName name="_1_95_12_95" localSheetId="3">[5]DT_A_DOL93!#REF!</definedName>
    <definedName name="_1_95_12_95">[5]DT_A_DOL93!#REF!</definedName>
    <definedName name="_1_96_12_96" localSheetId="15">[5]DT_A_DOL93!#REF!</definedName>
    <definedName name="_1_96_12_96" localSheetId="14">[5]DT_A_DOL93!#REF!</definedName>
    <definedName name="_1_96_12_96" localSheetId="13">[5]DT_A_DOL93!#REF!</definedName>
    <definedName name="_1_96_12_96" localSheetId="12">[5]DT_A_DOL93!#REF!</definedName>
    <definedName name="_1_96_12_96" localSheetId="11">[5]DT_A_DOL93!#REF!</definedName>
    <definedName name="_1_96_12_96" localSheetId="10">[5]DT_A_DOL93!#REF!</definedName>
    <definedName name="_1_96_12_96" localSheetId="9">[5]DT_A_DOL93!#REF!</definedName>
    <definedName name="_1_96_12_96" localSheetId="8">[5]DT_A_DOL93!#REF!</definedName>
    <definedName name="_1_96_12_96" localSheetId="7">[5]DT_A_DOL93!#REF!</definedName>
    <definedName name="_1_96_12_96" localSheetId="6">[5]DT_A_DOL93!#REF!</definedName>
    <definedName name="_1_96_12_96" localSheetId="5">[5]DT_A_DOL93!#REF!</definedName>
    <definedName name="_1_96_12_96" localSheetId="3">[5]DT_A_DOL93!#REF!</definedName>
    <definedName name="_1_96_12_96">[5]DT_A_DOL93!#REF!</definedName>
    <definedName name="_1_97_12_97" localSheetId="15">[5]DT_A_DOL93!#REF!</definedName>
    <definedName name="_1_97_12_97" localSheetId="14">[5]DT_A_DOL93!#REF!</definedName>
    <definedName name="_1_97_12_97" localSheetId="13">[5]DT_A_DOL93!#REF!</definedName>
    <definedName name="_1_97_12_97" localSheetId="12">[5]DT_A_DOL93!#REF!</definedName>
    <definedName name="_1_97_12_97" localSheetId="11">[5]DT_A_DOL93!#REF!</definedName>
    <definedName name="_1_97_12_97" localSheetId="10">[5]DT_A_DOL93!#REF!</definedName>
    <definedName name="_1_97_12_97" localSheetId="9">[5]DT_A_DOL93!#REF!</definedName>
    <definedName name="_1_97_12_97" localSheetId="8">[5]DT_A_DOL93!#REF!</definedName>
    <definedName name="_1_97_12_97" localSheetId="7">[5]DT_A_DOL93!#REF!</definedName>
    <definedName name="_1_97_12_97" localSheetId="6">[5]DT_A_DOL93!#REF!</definedName>
    <definedName name="_1_97_12_97" localSheetId="5">[5]DT_A_DOL93!#REF!</definedName>
    <definedName name="_1_97_12_97" localSheetId="3">[5]DT_A_DOL93!#REF!</definedName>
    <definedName name="_1_97_12_97">[5]DT_A_DOL93!#REF!</definedName>
    <definedName name="_1_98_12_98" localSheetId="15">[5]DT_A_DOL93!#REF!</definedName>
    <definedName name="_1_98_12_98" localSheetId="14">[5]DT_A_DOL93!#REF!</definedName>
    <definedName name="_1_98_12_98" localSheetId="13">[5]DT_A_DOL93!#REF!</definedName>
    <definedName name="_1_98_12_98" localSheetId="12">[5]DT_A_DOL93!#REF!</definedName>
    <definedName name="_1_98_12_98" localSheetId="11">[5]DT_A_DOL93!#REF!</definedName>
    <definedName name="_1_98_12_98" localSheetId="10">[5]DT_A_DOL93!#REF!</definedName>
    <definedName name="_1_98_12_98" localSheetId="9">[5]DT_A_DOL93!#REF!</definedName>
    <definedName name="_1_98_12_98" localSheetId="8">[5]DT_A_DOL93!#REF!</definedName>
    <definedName name="_1_98_12_98" localSheetId="7">[5]DT_A_DOL93!#REF!</definedName>
    <definedName name="_1_98_12_98" localSheetId="6">[5]DT_A_DOL93!#REF!</definedName>
    <definedName name="_1_98_12_98" localSheetId="5">[5]DT_A_DOL93!#REF!</definedName>
    <definedName name="_1_98_12_98" localSheetId="3">[5]DT_A_DOL93!#REF!</definedName>
    <definedName name="_1_98_12_98">[5]DT_A_DOL93!#REF!</definedName>
    <definedName name="_Apr04">[3]BS!$U$7:$U$3582</definedName>
    <definedName name="_Apr05" localSheetId="15">[6]BS!#REF!</definedName>
    <definedName name="_Apr05" localSheetId="14">[6]BS!#REF!</definedName>
    <definedName name="_Apr05" localSheetId="13">[6]BS!#REF!</definedName>
    <definedName name="_Apr05" localSheetId="12">[6]BS!#REF!</definedName>
    <definedName name="_Apr05" localSheetId="11">[6]BS!#REF!</definedName>
    <definedName name="_Apr05" localSheetId="10">[6]BS!#REF!</definedName>
    <definedName name="_Apr05" localSheetId="9">[6]BS!#REF!</definedName>
    <definedName name="_Apr05" localSheetId="8">[6]BS!#REF!</definedName>
    <definedName name="_Apr05" localSheetId="7">[6]BS!#REF!</definedName>
    <definedName name="_Apr05" localSheetId="6">[6]BS!#REF!</definedName>
    <definedName name="_Apr05" localSheetId="5">[6]BS!#REF!</definedName>
    <definedName name="_Apr05" localSheetId="3">[6]BS!#REF!</definedName>
    <definedName name="_Apr05">[6]BS!#REF!</definedName>
    <definedName name="_Aug04">[3]BS!$Y$7:$Y$3582</definedName>
    <definedName name="_Aug05" localSheetId="15">[6]BS!#REF!</definedName>
    <definedName name="_Aug05" localSheetId="14">[6]BS!#REF!</definedName>
    <definedName name="_Aug05" localSheetId="13">[6]BS!#REF!</definedName>
    <definedName name="_Aug05" localSheetId="12">[6]BS!#REF!</definedName>
    <definedName name="_Aug05" localSheetId="11">[6]BS!#REF!</definedName>
    <definedName name="_Aug05" localSheetId="10">[6]BS!#REF!</definedName>
    <definedName name="_Aug05" localSheetId="9">[6]BS!#REF!</definedName>
    <definedName name="_Aug05" localSheetId="8">[6]BS!#REF!</definedName>
    <definedName name="_Aug05" localSheetId="7">[6]BS!#REF!</definedName>
    <definedName name="_Aug05" localSheetId="6">[6]BS!#REF!</definedName>
    <definedName name="_Aug05" localSheetId="5">[6]BS!#REF!</definedName>
    <definedName name="_Aug05" localSheetId="3">[6]BS!#REF!</definedName>
    <definedName name="_Aug05">[6]BS!#REF!</definedName>
    <definedName name="_Dec03">[2]BS!$T$7:$T$3582</definedName>
    <definedName name="_Dec04">[3]BS!$AC$7:$AC$3580</definedName>
    <definedName name="_End" localSheetId="15">[6]BS!#REF!</definedName>
    <definedName name="_End" localSheetId="14">[6]BS!#REF!</definedName>
    <definedName name="_End" localSheetId="13">[6]BS!#REF!</definedName>
    <definedName name="_End" localSheetId="12">[6]BS!#REF!</definedName>
    <definedName name="_End" localSheetId="11">[6]BS!#REF!</definedName>
    <definedName name="_End" localSheetId="10">[6]BS!#REF!</definedName>
    <definedName name="_End" localSheetId="9">[6]BS!#REF!</definedName>
    <definedName name="_End" localSheetId="8">[6]BS!#REF!</definedName>
    <definedName name="_End" localSheetId="7">[6]BS!#REF!</definedName>
    <definedName name="_End" localSheetId="6">[6]BS!#REF!</definedName>
    <definedName name="_End" localSheetId="5">[6]BS!#REF!</definedName>
    <definedName name="_End" localSheetId="3">[6]BS!#REF!</definedName>
    <definedName name="_End">[6]BS!#REF!</definedName>
    <definedName name="_ex1" hidden="1">{#N/A,#N/A,FALSE,"Summ";#N/A,#N/A,FALSE,"General"}</definedName>
    <definedName name="_Feb04">[3]BS!$S$7:$S$3582</definedName>
    <definedName name="_Feb05" localSheetId="15">[6]BS!#REF!</definedName>
    <definedName name="_Feb05" localSheetId="14">[6]BS!#REF!</definedName>
    <definedName name="_Feb05" localSheetId="13">[6]BS!#REF!</definedName>
    <definedName name="_Feb05" localSheetId="12">[6]BS!#REF!</definedName>
    <definedName name="_Feb05" localSheetId="11">[6]BS!#REF!</definedName>
    <definedName name="_Feb05" localSheetId="10">[6]BS!#REF!</definedName>
    <definedName name="_Feb05" localSheetId="9">[6]BS!#REF!</definedName>
    <definedName name="_Feb05" localSheetId="8">[6]BS!#REF!</definedName>
    <definedName name="_Feb05" localSheetId="7">[6]BS!#REF!</definedName>
    <definedName name="_Feb05" localSheetId="6">[6]BS!#REF!</definedName>
    <definedName name="_Feb05" localSheetId="5">[6]BS!#REF!</definedName>
    <definedName name="_Feb05" localSheetId="3">[6]BS!#REF!</definedName>
    <definedName name="_Feb05">[6]BS!#REF!</definedName>
    <definedName name="_Fill" localSheetId="15">[7]model!#REF!</definedName>
    <definedName name="_Fill" localSheetId="14">[7]model!#REF!</definedName>
    <definedName name="_Fill" localSheetId="13">[7]model!#REF!</definedName>
    <definedName name="_Fill" localSheetId="12">[7]model!#REF!</definedName>
    <definedName name="_Fill" localSheetId="11">[7]model!#REF!</definedName>
    <definedName name="_Fill" localSheetId="10">[7]model!#REF!</definedName>
    <definedName name="_Fill" localSheetId="9">[7]model!#REF!</definedName>
    <definedName name="_Fill" localSheetId="8">[7]model!#REF!</definedName>
    <definedName name="_Fill" localSheetId="7">[7]model!#REF!</definedName>
    <definedName name="_Fill" localSheetId="6">[7]model!#REF!</definedName>
    <definedName name="_Fill" localSheetId="5">[7]model!#REF!</definedName>
    <definedName name="_Fill" localSheetId="3">[7]model!#REF!</definedName>
    <definedName name="_Fill">[7]model!#REF!</definedName>
    <definedName name="_Jan04">[3]BS!$R$7:$R$3582</definedName>
    <definedName name="_Jan05" localSheetId="15">[6]BS!#REF!</definedName>
    <definedName name="_Jan05" localSheetId="14">[6]BS!#REF!</definedName>
    <definedName name="_Jan05" localSheetId="13">[6]BS!#REF!</definedName>
    <definedName name="_Jan05" localSheetId="12">[6]BS!#REF!</definedName>
    <definedName name="_Jan05" localSheetId="11">[6]BS!#REF!</definedName>
    <definedName name="_Jan05" localSheetId="10">[6]BS!#REF!</definedName>
    <definedName name="_Jan05" localSheetId="9">[6]BS!#REF!</definedName>
    <definedName name="_Jan05" localSheetId="8">[6]BS!#REF!</definedName>
    <definedName name="_Jan05" localSheetId="7">[6]BS!#REF!</definedName>
    <definedName name="_Jan05" localSheetId="6">[6]BS!#REF!</definedName>
    <definedName name="_Jan05" localSheetId="5">[6]BS!#REF!</definedName>
    <definedName name="_Jan05" localSheetId="3">[6]BS!#REF!</definedName>
    <definedName name="_Jan05">[6]BS!#REF!</definedName>
    <definedName name="_Jul04">[3]BS!$X$7:$X$3582</definedName>
    <definedName name="_Jul05" localSheetId="15">[6]BS!#REF!</definedName>
    <definedName name="_Jul05" localSheetId="14">[6]BS!#REF!</definedName>
    <definedName name="_Jul05" localSheetId="13">[6]BS!#REF!</definedName>
    <definedName name="_Jul05" localSheetId="12">[6]BS!#REF!</definedName>
    <definedName name="_Jul05" localSheetId="11">[6]BS!#REF!</definedName>
    <definedName name="_Jul05" localSheetId="10">[6]BS!#REF!</definedName>
    <definedName name="_Jul05" localSheetId="9">[6]BS!#REF!</definedName>
    <definedName name="_Jul05" localSheetId="8">[6]BS!#REF!</definedName>
    <definedName name="_Jul05" localSheetId="7">[6]BS!#REF!</definedName>
    <definedName name="_Jul05" localSheetId="6">[6]BS!#REF!</definedName>
    <definedName name="_Jul05" localSheetId="5">[6]BS!#REF!</definedName>
    <definedName name="_Jul05" localSheetId="3">[6]BS!#REF!</definedName>
    <definedName name="_Jul05">[6]BS!#REF!</definedName>
    <definedName name="_Jun04">[3]BS!$W$7:$W$3582</definedName>
    <definedName name="_Jun05" localSheetId="15">[6]BS!#REF!</definedName>
    <definedName name="_Jun05" localSheetId="14">[6]BS!#REF!</definedName>
    <definedName name="_Jun05" localSheetId="13">[6]BS!#REF!</definedName>
    <definedName name="_Jun05" localSheetId="12">[6]BS!#REF!</definedName>
    <definedName name="_Jun05" localSheetId="11">[6]BS!#REF!</definedName>
    <definedName name="_Jun05" localSheetId="10">[6]BS!#REF!</definedName>
    <definedName name="_Jun05" localSheetId="9">[6]BS!#REF!</definedName>
    <definedName name="_Jun05" localSheetId="8">[6]BS!#REF!</definedName>
    <definedName name="_Jun05" localSheetId="7">[6]BS!#REF!</definedName>
    <definedName name="_Jun05" localSheetId="6">[6]BS!#REF!</definedName>
    <definedName name="_Jun05" localSheetId="5">[6]BS!#REF!</definedName>
    <definedName name="_Jun05" localSheetId="3">[6]BS!#REF!</definedName>
    <definedName name="_Jun05">[6]BS!#REF!</definedName>
    <definedName name="_Key1" localSheetId="15" hidden="1">#REF!</definedName>
    <definedName name="_Key1" localSheetId="14" hidden="1">#REF!</definedName>
    <definedName name="_Key1" localSheetId="13" hidden="1">#REF!</definedName>
    <definedName name="_Key1" localSheetId="12" hidden="1">#REF!</definedName>
    <definedName name="_Key1" localSheetId="11" hidden="1">#REF!</definedName>
    <definedName name="_Key1" localSheetId="10" hidden="1">#REF!</definedName>
    <definedName name="_Key1" localSheetId="9" hidden="1">#REF!</definedName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localSheetId="3" hidden="1">#REF!</definedName>
    <definedName name="_Key1" hidden="1">#REF!</definedName>
    <definedName name="_Key2" localSheetId="15" hidden="1">#REF!</definedName>
    <definedName name="_Key2" localSheetId="14" hidden="1">#REF!</definedName>
    <definedName name="_Key2" localSheetId="13" hidden="1">#REF!</definedName>
    <definedName name="_Key2" localSheetId="12" hidden="1">#REF!</definedName>
    <definedName name="_Key2" localSheetId="11" hidden="1">#REF!</definedName>
    <definedName name="_Key2" localSheetId="10" hidden="1">#REF!</definedName>
    <definedName name="_Key2" localSheetId="9" hidden="1">#REF!</definedName>
    <definedName name="_Key2" localSheetId="8" hidden="1">#REF!</definedName>
    <definedName name="_Key2" localSheetId="7" hidden="1">#REF!</definedName>
    <definedName name="_Key2" localSheetId="6" hidden="1">#REF!</definedName>
    <definedName name="_Key2" localSheetId="5" hidden="1">#REF!</definedName>
    <definedName name="_Key2" localSheetId="3" hidden="1">#REF!</definedName>
    <definedName name="_Key2" hidden="1">#REF!</definedName>
    <definedName name="_Mar04">[3]BS!$T$7:$T$3582</definedName>
    <definedName name="_Mar05" localSheetId="15">[6]BS!#REF!</definedName>
    <definedName name="_Mar05" localSheetId="14">[6]BS!#REF!</definedName>
    <definedName name="_Mar05" localSheetId="13">[6]BS!#REF!</definedName>
    <definedName name="_Mar05" localSheetId="12">[6]BS!#REF!</definedName>
    <definedName name="_Mar05" localSheetId="11">[6]BS!#REF!</definedName>
    <definedName name="_Mar05" localSheetId="10">[6]BS!#REF!</definedName>
    <definedName name="_Mar05" localSheetId="9">[6]BS!#REF!</definedName>
    <definedName name="_Mar05" localSheetId="8">[6]BS!#REF!</definedName>
    <definedName name="_Mar05" localSheetId="7">[6]BS!#REF!</definedName>
    <definedName name="_Mar05" localSheetId="6">[6]BS!#REF!</definedName>
    <definedName name="_Mar05" localSheetId="5">[6]BS!#REF!</definedName>
    <definedName name="_Mar05" localSheetId="3">[6]BS!#REF!</definedName>
    <definedName name="_Mar05">[6]BS!#REF!</definedName>
    <definedName name="_May04">[3]BS!$V$7:$V$3582</definedName>
    <definedName name="_May05" localSheetId="15">[6]BS!#REF!</definedName>
    <definedName name="_May05" localSheetId="14">[6]BS!#REF!</definedName>
    <definedName name="_May05" localSheetId="13">[6]BS!#REF!</definedName>
    <definedName name="_May05" localSheetId="12">[6]BS!#REF!</definedName>
    <definedName name="_May05" localSheetId="11">[6]BS!#REF!</definedName>
    <definedName name="_May05" localSheetId="10">[6]BS!#REF!</definedName>
    <definedName name="_May05" localSheetId="9">[6]BS!#REF!</definedName>
    <definedName name="_May05" localSheetId="8">[6]BS!#REF!</definedName>
    <definedName name="_May05" localSheetId="7">[6]BS!#REF!</definedName>
    <definedName name="_May05" localSheetId="6">[6]BS!#REF!</definedName>
    <definedName name="_May05" localSheetId="5">[6]BS!#REF!</definedName>
    <definedName name="_May05" localSheetId="3">[6]BS!#REF!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 localSheetId="15">[6]BS!#REF!</definedName>
    <definedName name="_Sep05" localSheetId="14">[6]BS!#REF!</definedName>
    <definedName name="_Sep05" localSheetId="13">[6]BS!#REF!</definedName>
    <definedName name="_Sep05" localSheetId="12">[6]BS!#REF!</definedName>
    <definedName name="_Sep05" localSheetId="11">[6]BS!#REF!</definedName>
    <definedName name="_Sep05" localSheetId="10">[6]BS!#REF!</definedName>
    <definedName name="_Sep05" localSheetId="9">[6]BS!#REF!</definedName>
    <definedName name="_Sep05" localSheetId="8">[6]BS!#REF!</definedName>
    <definedName name="_Sep05" localSheetId="7">[6]BS!#REF!</definedName>
    <definedName name="_Sep05" localSheetId="6">[6]BS!#REF!</definedName>
    <definedName name="_Sep05" localSheetId="5">[6]BS!#REF!</definedName>
    <definedName name="_Sep05" localSheetId="3">[6]BS!#REF!</definedName>
    <definedName name="_Sep05">[6]BS!#REF!</definedName>
    <definedName name="_six6" hidden="1">{#N/A,#N/A,FALSE,"CRPT";#N/A,#N/A,FALSE,"TREND";#N/A,#N/A,FALSE,"%Curve"}</definedName>
    <definedName name="_Sort" localSheetId="15" hidden="1">#REF!</definedName>
    <definedName name="_Sort" localSheetId="14" hidden="1">#REF!</definedName>
    <definedName name="_Sort" localSheetId="13" hidden="1">#REF!</definedName>
    <definedName name="_Sort" localSheetId="12" hidden="1">#REF!</definedName>
    <definedName name="_Sort" localSheetId="11" hidden="1">#REF!</definedName>
    <definedName name="_Sort" localSheetId="10" hidden="1">#REF!</definedName>
    <definedName name="_Sort" localSheetId="9" hidden="1">#REF!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localSheetId="3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 localSheetId="15">#REF!</definedName>
    <definedName name="apeek" localSheetId="14">#REF!</definedName>
    <definedName name="apeek" localSheetId="13">#REF!</definedName>
    <definedName name="apeek" localSheetId="12">#REF!</definedName>
    <definedName name="apeek" localSheetId="11">#REF!</definedName>
    <definedName name="apeek" localSheetId="10">#REF!</definedName>
    <definedName name="apeek" localSheetId="9">#REF!</definedName>
    <definedName name="apeek" localSheetId="8">#REF!</definedName>
    <definedName name="apeek" localSheetId="7">#REF!</definedName>
    <definedName name="apeek" localSheetId="6">#REF!</definedName>
    <definedName name="apeek" localSheetId="5">#REF!</definedName>
    <definedName name="apeek" localSheetId="3">#REF!</definedName>
    <definedName name="apeek">#REF!</definedName>
    <definedName name="Apr03AMA" localSheetId="15">[4]BS!#REF!</definedName>
    <definedName name="Apr03AMA" localSheetId="14">[4]BS!#REF!</definedName>
    <definedName name="Apr03AMA" localSheetId="13">[4]BS!#REF!</definedName>
    <definedName name="Apr03AMA" localSheetId="12">[4]BS!#REF!</definedName>
    <definedName name="Apr03AMA" localSheetId="11">[4]BS!#REF!</definedName>
    <definedName name="Apr03AMA" localSheetId="10">[4]BS!#REF!</definedName>
    <definedName name="Apr03AMA" localSheetId="9">[4]BS!#REF!</definedName>
    <definedName name="Apr03AMA" localSheetId="8">[4]BS!#REF!</definedName>
    <definedName name="Apr03AMA" localSheetId="7">[4]BS!#REF!</definedName>
    <definedName name="Apr03AMA" localSheetId="6">[4]BS!#REF!</definedName>
    <definedName name="Apr03AMA" localSheetId="5">[4]BS!#REF!</definedName>
    <definedName name="Apr03AMA" localSheetId="3">[4]BS!#REF!</definedName>
    <definedName name="Apr03AMA">[4]BS!#REF!</definedName>
    <definedName name="Apr04AMA">[3]BS!$AG$7:$AG$3582</definedName>
    <definedName name="Apr05AMA" localSheetId="15">[6]BS!#REF!</definedName>
    <definedName name="Apr05AMA" localSheetId="14">[6]BS!#REF!</definedName>
    <definedName name="Apr05AMA" localSheetId="13">[6]BS!#REF!</definedName>
    <definedName name="Apr05AMA" localSheetId="12">[6]BS!#REF!</definedName>
    <definedName name="Apr05AMA" localSheetId="11">[6]BS!#REF!</definedName>
    <definedName name="Apr05AMA" localSheetId="10">[6]BS!#REF!</definedName>
    <definedName name="Apr05AMA" localSheetId="9">[6]BS!#REF!</definedName>
    <definedName name="Apr05AMA" localSheetId="8">[6]BS!#REF!</definedName>
    <definedName name="Apr05AMA" localSheetId="7">[6]BS!#REF!</definedName>
    <definedName name="Apr05AMA" localSheetId="6">[6]BS!#REF!</definedName>
    <definedName name="Apr05AMA" localSheetId="5">[6]BS!#REF!</definedName>
    <definedName name="Apr05AMA" localSheetId="3">[6]BS!#REF!</definedName>
    <definedName name="Apr05AMA">[6]BS!#REF!</definedName>
    <definedName name="AS2DocOpenMode" hidden="1">"AS2DocumentEdit"</definedName>
    <definedName name="Aug03AMA" localSheetId="15">[4]BS!#REF!</definedName>
    <definedName name="Aug03AMA" localSheetId="14">[4]BS!#REF!</definedName>
    <definedName name="Aug03AMA" localSheetId="13">[4]BS!#REF!</definedName>
    <definedName name="Aug03AMA" localSheetId="12">[4]BS!#REF!</definedName>
    <definedName name="Aug03AMA" localSheetId="11">[4]BS!#REF!</definedName>
    <definedName name="Aug03AMA" localSheetId="10">[4]BS!#REF!</definedName>
    <definedName name="Aug03AMA" localSheetId="9">[4]BS!#REF!</definedName>
    <definedName name="Aug03AMA" localSheetId="8">[4]BS!#REF!</definedName>
    <definedName name="Aug03AMA" localSheetId="7">[4]BS!#REF!</definedName>
    <definedName name="Aug03AMA" localSheetId="6">[4]BS!#REF!</definedName>
    <definedName name="Aug03AMA" localSheetId="5">[4]BS!#REF!</definedName>
    <definedName name="Aug03AMA" localSheetId="3">[4]BS!#REF!</definedName>
    <definedName name="Aug03AMA">[4]BS!#REF!</definedName>
    <definedName name="Aug04AMA">[3]BS!$AK$7:$AK$3582</definedName>
    <definedName name="Aug05AMA" localSheetId="15">[6]BS!#REF!</definedName>
    <definedName name="Aug05AMA" localSheetId="14">[6]BS!#REF!</definedName>
    <definedName name="Aug05AMA" localSheetId="13">[6]BS!#REF!</definedName>
    <definedName name="Aug05AMA" localSheetId="12">[6]BS!#REF!</definedName>
    <definedName name="Aug05AMA" localSheetId="11">[6]BS!#REF!</definedName>
    <definedName name="Aug05AMA" localSheetId="10">[6]BS!#REF!</definedName>
    <definedName name="Aug05AMA" localSheetId="9">[6]BS!#REF!</definedName>
    <definedName name="Aug05AMA" localSheetId="8">[6]BS!#REF!</definedName>
    <definedName name="Aug05AMA" localSheetId="7">[6]BS!#REF!</definedName>
    <definedName name="Aug05AMA" localSheetId="6">[6]BS!#REF!</definedName>
    <definedName name="Aug05AMA" localSheetId="5">[6]BS!#REF!</definedName>
    <definedName name="Aug05AMA" localSheetId="3">[6]BS!#REF!</definedName>
    <definedName name="Aug05AMA">[6]BS!#REF!</definedName>
    <definedName name="Aurora_Prices">"Monthly Price Summary'!$C$4:$H$63"</definedName>
    <definedName name="b" hidden="1">{#N/A,#N/A,FALSE,"Coversheet";#N/A,#N/A,FALSE,"QA"}</definedName>
    <definedName name="BADDEBT" localSheetId="15">[7]model!#REF!</definedName>
    <definedName name="BADDEBT" localSheetId="14">[7]model!#REF!</definedName>
    <definedName name="BADDEBT" localSheetId="13">[7]model!#REF!</definedName>
    <definedName name="BADDEBT" localSheetId="12">[7]model!#REF!</definedName>
    <definedName name="BADDEBT" localSheetId="11">[7]model!#REF!</definedName>
    <definedName name="BADDEBT" localSheetId="10">[7]model!#REF!</definedName>
    <definedName name="BADDEBT" localSheetId="9">[7]model!#REF!</definedName>
    <definedName name="BADDEBT" localSheetId="8">[7]model!#REF!</definedName>
    <definedName name="BADDEBT" localSheetId="7">[7]model!#REF!</definedName>
    <definedName name="BADDEBT" localSheetId="6">[7]model!#REF!</definedName>
    <definedName name="BADDEBT" localSheetId="5">[7]model!#REF!</definedName>
    <definedName name="BADDEBT" localSheetId="3">[7]model!#REF!</definedName>
    <definedName name="BADDEBT">[7]model!#REF!</definedName>
    <definedName name="Base1_Billing2">'[9]2013'!$N$8</definedName>
    <definedName name="BD" localSheetId="15">[10]model!#REF!</definedName>
    <definedName name="BD" localSheetId="14">[10]model!#REF!</definedName>
    <definedName name="BD" localSheetId="13">[10]model!#REF!</definedName>
    <definedName name="BD" localSheetId="12">[10]model!#REF!</definedName>
    <definedName name="BD" localSheetId="11">[10]model!#REF!</definedName>
    <definedName name="BD" localSheetId="10">[10]model!#REF!</definedName>
    <definedName name="BD" localSheetId="9">[10]model!#REF!</definedName>
    <definedName name="BD" localSheetId="8">[10]model!#REF!</definedName>
    <definedName name="BD" localSheetId="7">[10]model!#REF!</definedName>
    <definedName name="BD" localSheetId="6">[10]model!#REF!</definedName>
    <definedName name="BD" localSheetId="5">[10]model!#REF!</definedName>
    <definedName name="BD" localSheetId="3">[10]model!#REF!</definedName>
    <definedName name="BD">[10]model!#REF!</definedName>
    <definedName name="BEP" localSheetId="15">[7]model!#REF!</definedName>
    <definedName name="BEP" localSheetId="14">[7]model!#REF!</definedName>
    <definedName name="BEP" localSheetId="13">[7]model!#REF!</definedName>
    <definedName name="BEP" localSheetId="12">[7]model!#REF!</definedName>
    <definedName name="BEP" localSheetId="11">[7]model!#REF!</definedName>
    <definedName name="BEP" localSheetId="10">[7]model!#REF!</definedName>
    <definedName name="BEP" localSheetId="9">[7]model!#REF!</definedName>
    <definedName name="BEP" localSheetId="8">[7]model!#REF!</definedName>
    <definedName name="BEP" localSheetId="7">[7]model!#REF!</definedName>
    <definedName name="BEP" localSheetId="6">[7]model!#REF!</definedName>
    <definedName name="BEP" localSheetId="5">[7]model!#REF!</definedName>
    <definedName name="BEP" localSheetId="3">[7]model!#REF!</definedName>
    <definedName name="BEP">[7]model!#REF!</definedName>
    <definedName name="BEx0017DGUEDPCFJUPUZOOLJCS2B" localSheetId="15" hidden="1">#REF!</definedName>
    <definedName name="BEx0017DGUEDPCFJUPUZOOLJCS2B" localSheetId="14" hidden="1">#REF!</definedName>
    <definedName name="BEx0017DGUEDPCFJUPUZOOLJCS2B" localSheetId="13" hidden="1">#REF!</definedName>
    <definedName name="BEx0017DGUEDPCFJUPUZOOLJCS2B" localSheetId="12" hidden="1">#REF!</definedName>
    <definedName name="BEx0017DGUEDPCFJUPUZOOLJCS2B" localSheetId="11" hidden="1">#REF!</definedName>
    <definedName name="BEx0017DGUEDPCFJUPUZOOLJCS2B" localSheetId="10" hidden="1">#REF!</definedName>
    <definedName name="BEx0017DGUEDPCFJUPUZOOLJCS2B" localSheetId="9" hidden="1">#REF!</definedName>
    <definedName name="BEx0017DGUEDPCFJUPUZOOLJCS2B" localSheetId="8" hidden="1">#REF!</definedName>
    <definedName name="BEx0017DGUEDPCFJUPUZOOLJCS2B" localSheetId="7" hidden="1">#REF!</definedName>
    <definedName name="BEx0017DGUEDPCFJUPUZOOLJCS2B" localSheetId="6" hidden="1">#REF!</definedName>
    <definedName name="BEx0017DGUEDPCFJUPUZOOLJCS2B" localSheetId="5" hidden="1">#REF!</definedName>
    <definedName name="BEx0017DGUEDPCFJUPUZOOLJCS2B" localSheetId="3" hidden="1">#REF!</definedName>
    <definedName name="BEx0017DGUEDPCFJUPUZOOLJCS2B" hidden="1">#REF!</definedName>
    <definedName name="BEx001CNWHJ5RULCSFM36ZCGJ1UH" localSheetId="15" hidden="1">#REF!</definedName>
    <definedName name="BEx001CNWHJ5RULCSFM36ZCGJ1UH" localSheetId="14" hidden="1">#REF!</definedName>
    <definedName name="BEx001CNWHJ5RULCSFM36ZCGJ1UH" localSheetId="13" hidden="1">#REF!</definedName>
    <definedName name="BEx001CNWHJ5RULCSFM36ZCGJ1UH" localSheetId="12" hidden="1">#REF!</definedName>
    <definedName name="BEx001CNWHJ5RULCSFM36ZCGJ1UH" localSheetId="11" hidden="1">#REF!</definedName>
    <definedName name="BEx001CNWHJ5RULCSFM36ZCGJ1UH" localSheetId="10" hidden="1">#REF!</definedName>
    <definedName name="BEx001CNWHJ5RULCSFM36ZCGJ1UH" localSheetId="9" hidden="1">#REF!</definedName>
    <definedName name="BEx001CNWHJ5RULCSFM36ZCGJ1UH" localSheetId="8" hidden="1">#REF!</definedName>
    <definedName name="BEx001CNWHJ5RULCSFM36ZCGJ1UH" localSheetId="7" hidden="1">#REF!</definedName>
    <definedName name="BEx001CNWHJ5RULCSFM36ZCGJ1UH" localSheetId="6" hidden="1">#REF!</definedName>
    <definedName name="BEx001CNWHJ5RULCSFM36ZCGJ1UH" localSheetId="5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15" hidden="1">#REF!</definedName>
    <definedName name="BEx004791UAJIJSN57OT7YBLNP82" localSheetId="14" hidden="1">#REF!</definedName>
    <definedName name="BEx004791UAJIJSN57OT7YBLNP82" localSheetId="13" hidden="1">#REF!</definedName>
    <definedName name="BEx004791UAJIJSN57OT7YBLNP82" localSheetId="12" hidden="1">#REF!</definedName>
    <definedName name="BEx004791UAJIJSN57OT7YBLNP82" localSheetId="11" hidden="1">#REF!</definedName>
    <definedName name="BEx004791UAJIJSN57OT7YBLNP82" localSheetId="10" hidden="1">#REF!</definedName>
    <definedName name="BEx004791UAJIJSN57OT7YBLNP82" localSheetId="9" hidden="1">#REF!</definedName>
    <definedName name="BEx004791UAJIJSN57OT7YBLNP82" localSheetId="8" hidden="1">#REF!</definedName>
    <definedName name="BEx004791UAJIJSN57OT7YBLNP82" localSheetId="7" hidden="1">#REF!</definedName>
    <definedName name="BEx004791UAJIJSN57OT7YBLNP82" localSheetId="6" hidden="1">#REF!</definedName>
    <definedName name="BEx004791UAJIJSN57OT7YBLNP82" localSheetId="5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15" hidden="1">#REF!</definedName>
    <definedName name="BEx008P2NVFDLBHL7IZ5WTMVOQ1F" localSheetId="14" hidden="1">#REF!</definedName>
    <definedName name="BEx008P2NVFDLBHL7IZ5WTMVOQ1F" localSheetId="13" hidden="1">#REF!</definedName>
    <definedName name="BEx008P2NVFDLBHL7IZ5WTMVOQ1F" localSheetId="12" hidden="1">#REF!</definedName>
    <definedName name="BEx008P2NVFDLBHL7IZ5WTMVOQ1F" localSheetId="11" hidden="1">#REF!</definedName>
    <definedName name="BEx008P2NVFDLBHL7IZ5WTMVOQ1F" localSheetId="10" hidden="1">#REF!</definedName>
    <definedName name="BEx008P2NVFDLBHL7IZ5WTMVOQ1F" localSheetId="9" hidden="1">#REF!</definedName>
    <definedName name="BEx008P2NVFDLBHL7IZ5WTMVOQ1F" localSheetId="8" hidden="1">#REF!</definedName>
    <definedName name="BEx008P2NVFDLBHL7IZ5WTMVOQ1F" localSheetId="7" hidden="1">#REF!</definedName>
    <definedName name="BEx008P2NVFDLBHL7IZ5WTMVOQ1F" localSheetId="6" hidden="1">#REF!</definedName>
    <definedName name="BEx008P2NVFDLBHL7IZ5WTMVOQ1F" localSheetId="5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15" hidden="1">#REF!</definedName>
    <definedName name="BEx009G00IN0JUIAQ4WE9NHTMQE2" localSheetId="14" hidden="1">#REF!</definedName>
    <definedName name="BEx009G00IN0JUIAQ4WE9NHTMQE2" localSheetId="13" hidden="1">#REF!</definedName>
    <definedName name="BEx009G00IN0JUIAQ4WE9NHTMQE2" localSheetId="12" hidden="1">#REF!</definedName>
    <definedName name="BEx009G00IN0JUIAQ4WE9NHTMQE2" localSheetId="11" hidden="1">#REF!</definedName>
    <definedName name="BEx009G00IN0JUIAQ4WE9NHTMQE2" localSheetId="10" hidden="1">#REF!</definedName>
    <definedName name="BEx009G00IN0JUIAQ4WE9NHTMQE2" localSheetId="9" hidden="1">#REF!</definedName>
    <definedName name="BEx009G00IN0JUIAQ4WE9NHTMQE2" localSheetId="8" hidden="1">#REF!</definedName>
    <definedName name="BEx009G00IN0JUIAQ4WE9NHTMQE2" localSheetId="7" hidden="1">#REF!</definedName>
    <definedName name="BEx009G00IN0JUIAQ4WE9NHTMQE2" localSheetId="6" hidden="1">#REF!</definedName>
    <definedName name="BEx009G00IN0JUIAQ4WE9NHTMQE2" localSheetId="5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15" hidden="1">#REF!</definedName>
    <definedName name="BEx00DXTY2JDVGWQKV8H7FG4SV30" localSheetId="14" hidden="1">#REF!</definedName>
    <definedName name="BEx00DXTY2JDVGWQKV8H7FG4SV30" localSheetId="13" hidden="1">#REF!</definedName>
    <definedName name="BEx00DXTY2JDVGWQKV8H7FG4SV30" localSheetId="12" hidden="1">#REF!</definedName>
    <definedName name="BEx00DXTY2JDVGWQKV8H7FG4SV30" localSheetId="11" hidden="1">#REF!</definedName>
    <definedName name="BEx00DXTY2JDVGWQKV8H7FG4SV30" localSheetId="10" hidden="1">#REF!</definedName>
    <definedName name="BEx00DXTY2JDVGWQKV8H7FG4SV30" localSheetId="9" hidden="1">#REF!</definedName>
    <definedName name="BEx00DXTY2JDVGWQKV8H7FG4SV30" localSheetId="8" hidden="1">#REF!</definedName>
    <definedName name="BEx00DXTY2JDVGWQKV8H7FG4SV30" localSheetId="7" hidden="1">#REF!</definedName>
    <definedName name="BEx00DXTY2JDVGWQKV8H7FG4SV30" localSheetId="6" hidden="1">#REF!</definedName>
    <definedName name="BEx00DXTY2JDVGWQKV8H7FG4SV30" localSheetId="5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15" hidden="1">#REF!</definedName>
    <definedName name="BEx00GHLTYRH5N2S6P78YW1CD30N" localSheetId="14" hidden="1">#REF!</definedName>
    <definedName name="BEx00GHLTYRH5N2S6P78YW1CD30N" localSheetId="13" hidden="1">#REF!</definedName>
    <definedName name="BEx00GHLTYRH5N2S6P78YW1CD30N" localSheetId="12" hidden="1">#REF!</definedName>
    <definedName name="BEx00GHLTYRH5N2S6P78YW1CD30N" localSheetId="11" hidden="1">#REF!</definedName>
    <definedName name="BEx00GHLTYRH5N2S6P78YW1CD30N" localSheetId="10" hidden="1">#REF!</definedName>
    <definedName name="BEx00GHLTYRH5N2S6P78YW1CD30N" localSheetId="9" hidden="1">#REF!</definedName>
    <definedName name="BEx00GHLTYRH5N2S6P78YW1CD30N" localSheetId="8" hidden="1">#REF!</definedName>
    <definedName name="BEx00GHLTYRH5N2S6P78YW1CD30N" localSheetId="7" hidden="1">#REF!</definedName>
    <definedName name="BEx00GHLTYRH5N2S6P78YW1CD30N" localSheetId="6" hidden="1">#REF!</definedName>
    <definedName name="BEx00GHLTYRH5N2S6P78YW1CD30N" localSheetId="5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15" hidden="1">#REF!</definedName>
    <definedName name="BEx00JC31DY11L45SEU4B10BIN6W" localSheetId="14" hidden="1">#REF!</definedName>
    <definedName name="BEx00JC31DY11L45SEU4B10BIN6W" localSheetId="13" hidden="1">#REF!</definedName>
    <definedName name="BEx00JC31DY11L45SEU4B10BIN6W" localSheetId="12" hidden="1">#REF!</definedName>
    <definedName name="BEx00JC31DY11L45SEU4B10BIN6W" localSheetId="11" hidden="1">#REF!</definedName>
    <definedName name="BEx00JC31DY11L45SEU4B10BIN6W" localSheetId="10" hidden="1">#REF!</definedName>
    <definedName name="BEx00JC31DY11L45SEU4B10BIN6W" localSheetId="9" hidden="1">#REF!</definedName>
    <definedName name="BEx00JC31DY11L45SEU4B10BIN6W" localSheetId="8" hidden="1">#REF!</definedName>
    <definedName name="BEx00JC31DY11L45SEU4B10BIN6W" localSheetId="7" hidden="1">#REF!</definedName>
    <definedName name="BEx00JC31DY11L45SEU4B10BIN6W" localSheetId="6" hidden="1">#REF!</definedName>
    <definedName name="BEx00JC31DY11L45SEU4B10BIN6W" localSheetId="5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15" hidden="1">#REF!</definedName>
    <definedName name="BEx00KZHZBHP3TDV1YMX4B19B95O" localSheetId="14" hidden="1">#REF!</definedName>
    <definedName name="BEx00KZHZBHP3TDV1YMX4B19B95O" localSheetId="13" hidden="1">#REF!</definedName>
    <definedName name="BEx00KZHZBHP3TDV1YMX4B19B95O" localSheetId="12" hidden="1">#REF!</definedName>
    <definedName name="BEx00KZHZBHP3TDV1YMX4B19B95O" localSheetId="11" hidden="1">#REF!</definedName>
    <definedName name="BEx00KZHZBHP3TDV1YMX4B19B95O" localSheetId="10" hidden="1">#REF!</definedName>
    <definedName name="BEx00KZHZBHP3TDV1YMX4B19B95O" localSheetId="9" hidden="1">#REF!</definedName>
    <definedName name="BEx00KZHZBHP3TDV1YMX4B19B95O" localSheetId="8" hidden="1">#REF!</definedName>
    <definedName name="BEx00KZHZBHP3TDV1YMX4B19B95O" localSheetId="7" hidden="1">#REF!</definedName>
    <definedName name="BEx00KZHZBHP3TDV1YMX4B19B95O" localSheetId="6" hidden="1">#REF!</definedName>
    <definedName name="BEx00KZHZBHP3TDV1YMX4B19B95O" localSheetId="5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15" hidden="1">#REF!</definedName>
    <definedName name="BEx00P11V7HA4MS6XYY3P4BPVXML" localSheetId="14" hidden="1">#REF!</definedName>
    <definedName name="BEx00P11V7HA4MS6XYY3P4BPVXML" localSheetId="13" hidden="1">#REF!</definedName>
    <definedName name="BEx00P11V7HA4MS6XYY3P4BPVXML" localSheetId="12" hidden="1">#REF!</definedName>
    <definedName name="BEx00P11V7HA4MS6XYY3P4BPVXML" localSheetId="11" hidden="1">#REF!</definedName>
    <definedName name="BEx00P11V7HA4MS6XYY3P4BPVXML" localSheetId="10" hidden="1">#REF!</definedName>
    <definedName name="BEx00P11V7HA4MS6XYY3P4BPVXML" localSheetId="9" hidden="1">#REF!</definedName>
    <definedName name="BEx00P11V7HA4MS6XYY3P4BPVXML" localSheetId="8" hidden="1">#REF!</definedName>
    <definedName name="BEx00P11V7HA4MS6XYY3P4BPVXML" localSheetId="7" hidden="1">#REF!</definedName>
    <definedName name="BEx00P11V7HA4MS6XYY3P4BPVXML" localSheetId="6" hidden="1">#REF!</definedName>
    <definedName name="BEx00P11V7HA4MS6XYY3P4BPVXML" localSheetId="5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15" hidden="1">#REF!</definedName>
    <definedName name="BEx00PBV7V99V7M3LDYUTF31MUFJ" localSheetId="14" hidden="1">#REF!</definedName>
    <definedName name="BEx00PBV7V99V7M3LDYUTF31MUFJ" localSheetId="13" hidden="1">#REF!</definedName>
    <definedName name="BEx00PBV7V99V7M3LDYUTF31MUFJ" localSheetId="12" hidden="1">#REF!</definedName>
    <definedName name="BEx00PBV7V99V7M3LDYUTF31MUFJ" localSheetId="11" hidden="1">#REF!</definedName>
    <definedName name="BEx00PBV7V99V7M3LDYUTF31MUFJ" localSheetId="10" hidden="1">#REF!</definedName>
    <definedName name="BEx00PBV7V99V7M3LDYUTF31MUFJ" localSheetId="9" hidden="1">#REF!</definedName>
    <definedName name="BEx00PBV7V99V7M3LDYUTF31MUFJ" localSheetId="8" hidden="1">#REF!</definedName>
    <definedName name="BEx00PBV7V99V7M3LDYUTF31MUFJ" localSheetId="7" hidden="1">#REF!</definedName>
    <definedName name="BEx00PBV7V99V7M3LDYUTF31MUFJ" localSheetId="6" hidden="1">#REF!</definedName>
    <definedName name="BEx00PBV7V99V7M3LDYUTF31MUFJ" localSheetId="5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15" hidden="1">#REF!</definedName>
    <definedName name="BEx00SMIQJ55EVB7T24CORX0JWQO" localSheetId="14" hidden="1">#REF!</definedName>
    <definedName name="BEx00SMIQJ55EVB7T24CORX0JWQO" localSheetId="13" hidden="1">#REF!</definedName>
    <definedName name="BEx00SMIQJ55EVB7T24CORX0JWQO" localSheetId="12" hidden="1">#REF!</definedName>
    <definedName name="BEx00SMIQJ55EVB7T24CORX0JWQO" localSheetId="11" hidden="1">#REF!</definedName>
    <definedName name="BEx00SMIQJ55EVB7T24CORX0JWQO" localSheetId="10" hidden="1">#REF!</definedName>
    <definedName name="BEx00SMIQJ55EVB7T24CORX0JWQO" localSheetId="9" hidden="1">#REF!</definedName>
    <definedName name="BEx00SMIQJ55EVB7T24CORX0JWQO" localSheetId="8" hidden="1">#REF!</definedName>
    <definedName name="BEx00SMIQJ55EVB7T24CORX0JWQO" localSheetId="7" hidden="1">#REF!</definedName>
    <definedName name="BEx00SMIQJ55EVB7T24CORX0JWQO" localSheetId="6" hidden="1">#REF!</definedName>
    <definedName name="BEx00SMIQJ55EVB7T24CORX0JWQO" localSheetId="5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15" hidden="1">#REF!</definedName>
    <definedName name="BEx010V7DB7O7Z9NHSX27HZK4H76" localSheetId="14" hidden="1">#REF!</definedName>
    <definedName name="BEx010V7DB7O7Z9NHSX27HZK4H76" localSheetId="13" hidden="1">#REF!</definedName>
    <definedName name="BEx010V7DB7O7Z9NHSX27HZK4H76" localSheetId="12" hidden="1">#REF!</definedName>
    <definedName name="BEx010V7DB7O7Z9NHSX27HZK4H76" localSheetId="11" hidden="1">#REF!</definedName>
    <definedName name="BEx010V7DB7O7Z9NHSX27HZK4H76" localSheetId="10" hidden="1">#REF!</definedName>
    <definedName name="BEx010V7DB7O7Z9NHSX27HZK4H76" localSheetId="9" hidden="1">#REF!</definedName>
    <definedName name="BEx010V7DB7O7Z9NHSX27HZK4H76" localSheetId="8" hidden="1">#REF!</definedName>
    <definedName name="BEx010V7DB7O7Z9NHSX27HZK4H76" localSheetId="7" hidden="1">#REF!</definedName>
    <definedName name="BEx010V7DB7O7Z9NHSX27HZK4H76" localSheetId="6" hidden="1">#REF!</definedName>
    <definedName name="BEx010V7DB7O7Z9NHSX27HZK4H76" localSheetId="5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15" hidden="1">#REF!</definedName>
    <definedName name="BEx012IKS6YVHG9KTG2FAKRSMYLU" localSheetId="14" hidden="1">#REF!</definedName>
    <definedName name="BEx012IKS6YVHG9KTG2FAKRSMYLU" localSheetId="13" hidden="1">#REF!</definedName>
    <definedName name="BEx012IKS6YVHG9KTG2FAKRSMYLU" localSheetId="12" hidden="1">#REF!</definedName>
    <definedName name="BEx012IKS6YVHG9KTG2FAKRSMYLU" localSheetId="11" hidden="1">#REF!</definedName>
    <definedName name="BEx012IKS6YVHG9KTG2FAKRSMYLU" localSheetId="10" hidden="1">#REF!</definedName>
    <definedName name="BEx012IKS6YVHG9KTG2FAKRSMYLU" localSheetId="9" hidden="1">#REF!</definedName>
    <definedName name="BEx012IKS6YVHG9KTG2FAKRSMYLU" localSheetId="8" hidden="1">#REF!</definedName>
    <definedName name="BEx012IKS6YVHG9KTG2FAKRSMYLU" localSheetId="7" hidden="1">#REF!</definedName>
    <definedName name="BEx012IKS6YVHG9KTG2FAKRSMYLU" localSheetId="6" hidden="1">#REF!</definedName>
    <definedName name="BEx012IKS6YVHG9KTG2FAKRSMYLU" localSheetId="5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15" hidden="1">#REF!</definedName>
    <definedName name="BEx01HY6E3GJ66ABU5ABN26V6Q13" localSheetId="14" hidden="1">#REF!</definedName>
    <definedName name="BEx01HY6E3GJ66ABU5ABN26V6Q13" localSheetId="13" hidden="1">#REF!</definedName>
    <definedName name="BEx01HY6E3GJ66ABU5ABN26V6Q13" localSheetId="12" hidden="1">#REF!</definedName>
    <definedName name="BEx01HY6E3GJ66ABU5ABN26V6Q13" localSheetId="11" hidden="1">#REF!</definedName>
    <definedName name="BEx01HY6E3GJ66ABU5ABN26V6Q13" localSheetId="10" hidden="1">#REF!</definedName>
    <definedName name="BEx01HY6E3GJ66ABU5ABN26V6Q13" localSheetId="9" hidden="1">#REF!</definedName>
    <definedName name="BEx01HY6E3GJ66ABU5ABN26V6Q13" localSheetId="8" hidden="1">#REF!</definedName>
    <definedName name="BEx01HY6E3GJ66ABU5ABN26V6Q13" localSheetId="7" hidden="1">#REF!</definedName>
    <definedName name="BEx01HY6E3GJ66ABU5ABN26V6Q13" localSheetId="6" hidden="1">#REF!</definedName>
    <definedName name="BEx01HY6E3GJ66ABU5ABN26V6Q13" localSheetId="5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15" hidden="1">#REF!</definedName>
    <definedName name="BEx01PW5YQKEGAR8JDDI5OARYXDF" localSheetId="14" hidden="1">#REF!</definedName>
    <definedName name="BEx01PW5YQKEGAR8JDDI5OARYXDF" localSheetId="13" hidden="1">#REF!</definedName>
    <definedName name="BEx01PW5YQKEGAR8JDDI5OARYXDF" localSheetId="12" hidden="1">#REF!</definedName>
    <definedName name="BEx01PW5YQKEGAR8JDDI5OARYXDF" localSheetId="11" hidden="1">#REF!</definedName>
    <definedName name="BEx01PW5YQKEGAR8JDDI5OARYXDF" localSheetId="10" hidden="1">#REF!</definedName>
    <definedName name="BEx01PW5YQKEGAR8JDDI5OARYXDF" localSheetId="9" hidden="1">#REF!</definedName>
    <definedName name="BEx01PW5YQKEGAR8JDDI5OARYXDF" localSheetId="8" hidden="1">#REF!</definedName>
    <definedName name="BEx01PW5YQKEGAR8JDDI5OARYXDF" localSheetId="7" hidden="1">#REF!</definedName>
    <definedName name="BEx01PW5YQKEGAR8JDDI5OARYXDF" localSheetId="6" hidden="1">#REF!</definedName>
    <definedName name="BEx01PW5YQKEGAR8JDDI5OARYXDF" localSheetId="5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15" hidden="1">#REF!</definedName>
    <definedName name="BEx01QCB2ERCAYYOFDP3OQRWUU60" localSheetId="14" hidden="1">#REF!</definedName>
    <definedName name="BEx01QCB2ERCAYYOFDP3OQRWUU60" localSheetId="13" hidden="1">#REF!</definedName>
    <definedName name="BEx01QCB2ERCAYYOFDP3OQRWUU60" localSheetId="12" hidden="1">#REF!</definedName>
    <definedName name="BEx01QCB2ERCAYYOFDP3OQRWUU60" localSheetId="11" hidden="1">#REF!</definedName>
    <definedName name="BEx01QCB2ERCAYYOFDP3OQRWUU60" localSheetId="10" hidden="1">#REF!</definedName>
    <definedName name="BEx01QCB2ERCAYYOFDP3OQRWUU60" localSheetId="9" hidden="1">#REF!</definedName>
    <definedName name="BEx01QCB2ERCAYYOFDP3OQRWUU60" localSheetId="8" hidden="1">#REF!</definedName>
    <definedName name="BEx01QCB2ERCAYYOFDP3OQRWUU60" localSheetId="7" hidden="1">#REF!</definedName>
    <definedName name="BEx01QCB2ERCAYYOFDP3OQRWUU60" localSheetId="6" hidden="1">#REF!</definedName>
    <definedName name="BEx01QCB2ERCAYYOFDP3OQRWUU60" localSheetId="5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15" hidden="1">#REF!</definedName>
    <definedName name="BEx01U37NQSMTGJRU8EGTJORBJ6H" localSheetId="14" hidden="1">#REF!</definedName>
    <definedName name="BEx01U37NQSMTGJRU8EGTJORBJ6H" localSheetId="13" hidden="1">#REF!</definedName>
    <definedName name="BEx01U37NQSMTGJRU8EGTJORBJ6H" localSheetId="12" hidden="1">#REF!</definedName>
    <definedName name="BEx01U37NQSMTGJRU8EGTJORBJ6H" localSheetId="11" hidden="1">#REF!</definedName>
    <definedName name="BEx01U37NQSMTGJRU8EGTJORBJ6H" localSheetId="10" hidden="1">#REF!</definedName>
    <definedName name="BEx01U37NQSMTGJRU8EGTJORBJ6H" localSheetId="9" hidden="1">#REF!</definedName>
    <definedName name="BEx01U37NQSMTGJRU8EGTJORBJ6H" localSheetId="8" hidden="1">#REF!</definedName>
    <definedName name="BEx01U37NQSMTGJRU8EGTJORBJ6H" localSheetId="7" hidden="1">#REF!</definedName>
    <definedName name="BEx01U37NQSMTGJRU8EGTJORBJ6H" localSheetId="6" hidden="1">#REF!</definedName>
    <definedName name="BEx01U37NQSMTGJRU8EGTJORBJ6H" localSheetId="5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15" hidden="1">#REF!</definedName>
    <definedName name="BEx01XJ94SHJ1YQ7ORPW0RQGKI2H" localSheetId="14" hidden="1">#REF!</definedName>
    <definedName name="BEx01XJ94SHJ1YQ7ORPW0RQGKI2H" localSheetId="13" hidden="1">#REF!</definedName>
    <definedName name="BEx01XJ94SHJ1YQ7ORPW0RQGKI2H" localSheetId="12" hidden="1">#REF!</definedName>
    <definedName name="BEx01XJ94SHJ1YQ7ORPW0RQGKI2H" localSheetId="11" hidden="1">#REF!</definedName>
    <definedName name="BEx01XJ94SHJ1YQ7ORPW0RQGKI2H" localSheetId="10" hidden="1">#REF!</definedName>
    <definedName name="BEx01XJ94SHJ1YQ7ORPW0RQGKI2H" localSheetId="9" hidden="1">#REF!</definedName>
    <definedName name="BEx01XJ94SHJ1YQ7ORPW0RQGKI2H" localSheetId="8" hidden="1">#REF!</definedName>
    <definedName name="BEx01XJ94SHJ1YQ7ORPW0RQGKI2H" localSheetId="7" hidden="1">#REF!</definedName>
    <definedName name="BEx01XJ94SHJ1YQ7ORPW0RQGKI2H" localSheetId="6" hidden="1">#REF!</definedName>
    <definedName name="BEx01XJ94SHJ1YQ7ORPW0RQGKI2H" localSheetId="5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15" hidden="1">#REF!</definedName>
    <definedName name="BEx028BOZCS2MQO9MODVS6F7NCA3" localSheetId="14" hidden="1">#REF!</definedName>
    <definedName name="BEx028BOZCS2MQO9MODVS6F7NCA3" localSheetId="13" hidden="1">#REF!</definedName>
    <definedName name="BEx028BOZCS2MQO9MODVS6F7NCA3" localSheetId="12" hidden="1">#REF!</definedName>
    <definedName name="BEx028BOZCS2MQO9MODVS6F7NCA3" localSheetId="11" hidden="1">#REF!</definedName>
    <definedName name="BEx028BOZCS2MQO9MODVS6F7NCA3" localSheetId="10" hidden="1">#REF!</definedName>
    <definedName name="BEx028BOZCS2MQO9MODVS6F7NCA3" localSheetId="9" hidden="1">#REF!</definedName>
    <definedName name="BEx028BOZCS2MQO9MODVS6F7NCA3" localSheetId="8" hidden="1">#REF!</definedName>
    <definedName name="BEx028BOZCS2MQO9MODVS6F7NCA3" localSheetId="7" hidden="1">#REF!</definedName>
    <definedName name="BEx028BOZCS2MQO9MODVS6F7NCA3" localSheetId="6" hidden="1">#REF!</definedName>
    <definedName name="BEx028BOZCS2MQO9MODVS6F7NCA3" localSheetId="5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15" hidden="1">#REF!</definedName>
    <definedName name="BEx02DPUYNH76938V8GVORY8LRY1" localSheetId="14" hidden="1">#REF!</definedName>
    <definedName name="BEx02DPUYNH76938V8GVORY8LRY1" localSheetId="13" hidden="1">#REF!</definedName>
    <definedName name="BEx02DPUYNH76938V8GVORY8LRY1" localSheetId="12" hidden="1">#REF!</definedName>
    <definedName name="BEx02DPUYNH76938V8GVORY8LRY1" localSheetId="11" hidden="1">#REF!</definedName>
    <definedName name="BEx02DPUYNH76938V8GVORY8LRY1" localSheetId="10" hidden="1">#REF!</definedName>
    <definedName name="BEx02DPUYNH76938V8GVORY8LRY1" localSheetId="9" hidden="1">#REF!</definedName>
    <definedName name="BEx02DPUYNH76938V8GVORY8LRY1" localSheetId="8" hidden="1">#REF!</definedName>
    <definedName name="BEx02DPUYNH76938V8GVORY8LRY1" localSheetId="7" hidden="1">#REF!</definedName>
    <definedName name="BEx02DPUYNH76938V8GVORY8LRY1" localSheetId="6" hidden="1">#REF!</definedName>
    <definedName name="BEx02DPUYNH76938V8GVORY8LRY1" localSheetId="5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15" hidden="1">#REF!</definedName>
    <definedName name="BEx02PEP6DY4K1JGB0HHS3B6QOGZ" localSheetId="14" hidden="1">#REF!</definedName>
    <definedName name="BEx02PEP6DY4K1JGB0HHS3B6QOGZ" localSheetId="13" hidden="1">#REF!</definedName>
    <definedName name="BEx02PEP6DY4K1JGB0HHS3B6QOGZ" localSheetId="12" hidden="1">#REF!</definedName>
    <definedName name="BEx02PEP6DY4K1JGB0HHS3B6QOGZ" localSheetId="11" hidden="1">#REF!</definedName>
    <definedName name="BEx02PEP6DY4K1JGB0HHS3B6QOGZ" localSheetId="10" hidden="1">#REF!</definedName>
    <definedName name="BEx02PEP6DY4K1JGB0HHS3B6QOGZ" localSheetId="9" hidden="1">#REF!</definedName>
    <definedName name="BEx02PEP6DY4K1JGB0HHS3B6QOGZ" localSheetId="8" hidden="1">#REF!</definedName>
    <definedName name="BEx02PEP6DY4K1JGB0HHS3B6QOGZ" localSheetId="7" hidden="1">#REF!</definedName>
    <definedName name="BEx02PEP6DY4K1JGB0HHS3B6QOGZ" localSheetId="6" hidden="1">#REF!</definedName>
    <definedName name="BEx02PEP6DY4K1JGB0HHS3B6QOGZ" localSheetId="5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15" hidden="1">#REF!</definedName>
    <definedName name="BEx02Q08R9G839Q4RFGG9026C7PX" localSheetId="14" hidden="1">#REF!</definedName>
    <definedName name="BEx02Q08R9G839Q4RFGG9026C7PX" localSheetId="13" hidden="1">#REF!</definedName>
    <definedName name="BEx02Q08R9G839Q4RFGG9026C7PX" localSheetId="12" hidden="1">#REF!</definedName>
    <definedName name="BEx02Q08R9G839Q4RFGG9026C7PX" localSheetId="11" hidden="1">#REF!</definedName>
    <definedName name="BEx02Q08R9G839Q4RFGG9026C7PX" localSheetId="10" hidden="1">#REF!</definedName>
    <definedName name="BEx02Q08R9G839Q4RFGG9026C7PX" localSheetId="9" hidden="1">#REF!</definedName>
    <definedName name="BEx02Q08R9G839Q4RFGG9026C7PX" localSheetId="8" hidden="1">#REF!</definedName>
    <definedName name="BEx02Q08R9G839Q4RFGG9026C7PX" localSheetId="7" hidden="1">#REF!</definedName>
    <definedName name="BEx02Q08R9G839Q4RFGG9026C7PX" localSheetId="6" hidden="1">#REF!</definedName>
    <definedName name="BEx02Q08R9G839Q4RFGG9026C7PX" localSheetId="5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15" hidden="1">#REF!</definedName>
    <definedName name="BEx02SEL3Z1QWGAHXDPUA9WLTTPS" localSheetId="14" hidden="1">#REF!</definedName>
    <definedName name="BEx02SEL3Z1QWGAHXDPUA9WLTTPS" localSheetId="13" hidden="1">#REF!</definedName>
    <definedName name="BEx02SEL3Z1QWGAHXDPUA9WLTTPS" localSheetId="12" hidden="1">#REF!</definedName>
    <definedName name="BEx02SEL3Z1QWGAHXDPUA9WLTTPS" localSheetId="11" hidden="1">#REF!</definedName>
    <definedName name="BEx02SEL3Z1QWGAHXDPUA9WLTTPS" localSheetId="10" hidden="1">#REF!</definedName>
    <definedName name="BEx02SEL3Z1QWGAHXDPUA9WLTTPS" localSheetId="9" hidden="1">#REF!</definedName>
    <definedName name="BEx02SEL3Z1QWGAHXDPUA9WLTTPS" localSheetId="8" hidden="1">#REF!</definedName>
    <definedName name="BEx02SEL3Z1QWGAHXDPUA9WLTTPS" localSheetId="7" hidden="1">#REF!</definedName>
    <definedName name="BEx02SEL3Z1QWGAHXDPUA9WLTTPS" localSheetId="6" hidden="1">#REF!</definedName>
    <definedName name="BEx02SEL3Z1QWGAHXDPUA9WLTTPS" localSheetId="5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15" hidden="1">#REF!</definedName>
    <definedName name="BEx02Y3KJZH5BGDM9QEZ1PVVI114" localSheetId="14" hidden="1">#REF!</definedName>
    <definedName name="BEx02Y3KJZH5BGDM9QEZ1PVVI114" localSheetId="13" hidden="1">#REF!</definedName>
    <definedName name="BEx02Y3KJZH5BGDM9QEZ1PVVI114" localSheetId="12" hidden="1">#REF!</definedName>
    <definedName name="BEx02Y3KJZH5BGDM9QEZ1PVVI114" localSheetId="11" hidden="1">#REF!</definedName>
    <definedName name="BEx02Y3KJZH5BGDM9QEZ1PVVI114" localSheetId="10" hidden="1">#REF!</definedName>
    <definedName name="BEx02Y3KJZH5BGDM9QEZ1PVVI114" localSheetId="9" hidden="1">#REF!</definedName>
    <definedName name="BEx02Y3KJZH5BGDM9QEZ1PVVI114" localSheetId="8" hidden="1">#REF!</definedName>
    <definedName name="BEx02Y3KJZH5BGDM9QEZ1PVVI114" localSheetId="7" hidden="1">#REF!</definedName>
    <definedName name="BEx02Y3KJZH5BGDM9QEZ1PVVI114" localSheetId="6" hidden="1">#REF!</definedName>
    <definedName name="BEx02Y3KJZH5BGDM9QEZ1PVVI114" localSheetId="5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15" hidden="1">#REF!</definedName>
    <definedName name="BEx0313GRLLASDTVPW5DHTXHE74M" localSheetId="14" hidden="1">#REF!</definedName>
    <definedName name="BEx0313GRLLASDTVPW5DHTXHE74M" localSheetId="13" hidden="1">#REF!</definedName>
    <definedName name="BEx0313GRLLASDTVPW5DHTXHE74M" localSheetId="12" hidden="1">#REF!</definedName>
    <definedName name="BEx0313GRLLASDTVPW5DHTXHE74M" localSheetId="11" hidden="1">#REF!</definedName>
    <definedName name="BEx0313GRLLASDTVPW5DHTXHE74M" localSheetId="10" hidden="1">#REF!</definedName>
    <definedName name="BEx0313GRLLASDTVPW5DHTXHE74M" localSheetId="9" hidden="1">#REF!</definedName>
    <definedName name="BEx0313GRLLASDTVPW5DHTXHE74M" localSheetId="8" hidden="1">#REF!</definedName>
    <definedName name="BEx0313GRLLASDTVPW5DHTXHE74M" localSheetId="7" hidden="1">#REF!</definedName>
    <definedName name="BEx0313GRLLASDTVPW5DHTXHE74M" localSheetId="6" hidden="1">#REF!</definedName>
    <definedName name="BEx0313GRLLASDTVPW5DHTXHE74M" localSheetId="5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15" hidden="1">#REF!</definedName>
    <definedName name="BEx1F0SOZ3H5XUHXD7O01TCR8T6J" localSheetId="14" hidden="1">#REF!</definedName>
    <definedName name="BEx1F0SOZ3H5XUHXD7O01TCR8T6J" localSheetId="13" hidden="1">#REF!</definedName>
    <definedName name="BEx1F0SOZ3H5XUHXD7O01TCR8T6J" localSheetId="12" hidden="1">#REF!</definedName>
    <definedName name="BEx1F0SOZ3H5XUHXD7O01TCR8T6J" localSheetId="11" hidden="1">#REF!</definedName>
    <definedName name="BEx1F0SOZ3H5XUHXD7O01TCR8T6J" localSheetId="10" hidden="1">#REF!</definedName>
    <definedName name="BEx1F0SOZ3H5XUHXD7O01TCR8T6J" localSheetId="9" hidden="1">#REF!</definedName>
    <definedName name="BEx1F0SOZ3H5XUHXD7O01TCR8T6J" localSheetId="8" hidden="1">#REF!</definedName>
    <definedName name="BEx1F0SOZ3H5XUHXD7O01TCR8T6J" localSheetId="7" hidden="1">#REF!</definedName>
    <definedName name="BEx1F0SOZ3H5XUHXD7O01TCR8T6J" localSheetId="6" hidden="1">#REF!</definedName>
    <definedName name="BEx1F0SOZ3H5XUHXD7O01TCR8T6J" localSheetId="5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15" hidden="1">#REF!</definedName>
    <definedName name="BEx1F9HL824UCNCVZ2U62J4KZCX8" localSheetId="14" hidden="1">#REF!</definedName>
    <definedName name="BEx1F9HL824UCNCVZ2U62J4KZCX8" localSheetId="13" hidden="1">#REF!</definedName>
    <definedName name="BEx1F9HL824UCNCVZ2U62J4KZCX8" localSheetId="12" hidden="1">#REF!</definedName>
    <definedName name="BEx1F9HL824UCNCVZ2U62J4KZCX8" localSheetId="11" hidden="1">#REF!</definedName>
    <definedName name="BEx1F9HL824UCNCVZ2U62J4KZCX8" localSheetId="10" hidden="1">#REF!</definedName>
    <definedName name="BEx1F9HL824UCNCVZ2U62J4KZCX8" localSheetId="9" hidden="1">#REF!</definedName>
    <definedName name="BEx1F9HL824UCNCVZ2U62J4KZCX8" localSheetId="8" hidden="1">#REF!</definedName>
    <definedName name="BEx1F9HL824UCNCVZ2U62J4KZCX8" localSheetId="7" hidden="1">#REF!</definedName>
    <definedName name="BEx1F9HL824UCNCVZ2U62J4KZCX8" localSheetId="6" hidden="1">#REF!</definedName>
    <definedName name="BEx1F9HL824UCNCVZ2U62J4KZCX8" localSheetId="5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15" hidden="1">#REF!</definedName>
    <definedName name="BEx1FEVSJKTI1Q1Z874QZVFSJSVA" localSheetId="14" hidden="1">#REF!</definedName>
    <definedName name="BEx1FEVSJKTI1Q1Z874QZVFSJSVA" localSheetId="13" hidden="1">#REF!</definedName>
    <definedName name="BEx1FEVSJKTI1Q1Z874QZVFSJSVA" localSheetId="12" hidden="1">#REF!</definedName>
    <definedName name="BEx1FEVSJKTI1Q1Z874QZVFSJSVA" localSheetId="11" hidden="1">#REF!</definedName>
    <definedName name="BEx1FEVSJKTI1Q1Z874QZVFSJSVA" localSheetId="10" hidden="1">#REF!</definedName>
    <definedName name="BEx1FEVSJKTI1Q1Z874QZVFSJSVA" localSheetId="9" hidden="1">#REF!</definedName>
    <definedName name="BEx1FEVSJKTI1Q1Z874QZVFSJSVA" localSheetId="8" hidden="1">#REF!</definedName>
    <definedName name="BEx1FEVSJKTI1Q1Z874QZVFSJSVA" localSheetId="7" hidden="1">#REF!</definedName>
    <definedName name="BEx1FEVSJKTI1Q1Z874QZVFSJSVA" localSheetId="6" hidden="1">#REF!</definedName>
    <definedName name="BEx1FEVSJKTI1Q1Z874QZVFSJSVA" localSheetId="5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15" hidden="1">#REF!</definedName>
    <definedName name="BEx1FGDRUHHLI1GBHELT4PK0LY4V" localSheetId="14" hidden="1">#REF!</definedName>
    <definedName name="BEx1FGDRUHHLI1GBHELT4PK0LY4V" localSheetId="13" hidden="1">#REF!</definedName>
    <definedName name="BEx1FGDRUHHLI1GBHELT4PK0LY4V" localSheetId="12" hidden="1">#REF!</definedName>
    <definedName name="BEx1FGDRUHHLI1GBHELT4PK0LY4V" localSheetId="11" hidden="1">#REF!</definedName>
    <definedName name="BEx1FGDRUHHLI1GBHELT4PK0LY4V" localSheetId="10" hidden="1">#REF!</definedName>
    <definedName name="BEx1FGDRUHHLI1GBHELT4PK0LY4V" localSheetId="9" hidden="1">#REF!</definedName>
    <definedName name="BEx1FGDRUHHLI1GBHELT4PK0LY4V" localSheetId="8" hidden="1">#REF!</definedName>
    <definedName name="BEx1FGDRUHHLI1GBHELT4PK0LY4V" localSheetId="7" hidden="1">#REF!</definedName>
    <definedName name="BEx1FGDRUHHLI1GBHELT4PK0LY4V" localSheetId="6" hidden="1">#REF!</definedName>
    <definedName name="BEx1FGDRUHHLI1GBHELT4PK0LY4V" localSheetId="5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15" hidden="1">#REF!</definedName>
    <definedName name="BEx1FJZ7GKO99IYTP6GGGF7EUL3Z" localSheetId="14" hidden="1">#REF!</definedName>
    <definedName name="BEx1FJZ7GKO99IYTP6GGGF7EUL3Z" localSheetId="13" hidden="1">#REF!</definedName>
    <definedName name="BEx1FJZ7GKO99IYTP6GGGF7EUL3Z" localSheetId="12" hidden="1">#REF!</definedName>
    <definedName name="BEx1FJZ7GKO99IYTP6GGGF7EUL3Z" localSheetId="11" hidden="1">#REF!</definedName>
    <definedName name="BEx1FJZ7GKO99IYTP6GGGF7EUL3Z" localSheetId="10" hidden="1">#REF!</definedName>
    <definedName name="BEx1FJZ7GKO99IYTP6GGGF7EUL3Z" localSheetId="9" hidden="1">#REF!</definedName>
    <definedName name="BEx1FJZ7GKO99IYTP6GGGF7EUL3Z" localSheetId="8" hidden="1">#REF!</definedName>
    <definedName name="BEx1FJZ7GKO99IYTP6GGGF7EUL3Z" localSheetId="7" hidden="1">#REF!</definedName>
    <definedName name="BEx1FJZ7GKO99IYTP6GGGF7EUL3Z" localSheetId="6" hidden="1">#REF!</definedName>
    <definedName name="BEx1FJZ7GKO99IYTP6GGGF7EUL3Z" localSheetId="5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15" hidden="1">#REF!</definedName>
    <definedName name="BEx1FPDH0YKYQXDHUTFIQLIF34J8" localSheetId="14" hidden="1">#REF!</definedName>
    <definedName name="BEx1FPDH0YKYQXDHUTFIQLIF34J8" localSheetId="13" hidden="1">#REF!</definedName>
    <definedName name="BEx1FPDH0YKYQXDHUTFIQLIF34J8" localSheetId="12" hidden="1">#REF!</definedName>
    <definedName name="BEx1FPDH0YKYQXDHUTFIQLIF34J8" localSheetId="11" hidden="1">#REF!</definedName>
    <definedName name="BEx1FPDH0YKYQXDHUTFIQLIF34J8" localSheetId="10" hidden="1">#REF!</definedName>
    <definedName name="BEx1FPDH0YKYQXDHUTFIQLIF34J8" localSheetId="9" hidden="1">#REF!</definedName>
    <definedName name="BEx1FPDH0YKYQXDHUTFIQLIF34J8" localSheetId="8" hidden="1">#REF!</definedName>
    <definedName name="BEx1FPDH0YKYQXDHUTFIQLIF34J8" localSheetId="7" hidden="1">#REF!</definedName>
    <definedName name="BEx1FPDH0YKYQXDHUTFIQLIF34J8" localSheetId="6" hidden="1">#REF!</definedName>
    <definedName name="BEx1FPDH0YKYQXDHUTFIQLIF34J8" localSheetId="5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15" hidden="1">#REF!</definedName>
    <definedName name="BEx1FQ9SZAGL2HEKRB046EOQDWOX" localSheetId="14" hidden="1">#REF!</definedName>
    <definedName name="BEx1FQ9SZAGL2HEKRB046EOQDWOX" localSheetId="13" hidden="1">#REF!</definedName>
    <definedName name="BEx1FQ9SZAGL2HEKRB046EOQDWOX" localSheetId="12" hidden="1">#REF!</definedName>
    <definedName name="BEx1FQ9SZAGL2HEKRB046EOQDWOX" localSheetId="11" hidden="1">#REF!</definedName>
    <definedName name="BEx1FQ9SZAGL2HEKRB046EOQDWOX" localSheetId="10" hidden="1">#REF!</definedName>
    <definedName name="BEx1FQ9SZAGL2HEKRB046EOQDWOX" localSheetId="9" hidden="1">#REF!</definedName>
    <definedName name="BEx1FQ9SZAGL2HEKRB046EOQDWOX" localSheetId="8" hidden="1">#REF!</definedName>
    <definedName name="BEx1FQ9SZAGL2HEKRB046EOQDWOX" localSheetId="7" hidden="1">#REF!</definedName>
    <definedName name="BEx1FQ9SZAGL2HEKRB046EOQDWOX" localSheetId="6" hidden="1">#REF!</definedName>
    <definedName name="BEx1FQ9SZAGL2HEKRB046EOQDWOX" localSheetId="5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15" hidden="1">#REF!</definedName>
    <definedName name="BEx1FZV2CM77TBH1R6YYV9P06KA2" localSheetId="14" hidden="1">#REF!</definedName>
    <definedName name="BEx1FZV2CM77TBH1R6YYV9P06KA2" localSheetId="13" hidden="1">#REF!</definedName>
    <definedName name="BEx1FZV2CM77TBH1R6YYV9P06KA2" localSheetId="12" hidden="1">#REF!</definedName>
    <definedName name="BEx1FZV2CM77TBH1R6YYV9P06KA2" localSheetId="11" hidden="1">#REF!</definedName>
    <definedName name="BEx1FZV2CM77TBH1R6YYV9P06KA2" localSheetId="10" hidden="1">#REF!</definedName>
    <definedName name="BEx1FZV2CM77TBH1R6YYV9P06KA2" localSheetId="9" hidden="1">#REF!</definedName>
    <definedName name="BEx1FZV2CM77TBH1R6YYV9P06KA2" localSheetId="8" hidden="1">#REF!</definedName>
    <definedName name="BEx1FZV2CM77TBH1R6YYV9P06KA2" localSheetId="7" hidden="1">#REF!</definedName>
    <definedName name="BEx1FZV2CM77TBH1R6YYV9P06KA2" localSheetId="6" hidden="1">#REF!</definedName>
    <definedName name="BEx1FZV2CM77TBH1R6YYV9P06KA2" localSheetId="5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15" hidden="1">#REF!</definedName>
    <definedName name="BEx1G59AY8195JTUM6P18VXUFJ3E" localSheetId="14" hidden="1">#REF!</definedName>
    <definedName name="BEx1G59AY8195JTUM6P18VXUFJ3E" localSheetId="13" hidden="1">#REF!</definedName>
    <definedName name="BEx1G59AY8195JTUM6P18VXUFJ3E" localSheetId="12" hidden="1">#REF!</definedName>
    <definedName name="BEx1G59AY8195JTUM6P18VXUFJ3E" localSheetId="11" hidden="1">#REF!</definedName>
    <definedName name="BEx1G59AY8195JTUM6P18VXUFJ3E" localSheetId="10" hidden="1">#REF!</definedName>
    <definedName name="BEx1G59AY8195JTUM6P18VXUFJ3E" localSheetId="9" hidden="1">#REF!</definedName>
    <definedName name="BEx1G59AY8195JTUM6P18VXUFJ3E" localSheetId="8" hidden="1">#REF!</definedName>
    <definedName name="BEx1G59AY8195JTUM6P18VXUFJ3E" localSheetId="7" hidden="1">#REF!</definedName>
    <definedName name="BEx1G59AY8195JTUM6P18VXUFJ3E" localSheetId="6" hidden="1">#REF!</definedName>
    <definedName name="BEx1G59AY8195JTUM6P18VXUFJ3E" localSheetId="5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15" hidden="1">#REF!</definedName>
    <definedName name="BEx1GKUDMCV60BOZT0SENCT0MD8L" localSheetId="14" hidden="1">#REF!</definedName>
    <definedName name="BEx1GKUDMCV60BOZT0SENCT0MD8L" localSheetId="13" hidden="1">#REF!</definedName>
    <definedName name="BEx1GKUDMCV60BOZT0SENCT0MD8L" localSheetId="12" hidden="1">#REF!</definedName>
    <definedName name="BEx1GKUDMCV60BOZT0SENCT0MD8L" localSheetId="11" hidden="1">#REF!</definedName>
    <definedName name="BEx1GKUDMCV60BOZT0SENCT0MD8L" localSheetId="10" hidden="1">#REF!</definedName>
    <definedName name="BEx1GKUDMCV60BOZT0SENCT0MD8L" localSheetId="9" hidden="1">#REF!</definedName>
    <definedName name="BEx1GKUDMCV60BOZT0SENCT0MD8L" localSheetId="8" hidden="1">#REF!</definedName>
    <definedName name="BEx1GKUDMCV60BOZT0SENCT0MD8L" localSheetId="7" hidden="1">#REF!</definedName>
    <definedName name="BEx1GKUDMCV60BOZT0SENCT0MD8L" localSheetId="6" hidden="1">#REF!</definedName>
    <definedName name="BEx1GKUDMCV60BOZT0SENCT0MD8L" localSheetId="5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15" hidden="1">#REF!</definedName>
    <definedName name="BEx1GUVQ5L0JCX3E4SROI4WBYVTO" localSheetId="14" hidden="1">#REF!</definedName>
    <definedName name="BEx1GUVQ5L0JCX3E4SROI4WBYVTO" localSheetId="13" hidden="1">#REF!</definedName>
    <definedName name="BEx1GUVQ5L0JCX3E4SROI4WBYVTO" localSheetId="12" hidden="1">#REF!</definedName>
    <definedName name="BEx1GUVQ5L0JCX3E4SROI4WBYVTO" localSheetId="11" hidden="1">#REF!</definedName>
    <definedName name="BEx1GUVQ5L0JCX3E4SROI4WBYVTO" localSheetId="10" hidden="1">#REF!</definedName>
    <definedName name="BEx1GUVQ5L0JCX3E4SROI4WBYVTO" localSheetId="9" hidden="1">#REF!</definedName>
    <definedName name="BEx1GUVQ5L0JCX3E4SROI4WBYVTO" localSheetId="8" hidden="1">#REF!</definedName>
    <definedName name="BEx1GUVQ5L0JCX3E4SROI4WBYVTO" localSheetId="7" hidden="1">#REF!</definedName>
    <definedName name="BEx1GUVQ5L0JCX3E4SROI4WBYVTO" localSheetId="6" hidden="1">#REF!</definedName>
    <definedName name="BEx1GUVQ5L0JCX3E4SROI4WBYVTO" localSheetId="5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15" hidden="1">#REF!</definedName>
    <definedName name="BEx1GVMRHFXUP6XYYY9NR12PV5TF" localSheetId="14" hidden="1">#REF!</definedName>
    <definedName name="BEx1GVMRHFXUP6XYYY9NR12PV5TF" localSheetId="13" hidden="1">#REF!</definedName>
    <definedName name="BEx1GVMRHFXUP6XYYY9NR12PV5TF" localSheetId="12" hidden="1">#REF!</definedName>
    <definedName name="BEx1GVMRHFXUP6XYYY9NR12PV5TF" localSheetId="11" hidden="1">#REF!</definedName>
    <definedName name="BEx1GVMRHFXUP6XYYY9NR12PV5TF" localSheetId="10" hidden="1">#REF!</definedName>
    <definedName name="BEx1GVMRHFXUP6XYYY9NR12PV5TF" localSheetId="9" hidden="1">#REF!</definedName>
    <definedName name="BEx1GVMRHFXUP6XYYY9NR12PV5TF" localSheetId="8" hidden="1">#REF!</definedName>
    <definedName name="BEx1GVMRHFXUP6XYYY9NR12PV5TF" localSheetId="7" hidden="1">#REF!</definedName>
    <definedName name="BEx1GVMRHFXUP6XYYY9NR12PV5TF" localSheetId="6" hidden="1">#REF!</definedName>
    <definedName name="BEx1GVMRHFXUP6XYYY9NR12PV5TF" localSheetId="5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15" hidden="1">#REF!</definedName>
    <definedName name="BEx1H6KIT7BHUH6MDDWC935V9N47" localSheetId="14" hidden="1">#REF!</definedName>
    <definedName name="BEx1H6KIT7BHUH6MDDWC935V9N47" localSheetId="13" hidden="1">#REF!</definedName>
    <definedName name="BEx1H6KIT7BHUH6MDDWC935V9N47" localSheetId="12" hidden="1">#REF!</definedName>
    <definedName name="BEx1H6KIT7BHUH6MDDWC935V9N47" localSheetId="11" hidden="1">#REF!</definedName>
    <definedName name="BEx1H6KIT7BHUH6MDDWC935V9N47" localSheetId="10" hidden="1">#REF!</definedName>
    <definedName name="BEx1H6KIT7BHUH6MDDWC935V9N47" localSheetId="9" hidden="1">#REF!</definedName>
    <definedName name="BEx1H6KIT7BHUH6MDDWC935V9N47" localSheetId="8" hidden="1">#REF!</definedName>
    <definedName name="BEx1H6KIT7BHUH6MDDWC935V9N47" localSheetId="7" hidden="1">#REF!</definedName>
    <definedName name="BEx1H6KIT7BHUH6MDDWC935V9N47" localSheetId="6" hidden="1">#REF!</definedName>
    <definedName name="BEx1H6KIT7BHUH6MDDWC935V9N47" localSheetId="5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15" hidden="1">#REF!</definedName>
    <definedName name="BEx1HA60AI3STEJQZAQ0RA3Q3AZV" localSheetId="14" hidden="1">#REF!</definedName>
    <definedName name="BEx1HA60AI3STEJQZAQ0RA3Q3AZV" localSheetId="13" hidden="1">#REF!</definedName>
    <definedName name="BEx1HA60AI3STEJQZAQ0RA3Q3AZV" localSheetId="12" hidden="1">#REF!</definedName>
    <definedName name="BEx1HA60AI3STEJQZAQ0RA3Q3AZV" localSheetId="11" hidden="1">#REF!</definedName>
    <definedName name="BEx1HA60AI3STEJQZAQ0RA3Q3AZV" localSheetId="10" hidden="1">#REF!</definedName>
    <definedName name="BEx1HA60AI3STEJQZAQ0RA3Q3AZV" localSheetId="9" hidden="1">#REF!</definedName>
    <definedName name="BEx1HA60AI3STEJQZAQ0RA3Q3AZV" localSheetId="8" hidden="1">#REF!</definedName>
    <definedName name="BEx1HA60AI3STEJQZAQ0RA3Q3AZV" localSheetId="7" hidden="1">#REF!</definedName>
    <definedName name="BEx1HA60AI3STEJQZAQ0RA3Q3AZV" localSheetId="6" hidden="1">#REF!</definedName>
    <definedName name="BEx1HA60AI3STEJQZAQ0RA3Q3AZV" localSheetId="5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15" hidden="1">#REF!</definedName>
    <definedName name="BEx1HB2DBVO5N6V2WX7BEHUFYTFU" localSheetId="14" hidden="1">#REF!</definedName>
    <definedName name="BEx1HB2DBVO5N6V2WX7BEHUFYTFU" localSheetId="13" hidden="1">#REF!</definedName>
    <definedName name="BEx1HB2DBVO5N6V2WX7BEHUFYTFU" localSheetId="12" hidden="1">#REF!</definedName>
    <definedName name="BEx1HB2DBVO5N6V2WX7BEHUFYTFU" localSheetId="11" hidden="1">#REF!</definedName>
    <definedName name="BEx1HB2DBVO5N6V2WX7BEHUFYTFU" localSheetId="10" hidden="1">#REF!</definedName>
    <definedName name="BEx1HB2DBVO5N6V2WX7BEHUFYTFU" localSheetId="9" hidden="1">#REF!</definedName>
    <definedName name="BEx1HB2DBVO5N6V2WX7BEHUFYTFU" localSheetId="8" hidden="1">#REF!</definedName>
    <definedName name="BEx1HB2DBVO5N6V2WX7BEHUFYTFU" localSheetId="7" hidden="1">#REF!</definedName>
    <definedName name="BEx1HB2DBVO5N6V2WX7BEHUFYTFU" localSheetId="6" hidden="1">#REF!</definedName>
    <definedName name="BEx1HB2DBVO5N6V2WX7BEHUFYTFU" localSheetId="5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15" hidden="1">#REF!</definedName>
    <definedName name="BEx1HDGOOJ3SKHYMWUZJ1P0RQZ9N" localSheetId="14" hidden="1">#REF!</definedName>
    <definedName name="BEx1HDGOOJ3SKHYMWUZJ1P0RQZ9N" localSheetId="13" hidden="1">#REF!</definedName>
    <definedName name="BEx1HDGOOJ3SKHYMWUZJ1P0RQZ9N" localSheetId="12" hidden="1">#REF!</definedName>
    <definedName name="BEx1HDGOOJ3SKHYMWUZJ1P0RQZ9N" localSheetId="11" hidden="1">#REF!</definedName>
    <definedName name="BEx1HDGOOJ3SKHYMWUZJ1P0RQZ9N" localSheetId="10" hidden="1">#REF!</definedName>
    <definedName name="BEx1HDGOOJ3SKHYMWUZJ1P0RQZ9N" localSheetId="9" hidden="1">#REF!</definedName>
    <definedName name="BEx1HDGOOJ3SKHYMWUZJ1P0RQZ9N" localSheetId="8" hidden="1">#REF!</definedName>
    <definedName name="BEx1HDGOOJ3SKHYMWUZJ1P0RQZ9N" localSheetId="7" hidden="1">#REF!</definedName>
    <definedName name="BEx1HDGOOJ3SKHYMWUZJ1P0RQZ9N" localSheetId="6" hidden="1">#REF!</definedName>
    <definedName name="BEx1HDGOOJ3SKHYMWUZJ1P0RQZ9N" localSheetId="5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15" hidden="1">#REF!</definedName>
    <definedName name="BEx1HDM5ZXSJG6JQEMSFV52PZ10V" localSheetId="14" hidden="1">#REF!</definedName>
    <definedName name="BEx1HDM5ZXSJG6JQEMSFV52PZ10V" localSheetId="13" hidden="1">#REF!</definedName>
    <definedName name="BEx1HDM5ZXSJG6JQEMSFV52PZ10V" localSheetId="12" hidden="1">#REF!</definedName>
    <definedName name="BEx1HDM5ZXSJG6JQEMSFV52PZ10V" localSheetId="11" hidden="1">#REF!</definedName>
    <definedName name="BEx1HDM5ZXSJG6JQEMSFV52PZ10V" localSheetId="10" hidden="1">#REF!</definedName>
    <definedName name="BEx1HDM5ZXSJG6JQEMSFV52PZ10V" localSheetId="9" hidden="1">#REF!</definedName>
    <definedName name="BEx1HDM5ZXSJG6JQEMSFV52PZ10V" localSheetId="8" hidden="1">#REF!</definedName>
    <definedName name="BEx1HDM5ZXSJG6JQEMSFV52PZ10V" localSheetId="7" hidden="1">#REF!</definedName>
    <definedName name="BEx1HDM5ZXSJG6JQEMSFV52PZ10V" localSheetId="6" hidden="1">#REF!</definedName>
    <definedName name="BEx1HDM5ZXSJG6JQEMSFV52PZ10V" localSheetId="5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15" hidden="1">#REF!</definedName>
    <definedName name="BEx1HETBBZVN5F43LKOFMC4QB0CR" localSheetId="14" hidden="1">#REF!</definedName>
    <definedName name="BEx1HETBBZVN5F43LKOFMC4QB0CR" localSheetId="13" hidden="1">#REF!</definedName>
    <definedName name="BEx1HETBBZVN5F43LKOFMC4QB0CR" localSheetId="12" hidden="1">#REF!</definedName>
    <definedName name="BEx1HETBBZVN5F43LKOFMC4QB0CR" localSheetId="11" hidden="1">#REF!</definedName>
    <definedName name="BEx1HETBBZVN5F43LKOFMC4QB0CR" localSheetId="10" hidden="1">#REF!</definedName>
    <definedName name="BEx1HETBBZVN5F43LKOFMC4QB0CR" localSheetId="9" hidden="1">#REF!</definedName>
    <definedName name="BEx1HETBBZVN5F43LKOFMC4QB0CR" localSheetId="8" hidden="1">#REF!</definedName>
    <definedName name="BEx1HETBBZVN5F43LKOFMC4QB0CR" localSheetId="7" hidden="1">#REF!</definedName>
    <definedName name="BEx1HETBBZVN5F43LKOFMC4QB0CR" localSheetId="6" hidden="1">#REF!</definedName>
    <definedName name="BEx1HETBBZVN5F43LKOFMC4QB0CR" localSheetId="5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15" hidden="1">#REF!</definedName>
    <definedName name="BEx1HGWNWPLNXICOTP90TKQVVE4E" localSheetId="14" hidden="1">#REF!</definedName>
    <definedName name="BEx1HGWNWPLNXICOTP90TKQVVE4E" localSheetId="13" hidden="1">#REF!</definedName>
    <definedName name="BEx1HGWNWPLNXICOTP90TKQVVE4E" localSheetId="12" hidden="1">#REF!</definedName>
    <definedName name="BEx1HGWNWPLNXICOTP90TKQVVE4E" localSheetId="11" hidden="1">#REF!</definedName>
    <definedName name="BEx1HGWNWPLNXICOTP90TKQVVE4E" localSheetId="10" hidden="1">#REF!</definedName>
    <definedName name="BEx1HGWNWPLNXICOTP90TKQVVE4E" localSheetId="9" hidden="1">#REF!</definedName>
    <definedName name="BEx1HGWNWPLNXICOTP90TKQVVE4E" localSheetId="8" hidden="1">#REF!</definedName>
    <definedName name="BEx1HGWNWPLNXICOTP90TKQVVE4E" localSheetId="7" hidden="1">#REF!</definedName>
    <definedName name="BEx1HGWNWPLNXICOTP90TKQVVE4E" localSheetId="6" hidden="1">#REF!</definedName>
    <definedName name="BEx1HGWNWPLNXICOTP90TKQVVE4E" localSheetId="5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15" hidden="1">#REF!</definedName>
    <definedName name="BEx1HIPLJZABY0EMUOTZN0EQMDPU" localSheetId="14" hidden="1">#REF!</definedName>
    <definedName name="BEx1HIPLJZABY0EMUOTZN0EQMDPU" localSheetId="13" hidden="1">#REF!</definedName>
    <definedName name="BEx1HIPLJZABY0EMUOTZN0EQMDPU" localSheetId="12" hidden="1">#REF!</definedName>
    <definedName name="BEx1HIPLJZABY0EMUOTZN0EQMDPU" localSheetId="11" hidden="1">#REF!</definedName>
    <definedName name="BEx1HIPLJZABY0EMUOTZN0EQMDPU" localSheetId="10" hidden="1">#REF!</definedName>
    <definedName name="BEx1HIPLJZABY0EMUOTZN0EQMDPU" localSheetId="9" hidden="1">#REF!</definedName>
    <definedName name="BEx1HIPLJZABY0EMUOTZN0EQMDPU" localSheetId="8" hidden="1">#REF!</definedName>
    <definedName name="BEx1HIPLJZABY0EMUOTZN0EQMDPU" localSheetId="7" hidden="1">#REF!</definedName>
    <definedName name="BEx1HIPLJZABY0EMUOTZN0EQMDPU" localSheetId="6" hidden="1">#REF!</definedName>
    <definedName name="BEx1HIPLJZABY0EMUOTZN0EQMDPU" localSheetId="5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15" hidden="1">#REF!</definedName>
    <definedName name="BEx1HO94JIRX219MPWMB5E5XZ04X" localSheetId="14" hidden="1">#REF!</definedName>
    <definedName name="BEx1HO94JIRX219MPWMB5E5XZ04X" localSheetId="13" hidden="1">#REF!</definedName>
    <definedName name="BEx1HO94JIRX219MPWMB5E5XZ04X" localSheetId="12" hidden="1">#REF!</definedName>
    <definedName name="BEx1HO94JIRX219MPWMB5E5XZ04X" localSheetId="11" hidden="1">#REF!</definedName>
    <definedName name="BEx1HO94JIRX219MPWMB5E5XZ04X" localSheetId="10" hidden="1">#REF!</definedName>
    <definedName name="BEx1HO94JIRX219MPWMB5E5XZ04X" localSheetId="9" hidden="1">#REF!</definedName>
    <definedName name="BEx1HO94JIRX219MPWMB5E5XZ04X" localSheetId="8" hidden="1">#REF!</definedName>
    <definedName name="BEx1HO94JIRX219MPWMB5E5XZ04X" localSheetId="7" hidden="1">#REF!</definedName>
    <definedName name="BEx1HO94JIRX219MPWMB5E5XZ04X" localSheetId="6" hidden="1">#REF!</definedName>
    <definedName name="BEx1HO94JIRX219MPWMB5E5XZ04X" localSheetId="5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15" hidden="1">#REF!</definedName>
    <definedName name="BEx1HQNF6KHM21E3XLW0NMSSEI9S" localSheetId="14" hidden="1">#REF!</definedName>
    <definedName name="BEx1HQNF6KHM21E3XLW0NMSSEI9S" localSheetId="13" hidden="1">#REF!</definedName>
    <definedName name="BEx1HQNF6KHM21E3XLW0NMSSEI9S" localSheetId="12" hidden="1">#REF!</definedName>
    <definedName name="BEx1HQNF6KHM21E3XLW0NMSSEI9S" localSheetId="11" hidden="1">#REF!</definedName>
    <definedName name="BEx1HQNF6KHM21E3XLW0NMSSEI9S" localSheetId="10" hidden="1">#REF!</definedName>
    <definedName name="BEx1HQNF6KHM21E3XLW0NMSSEI9S" localSheetId="9" hidden="1">#REF!</definedName>
    <definedName name="BEx1HQNF6KHM21E3XLW0NMSSEI9S" localSheetId="8" hidden="1">#REF!</definedName>
    <definedName name="BEx1HQNF6KHM21E3XLW0NMSSEI9S" localSheetId="7" hidden="1">#REF!</definedName>
    <definedName name="BEx1HQNF6KHM21E3XLW0NMSSEI9S" localSheetId="6" hidden="1">#REF!</definedName>
    <definedName name="BEx1HQNF6KHM21E3XLW0NMSSEI9S" localSheetId="5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15" hidden="1">#REF!</definedName>
    <definedName name="BEx1HSLNWIW4S97ZBYY7I7M5YVH4" localSheetId="14" hidden="1">#REF!</definedName>
    <definedName name="BEx1HSLNWIW4S97ZBYY7I7M5YVH4" localSheetId="13" hidden="1">#REF!</definedName>
    <definedName name="BEx1HSLNWIW4S97ZBYY7I7M5YVH4" localSheetId="12" hidden="1">#REF!</definedName>
    <definedName name="BEx1HSLNWIW4S97ZBYY7I7M5YVH4" localSheetId="11" hidden="1">#REF!</definedName>
    <definedName name="BEx1HSLNWIW4S97ZBYY7I7M5YVH4" localSheetId="10" hidden="1">#REF!</definedName>
    <definedName name="BEx1HSLNWIW4S97ZBYY7I7M5YVH4" localSheetId="9" hidden="1">#REF!</definedName>
    <definedName name="BEx1HSLNWIW4S97ZBYY7I7M5YVH4" localSheetId="8" hidden="1">#REF!</definedName>
    <definedName name="BEx1HSLNWIW4S97ZBYY7I7M5YVH4" localSheetId="7" hidden="1">#REF!</definedName>
    <definedName name="BEx1HSLNWIW4S97ZBYY7I7M5YVH4" localSheetId="6" hidden="1">#REF!</definedName>
    <definedName name="BEx1HSLNWIW4S97ZBYY7I7M5YVH4" localSheetId="5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15" hidden="1">#REF!</definedName>
    <definedName name="BEx1HZCBBWLB2BTNOXP319ZDEVOJ" localSheetId="14" hidden="1">#REF!</definedName>
    <definedName name="BEx1HZCBBWLB2BTNOXP319ZDEVOJ" localSheetId="13" hidden="1">#REF!</definedName>
    <definedName name="BEx1HZCBBWLB2BTNOXP319ZDEVOJ" localSheetId="12" hidden="1">#REF!</definedName>
    <definedName name="BEx1HZCBBWLB2BTNOXP319ZDEVOJ" localSheetId="11" hidden="1">#REF!</definedName>
    <definedName name="BEx1HZCBBWLB2BTNOXP319ZDEVOJ" localSheetId="10" hidden="1">#REF!</definedName>
    <definedName name="BEx1HZCBBWLB2BTNOXP319ZDEVOJ" localSheetId="9" hidden="1">#REF!</definedName>
    <definedName name="BEx1HZCBBWLB2BTNOXP319ZDEVOJ" localSheetId="8" hidden="1">#REF!</definedName>
    <definedName name="BEx1HZCBBWLB2BTNOXP319ZDEVOJ" localSheetId="7" hidden="1">#REF!</definedName>
    <definedName name="BEx1HZCBBWLB2BTNOXP319ZDEVOJ" localSheetId="6" hidden="1">#REF!</definedName>
    <definedName name="BEx1HZCBBWLB2BTNOXP319ZDEVOJ" localSheetId="5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15" hidden="1">#REF!</definedName>
    <definedName name="BEx1I4QKTILCKZUSOJCVZN7SNHL5" localSheetId="14" hidden="1">#REF!</definedName>
    <definedName name="BEx1I4QKTILCKZUSOJCVZN7SNHL5" localSheetId="13" hidden="1">#REF!</definedName>
    <definedName name="BEx1I4QKTILCKZUSOJCVZN7SNHL5" localSheetId="12" hidden="1">#REF!</definedName>
    <definedName name="BEx1I4QKTILCKZUSOJCVZN7SNHL5" localSheetId="11" hidden="1">#REF!</definedName>
    <definedName name="BEx1I4QKTILCKZUSOJCVZN7SNHL5" localSheetId="10" hidden="1">#REF!</definedName>
    <definedName name="BEx1I4QKTILCKZUSOJCVZN7SNHL5" localSheetId="9" hidden="1">#REF!</definedName>
    <definedName name="BEx1I4QKTILCKZUSOJCVZN7SNHL5" localSheetId="8" hidden="1">#REF!</definedName>
    <definedName name="BEx1I4QKTILCKZUSOJCVZN7SNHL5" localSheetId="7" hidden="1">#REF!</definedName>
    <definedName name="BEx1I4QKTILCKZUSOJCVZN7SNHL5" localSheetId="6" hidden="1">#REF!</definedName>
    <definedName name="BEx1I4QKTILCKZUSOJCVZN7SNHL5" localSheetId="5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15" hidden="1">#REF!</definedName>
    <definedName name="BEx1IE0ZP7RIFM9FI24S9I6AAJ14" localSheetId="14" hidden="1">#REF!</definedName>
    <definedName name="BEx1IE0ZP7RIFM9FI24S9I6AAJ14" localSheetId="13" hidden="1">#REF!</definedName>
    <definedName name="BEx1IE0ZP7RIFM9FI24S9I6AAJ14" localSheetId="12" hidden="1">#REF!</definedName>
    <definedName name="BEx1IE0ZP7RIFM9FI24S9I6AAJ14" localSheetId="11" hidden="1">#REF!</definedName>
    <definedName name="BEx1IE0ZP7RIFM9FI24S9I6AAJ14" localSheetId="10" hidden="1">#REF!</definedName>
    <definedName name="BEx1IE0ZP7RIFM9FI24S9I6AAJ14" localSheetId="9" hidden="1">#REF!</definedName>
    <definedName name="BEx1IE0ZP7RIFM9FI24S9I6AAJ14" localSheetId="8" hidden="1">#REF!</definedName>
    <definedName name="BEx1IE0ZP7RIFM9FI24S9I6AAJ14" localSheetId="7" hidden="1">#REF!</definedName>
    <definedName name="BEx1IE0ZP7RIFM9FI24S9I6AAJ14" localSheetId="6" hidden="1">#REF!</definedName>
    <definedName name="BEx1IE0ZP7RIFM9FI24S9I6AAJ14" localSheetId="5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15" hidden="1">#REF!</definedName>
    <definedName name="BEx1IGQ5B697MNDOE06MVSR0H58E" localSheetId="14" hidden="1">#REF!</definedName>
    <definedName name="BEx1IGQ5B697MNDOE06MVSR0H58E" localSheetId="13" hidden="1">#REF!</definedName>
    <definedName name="BEx1IGQ5B697MNDOE06MVSR0H58E" localSheetId="12" hidden="1">#REF!</definedName>
    <definedName name="BEx1IGQ5B697MNDOE06MVSR0H58E" localSheetId="11" hidden="1">#REF!</definedName>
    <definedName name="BEx1IGQ5B697MNDOE06MVSR0H58E" localSheetId="10" hidden="1">#REF!</definedName>
    <definedName name="BEx1IGQ5B697MNDOE06MVSR0H58E" localSheetId="9" hidden="1">#REF!</definedName>
    <definedName name="BEx1IGQ5B697MNDOE06MVSR0H58E" localSheetId="8" hidden="1">#REF!</definedName>
    <definedName name="BEx1IGQ5B697MNDOE06MVSR0H58E" localSheetId="7" hidden="1">#REF!</definedName>
    <definedName name="BEx1IGQ5B697MNDOE06MVSR0H58E" localSheetId="6" hidden="1">#REF!</definedName>
    <definedName name="BEx1IGQ5B697MNDOE06MVSR0H58E" localSheetId="5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15" hidden="1">#REF!</definedName>
    <definedName name="BEx1IKRPW8MLB9Y485M1TL2IT9SH" localSheetId="14" hidden="1">#REF!</definedName>
    <definedName name="BEx1IKRPW8MLB9Y485M1TL2IT9SH" localSheetId="13" hidden="1">#REF!</definedName>
    <definedName name="BEx1IKRPW8MLB9Y485M1TL2IT9SH" localSheetId="12" hidden="1">#REF!</definedName>
    <definedName name="BEx1IKRPW8MLB9Y485M1TL2IT9SH" localSheetId="11" hidden="1">#REF!</definedName>
    <definedName name="BEx1IKRPW8MLB9Y485M1TL2IT9SH" localSheetId="10" hidden="1">#REF!</definedName>
    <definedName name="BEx1IKRPW8MLB9Y485M1TL2IT9SH" localSheetId="9" hidden="1">#REF!</definedName>
    <definedName name="BEx1IKRPW8MLB9Y485M1TL2IT9SH" localSheetId="8" hidden="1">#REF!</definedName>
    <definedName name="BEx1IKRPW8MLB9Y485M1TL2IT9SH" localSheetId="7" hidden="1">#REF!</definedName>
    <definedName name="BEx1IKRPW8MLB9Y485M1TL2IT9SH" localSheetId="6" hidden="1">#REF!</definedName>
    <definedName name="BEx1IKRPW8MLB9Y485M1TL2IT9SH" localSheetId="5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15" hidden="1">#REF!</definedName>
    <definedName name="BEx1IPKCFCT3TL9MSO1LSYJ2VJ2X" localSheetId="14" hidden="1">#REF!</definedName>
    <definedName name="BEx1IPKCFCT3TL9MSO1LSYJ2VJ2X" localSheetId="13" hidden="1">#REF!</definedName>
    <definedName name="BEx1IPKCFCT3TL9MSO1LSYJ2VJ2X" localSheetId="12" hidden="1">#REF!</definedName>
    <definedName name="BEx1IPKCFCT3TL9MSO1LSYJ2VJ2X" localSheetId="11" hidden="1">#REF!</definedName>
    <definedName name="BEx1IPKCFCT3TL9MSO1LSYJ2VJ2X" localSheetId="10" hidden="1">#REF!</definedName>
    <definedName name="BEx1IPKCFCT3TL9MSO1LSYJ2VJ2X" localSheetId="9" hidden="1">#REF!</definedName>
    <definedName name="BEx1IPKCFCT3TL9MSO1LSYJ2VJ2X" localSheetId="8" hidden="1">#REF!</definedName>
    <definedName name="BEx1IPKCFCT3TL9MSO1LSYJ2VJ2X" localSheetId="7" hidden="1">#REF!</definedName>
    <definedName name="BEx1IPKCFCT3TL9MSO1LSYJ2VJ2X" localSheetId="6" hidden="1">#REF!</definedName>
    <definedName name="BEx1IPKCFCT3TL9MSO1LSYJ2VJ2X" localSheetId="5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15" hidden="1">#REF!</definedName>
    <definedName name="BEx1IW5PQTTMD62XZ287XF2O3FBQ" localSheetId="14" hidden="1">#REF!</definedName>
    <definedName name="BEx1IW5PQTTMD62XZ287XF2O3FBQ" localSheetId="13" hidden="1">#REF!</definedName>
    <definedName name="BEx1IW5PQTTMD62XZ287XF2O3FBQ" localSheetId="12" hidden="1">#REF!</definedName>
    <definedName name="BEx1IW5PQTTMD62XZ287XF2O3FBQ" localSheetId="11" hidden="1">#REF!</definedName>
    <definedName name="BEx1IW5PQTTMD62XZ287XF2O3FBQ" localSheetId="10" hidden="1">#REF!</definedName>
    <definedName name="BEx1IW5PQTTMD62XZ287XF2O3FBQ" localSheetId="9" hidden="1">#REF!</definedName>
    <definedName name="BEx1IW5PQTTMD62XZ287XF2O3FBQ" localSheetId="8" hidden="1">#REF!</definedName>
    <definedName name="BEx1IW5PQTTMD62XZ287XF2O3FBQ" localSheetId="7" hidden="1">#REF!</definedName>
    <definedName name="BEx1IW5PQTTMD62XZ287XF2O3FBQ" localSheetId="6" hidden="1">#REF!</definedName>
    <definedName name="BEx1IW5PQTTMD62XZ287XF2O3FBQ" localSheetId="5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15" hidden="1">#REF!</definedName>
    <definedName name="BEx1J0CSSHDJGBJUHVOEMCF2P4DL" localSheetId="14" hidden="1">#REF!</definedName>
    <definedName name="BEx1J0CSSHDJGBJUHVOEMCF2P4DL" localSheetId="13" hidden="1">#REF!</definedName>
    <definedName name="BEx1J0CSSHDJGBJUHVOEMCF2P4DL" localSheetId="12" hidden="1">#REF!</definedName>
    <definedName name="BEx1J0CSSHDJGBJUHVOEMCF2P4DL" localSheetId="11" hidden="1">#REF!</definedName>
    <definedName name="BEx1J0CSSHDJGBJUHVOEMCF2P4DL" localSheetId="10" hidden="1">#REF!</definedName>
    <definedName name="BEx1J0CSSHDJGBJUHVOEMCF2P4DL" localSheetId="9" hidden="1">#REF!</definedName>
    <definedName name="BEx1J0CSSHDJGBJUHVOEMCF2P4DL" localSheetId="8" hidden="1">#REF!</definedName>
    <definedName name="BEx1J0CSSHDJGBJUHVOEMCF2P4DL" localSheetId="7" hidden="1">#REF!</definedName>
    <definedName name="BEx1J0CSSHDJGBJUHVOEMCF2P4DL" localSheetId="6" hidden="1">#REF!</definedName>
    <definedName name="BEx1J0CSSHDJGBJUHVOEMCF2P4DL" localSheetId="5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15" hidden="1">#REF!</definedName>
    <definedName name="BEx1J0NL6D3ILC18B48AL0VNEN9A" localSheetId="14" hidden="1">#REF!</definedName>
    <definedName name="BEx1J0NL6D3ILC18B48AL0VNEN9A" localSheetId="13" hidden="1">#REF!</definedName>
    <definedName name="BEx1J0NL6D3ILC18B48AL0VNEN9A" localSheetId="12" hidden="1">#REF!</definedName>
    <definedName name="BEx1J0NL6D3ILC18B48AL0VNEN9A" localSheetId="11" hidden="1">#REF!</definedName>
    <definedName name="BEx1J0NL6D3ILC18B48AL0VNEN9A" localSheetId="10" hidden="1">#REF!</definedName>
    <definedName name="BEx1J0NL6D3ILC18B48AL0VNEN9A" localSheetId="9" hidden="1">#REF!</definedName>
    <definedName name="BEx1J0NL6D3ILC18B48AL0VNEN9A" localSheetId="8" hidden="1">#REF!</definedName>
    <definedName name="BEx1J0NL6D3ILC18B48AL0VNEN9A" localSheetId="7" hidden="1">#REF!</definedName>
    <definedName name="BEx1J0NL6D3ILC18B48AL0VNEN9A" localSheetId="6" hidden="1">#REF!</definedName>
    <definedName name="BEx1J0NL6D3ILC18B48AL0VNEN9A" localSheetId="5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15" hidden="1">#REF!</definedName>
    <definedName name="BEx1J7E8VCGLPYU82QXVUG5N3ZAI" localSheetId="14" hidden="1">#REF!</definedName>
    <definedName name="BEx1J7E8VCGLPYU82QXVUG5N3ZAI" localSheetId="13" hidden="1">#REF!</definedName>
    <definedName name="BEx1J7E8VCGLPYU82QXVUG5N3ZAI" localSheetId="12" hidden="1">#REF!</definedName>
    <definedName name="BEx1J7E8VCGLPYU82QXVUG5N3ZAI" localSheetId="11" hidden="1">#REF!</definedName>
    <definedName name="BEx1J7E8VCGLPYU82QXVUG5N3ZAI" localSheetId="10" hidden="1">#REF!</definedName>
    <definedName name="BEx1J7E8VCGLPYU82QXVUG5N3ZAI" localSheetId="9" hidden="1">#REF!</definedName>
    <definedName name="BEx1J7E8VCGLPYU82QXVUG5N3ZAI" localSheetId="8" hidden="1">#REF!</definedName>
    <definedName name="BEx1J7E8VCGLPYU82QXVUG5N3ZAI" localSheetId="7" hidden="1">#REF!</definedName>
    <definedName name="BEx1J7E8VCGLPYU82QXVUG5N3ZAI" localSheetId="6" hidden="1">#REF!</definedName>
    <definedName name="BEx1J7E8VCGLPYU82QXVUG5N3ZAI" localSheetId="5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15" hidden="1">#REF!</definedName>
    <definedName name="BEx1JGE2YQWH8S25USOY08XVGO0D" localSheetId="14" hidden="1">#REF!</definedName>
    <definedName name="BEx1JGE2YQWH8S25USOY08XVGO0D" localSheetId="13" hidden="1">#REF!</definedName>
    <definedName name="BEx1JGE2YQWH8S25USOY08XVGO0D" localSheetId="12" hidden="1">#REF!</definedName>
    <definedName name="BEx1JGE2YQWH8S25USOY08XVGO0D" localSheetId="11" hidden="1">#REF!</definedName>
    <definedName name="BEx1JGE2YQWH8S25USOY08XVGO0D" localSheetId="10" hidden="1">#REF!</definedName>
    <definedName name="BEx1JGE2YQWH8S25USOY08XVGO0D" localSheetId="9" hidden="1">#REF!</definedName>
    <definedName name="BEx1JGE2YQWH8S25USOY08XVGO0D" localSheetId="8" hidden="1">#REF!</definedName>
    <definedName name="BEx1JGE2YQWH8S25USOY08XVGO0D" localSheetId="7" hidden="1">#REF!</definedName>
    <definedName name="BEx1JGE2YQWH8S25USOY08XVGO0D" localSheetId="6" hidden="1">#REF!</definedName>
    <definedName name="BEx1JGE2YQWH8S25USOY08XVGO0D" localSheetId="5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15" hidden="1">#REF!</definedName>
    <definedName name="BEx1JJJC9T1W7HY4V7HP1S1W4JO1" localSheetId="14" hidden="1">#REF!</definedName>
    <definedName name="BEx1JJJC9T1W7HY4V7HP1S1W4JO1" localSheetId="13" hidden="1">#REF!</definedName>
    <definedName name="BEx1JJJC9T1W7HY4V7HP1S1W4JO1" localSheetId="12" hidden="1">#REF!</definedName>
    <definedName name="BEx1JJJC9T1W7HY4V7HP1S1W4JO1" localSheetId="11" hidden="1">#REF!</definedName>
    <definedName name="BEx1JJJC9T1W7HY4V7HP1S1W4JO1" localSheetId="10" hidden="1">#REF!</definedName>
    <definedName name="BEx1JJJC9T1W7HY4V7HP1S1W4JO1" localSheetId="9" hidden="1">#REF!</definedName>
    <definedName name="BEx1JJJC9T1W7HY4V7HP1S1W4JO1" localSheetId="8" hidden="1">#REF!</definedName>
    <definedName name="BEx1JJJC9T1W7HY4V7HP1S1W4JO1" localSheetId="7" hidden="1">#REF!</definedName>
    <definedName name="BEx1JJJC9T1W7HY4V7HP1S1W4JO1" localSheetId="6" hidden="1">#REF!</definedName>
    <definedName name="BEx1JJJC9T1W7HY4V7HP1S1W4JO1" localSheetId="5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15" hidden="1">#REF!</definedName>
    <definedName name="BEx1JKKZSJ7DI4PTFVI9VVFMB1X2" localSheetId="14" hidden="1">#REF!</definedName>
    <definedName name="BEx1JKKZSJ7DI4PTFVI9VVFMB1X2" localSheetId="13" hidden="1">#REF!</definedName>
    <definedName name="BEx1JKKZSJ7DI4PTFVI9VVFMB1X2" localSheetId="12" hidden="1">#REF!</definedName>
    <definedName name="BEx1JKKZSJ7DI4PTFVI9VVFMB1X2" localSheetId="11" hidden="1">#REF!</definedName>
    <definedName name="BEx1JKKZSJ7DI4PTFVI9VVFMB1X2" localSheetId="10" hidden="1">#REF!</definedName>
    <definedName name="BEx1JKKZSJ7DI4PTFVI9VVFMB1X2" localSheetId="9" hidden="1">#REF!</definedName>
    <definedName name="BEx1JKKZSJ7DI4PTFVI9VVFMB1X2" localSheetId="8" hidden="1">#REF!</definedName>
    <definedName name="BEx1JKKZSJ7DI4PTFVI9VVFMB1X2" localSheetId="7" hidden="1">#REF!</definedName>
    <definedName name="BEx1JKKZSJ7DI4PTFVI9VVFMB1X2" localSheetId="6" hidden="1">#REF!</definedName>
    <definedName name="BEx1JKKZSJ7DI4PTFVI9VVFMB1X2" localSheetId="5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15" hidden="1">#REF!</definedName>
    <definedName name="BEx1JUBQFRVMASSFK4B3V0AD7YP9" localSheetId="14" hidden="1">#REF!</definedName>
    <definedName name="BEx1JUBQFRVMASSFK4B3V0AD7YP9" localSheetId="13" hidden="1">#REF!</definedName>
    <definedName name="BEx1JUBQFRVMASSFK4B3V0AD7YP9" localSheetId="12" hidden="1">#REF!</definedName>
    <definedName name="BEx1JUBQFRVMASSFK4B3V0AD7YP9" localSheetId="11" hidden="1">#REF!</definedName>
    <definedName name="BEx1JUBQFRVMASSFK4B3V0AD7YP9" localSheetId="10" hidden="1">#REF!</definedName>
    <definedName name="BEx1JUBQFRVMASSFK4B3V0AD7YP9" localSheetId="9" hidden="1">#REF!</definedName>
    <definedName name="BEx1JUBQFRVMASSFK4B3V0AD7YP9" localSheetId="8" hidden="1">#REF!</definedName>
    <definedName name="BEx1JUBQFRVMASSFK4B3V0AD7YP9" localSheetId="7" hidden="1">#REF!</definedName>
    <definedName name="BEx1JUBQFRVMASSFK4B3V0AD7YP9" localSheetId="6" hidden="1">#REF!</definedName>
    <definedName name="BEx1JUBQFRVMASSFK4B3V0AD7YP9" localSheetId="5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15" hidden="1">#REF!</definedName>
    <definedName name="BEx1JVTOATZGRJFXGXPJJLC4DOBE" localSheetId="14" hidden="1">#REF!</definedName>
    <definedName name="BEx1JVTOATZGRJFXGXPJJLC4DOBE" localSheetId="13" hidden="1">#REF!</definedName>
    <definedName name="BEx1JVTOATZGRJFXGXPJJLC4DOBE" localSheetId="12" hidden="1">#REF!</definedName>
    <definedName name="BEx1JVTOATZGRJFXGXPJJLC4DOBE" localSheetId="11" hidden="1">#REF!</definedName>
    <definedName name="BEx1JVTOATZGRJFXGXPJJLC4DOBE" localSheetId="10" hidden="1">#REF!</definedName>
    <definedName name="BEx1JVTOATZGRJFXGXPJJLC4DOBE" localSheetId="9" hidden="1">#REF!</definedName>
    <definedName name="BEx1JVTOATZGRJFXGXPJJLC4DOBE" localSheetId="8" hidden="1">#REF!</definedName>
    <definedName name="BEx1JVTOATZGRJFXGXPJJLC4DOBE" localSheetId="7" hidden="1">#REF!</definedName>
    <definedName name="BEx1JVTOATZGRJFXGXPJJLC4DOBE" localSheetId="6" hidden="1">#REF!</definedName>
    <definedName name="BEx1JVTOATZGRJFXGXPJJLC4DOBE" localSheetId="5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15" hidden="1">#REF!</definedName>
    <definedName name="BEx1JXBM5W4YRWNQ0P95QQS6JWD6" localSheetId="14" hidden="1">#REF!</definedName>
    <definedName name="BEx1JXBM5W4YRWNQ0P95QQS6JWD6" localSheetId="13" hidden="1">#REF!</definedName>
    <definedName name="BEx1JXBM5W4YRWNQ0P95QQS6JWD6" localSheetId="12" hidden="1">#REF!</definedName>
    <definedName name="BEx1JXBM5W4YRWNQ0P95QQS6JWD6" localSheetId="11" hidden="1">#REF!</definedName>
    <definedName name="BEx1JXBM5W4YRWNQ0P95QQS6JWD6" localSheetId="10" hidden="1">#REF!</definedName>
    <definedName name="BEx1JXBM5W4YRWNQ0P95QQS6JWD6" localSheetId="9" hidden="1">#REF!</definedName>
    <definedName name="BEx1JXBM5W4YRWNQ0P95QQS6JWD6" localSheetId="8" hidden="1">#REF!</definedName>
    <definedName name="BEx1JXBM5W4YRWNQ0P95QQS6JWD6" localSheetId="7" hidden="1">#REF!</definedName>
    <definedName name="BEx1JXBM5W4YRWNQ0P95QQS6JWD6" localSheetId="6" hidden="1">#REF!</definedName>
    <definedName name="BEx1JXBM5W4YRWNQ0P95QQS6JWD6" localSheetId="5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15" hidden="1">#REF!</definedName>
    <definedName name="BEx1KGY9QEHZ9QSARMQUTQKRK4UX" localSheetId="14" hidden="1">#REF!</definedName>
    <definedName name="BEx1KGY9QEHZ9QSARMQUTQKRK4UX" localSheetId="13" hidden="1">#REF!</definedName>
    <definedName name="BEx1KGY9QEHZ9QSARMQUTQKRK4UX" localSheetId="12" hidden="1">#REF!</definedName>
    <definedName name="BEx1KGY9QEHZ9QSARMQUTQKRK4UX" localSheetId="11" hidden="1">#REF!</definedName>
    <definedName name="BEx1KGY9QEHZ9QSARMQUTQKRK4UX" localSheetId="10" hidden="1">#REF!</definedName>
    <definedName name="BEx1KGY9QEHZ9QSARMQUTQKRK4UX" localSheetId="9" hidden="1">#REF!</definedName>
    <definedName name="BEx1KGY9QEHZ9QSARMQUTQKRK4UX" localSheetId="8" hidden="1">#REF!</definedName>
    <definedName name="BEx1KGY9QEHZ9QSARMQUTQKRK4UX" localSheetId="7" hidden="1">#REF!</definedName>
    <definedName name="BEx1KGY9QEHZ9QSARMQUTQKRK4UX" localSheetId="6" hidden="1">#REF!</definedName>
    <definedName name="BEx1KGY9QEHZ9QSARMQUTQKRK4UX" localSheetId="5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15" hidden="1">#REF!</definedName>
    <definedName name="BEx1KIWH5MOLR00SBECT39NS3AJ1" localSheetId="14" hidden="1">#REF!</definedName>
    <definedName name="BEx1KIWH5MOLR00SBECT39NS3AJ1" localSheetId="13" hidden="1">#REF!</definedName>
    <definedName name="BEx1KIWH5MOLR00SBECT39NS3AJ1" localSheetId="12" hidden="1">#REF!</definedName>
    <definedName name="BEx1KIWH5MOLR00SBECT39NS3AJ1" localSheetId="11" hidden="1">#REF!</definedName>
    <definedName name="BEx1KIWH5MOLR00SBECT39NS3AJ1" localSheetId="10" hidden="1">#REF!</definedName>
    <definedName name="BEx1KIWH5MOLR00SBECT39NS3AJ1" localSheetId="9" hidden="1">#REF!</definedName>
    <definedName name="BEx1KIWH5MOLR00SBECT39NS3AJ1" localSheetId="8" hidden="1">#REF!</definedName>
    <definedName name="BEx1KIWH5MOLR00SBECT39NS3AJ1" localSheetId="7" hidden="1">#REF!</definedName>
    <definedName name="BEx1KIWH5MOLR00SBECT39NS3AJ1" localSheetId="6" hidden="1">#REF!</definedName>
    <definedName name="BEx1KIWH5MOLR00SBECT39NS3AJ1" localSheetId="5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15" hidden="1">#REF!</definedName>
    <definedName name="BEx1KKP1ELIF2UII2FWVGL7M1X7J" localSheetId="14" hidden="1">#REF!</definedName>
    <definedName name="BEx1KKP1ELIF2UII2FWVGL7M1X7J" localSheetId="13" hidden="1">#REF!</definedName>
    <definedName name="BEx1KKP1ELIF2UII2FWVGL7M1X7J" localSheetId="12" hidden="1">#REF!</definedName>
    <definedName name="BEx1KKP1ELIF2UII2FWVGL7M1X7J" localSheetId="11" hidden="1">#REF!</definedName>
    <definedName name="BEx1KKP1ELIF2UII2FWVGL7M1X7J" localSheetId="10" hidden="1">#REF!</definedName>
    <definedName name="BEx1KKP1ELIF2UII2FWVGL7M1X7J" localSheetId="9" hidden="1">#REF!</definedName>
    <definedName name="BEx1KKP1ELIF2UII2FWVGL7M1X7J" localSheetId="8" hidden="1">#REF!</definedName>
    <definedName name="BEx1KKP1ELIF2UII2FWVGL7M1X7J" localSheetId="7" hidden="1">#REF!</definedName>
    <definedName name="BEx1KKP1ELIF2UII2FWVGL7M1X7J" localSheetId="6" hidden="1">#REF!</definedName>
    <definedName name="BEx1KKP1ELIF2UII2FWVGL7M1X7J" localSheetId="5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15" hidden="1">#REF!</definedName>
    <definedName name="BEx1KQJKIAPZKE9YDYH5HKXX52FM" localSheetId="14" hidden="1">#REF!</definedName>
    <definedName name="BEx1KQJKIAPZKE9YDYH5HKXX52FM" localSheetId="13" hidden="1">#REF!</definedName>
    <definedName name="BEx1KQJKIAPZKE9YDYH5HKXX52FM" localSheetId="12" hidden="1">#REF!</definedName>
    <definedName name="BEx1KQJKIAPZKE9YDYH5HKXX52FM" localSheetId="11" hidden="1">#REF!</definedName>
    <definedName name="BEx1KQJKIAPZKE9YDYH5HKXX52FM" localSheetId="10" hidden="1">#REF!</definedName>
    <definedName name="BEx1KQJKIAPZKE9YDYH5HKXX52FM" localSheetId="9" hidden="1">#REF!</definedName>
    <definedName name="BEx1KQJKIAPZKE9YDYH5HKXX52FM" localSheetId="8" hidden="1">#REF!</definedName>
    <definedName name="BEx1KQJKIAPZKE9YDYH5HKXX52FM" localSheetId="7" hidden="1">#REF!</definedName>
    <definedName name="BEx1KQJKIAPZKE9YDYH5HKXX52FM" localSheetId="6" hidden="1">#REF!</definedName>
    <definedName name="BEx1KQJKIAPZKE9YDYH5HKXX52FM" localSheetId="5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15" hidden="1">#REF!</definedName>
    <definedName name="BEx1KUVWMB0QCWA3RBE4CADFVRIS" localSheetId="14" hidden="1">#REF!</definedName>
    <definedName name="BEx1KUVWMB0QCWA3RBE4CADFVRIS" localSheetId="13" hidden="1">#REF!</definedName>
    <definedName name="BEx1KUVWMB0QCWA3RBE4CADFVRIS" localSheetId="12" hidden="1">#REF!</definedName>
    <definedName name="BEx1KUVWMB0QCWA3RBE4CADFVRIS" localSheetId="11" hidden="1">#REF!</definedName>
    <definedName name="BEx1KUVWMB0QCWA3RBE4CADFVRIS" localSheetId="10" hidden="1">#REF!</definedName>
    <definedName name="BEx1KUVWMB0QCWA3RBE4CADFVRIS" localSheetId="9" hidden="1">#REF!</definedName>
    <definedName name="BEx1KUVWMB0QCWA3RBE4CADFVRIS" localSheetId="8" hidden="1">#REF!</definedName>
    <definedName name="BEx1KUVWMB0QCWA3RBE4CADFVRIS" localSheetId="7" hidden="1">#REF!</definedName>
    <definedName name="BEx1KUVWMB0QCWA3RBE4CADFVRIS" localSheetId="6" hidden="1">#REF!</definedName>
    <definedName name="BEx1KUVWMB0QCWA3RBE4CADFVRIS" localSheetId="5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15" hidden="1">#REF!</definedName>
    <definedName name="BEx1L0AAH7PV8PPQQDBP5AI4TLYP" localSheetId="14" hidden="1">#REF!</definedName>
    <definedName name="BEx1L0AAH7PV8PPQQDBP5AI4TLYP" localSheetId="13" hidden="1">#REF!</definedName>
    <definedName name="BEx1L0AAH7PV8PPQQDBP5AI4TLYP" localSheetId="12" hidden="1">#REF!</definedName>
    <definedName name="BEx1L0AAH7PV8PPQQDBP5AI4TLYP" localSheetId="11" hidden="1">#REF!</definedName>
    <definedName name="BEx1L0AAH7PV8PPQQDBP5AI4TLYP" localSheetId="10" hidden="1">#REF!</definedName>
    <definedName name="BEx1L0AAH7PV8PPQQDBP5AI4TLYP" localSheetId="9" hidden="1">#REF!</definedName>
    <definedName name="BEx1L0AAH7PV8PPQQDBP5AI4TLYP" localSheetId="8" hidden="1">#REF!</definedName>
    <definedName name="BEx1L0AAH7PV8PPQQDBP5AI4TLYP" localSheetId="7" hidden="1">#REF!</definedName>
    <definedName name="BEx1L0AAH7PV8PPQQDBP5AI4TLYP" localSheetId="6" hidden="1">#REF!</definedName>
    <definedName name="BEx1L0AAH7PV8PPQQDBP5AI4TLYP" localSheetId="5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15" hidden="1">#REF!</definedName>
    <definedName name="BEx1L2OG1SDFK2TPXELJ77YP4NI2" localSheetId="14" hidden="1">#REF!</definedName>
    <definedName name="BEx1L2OG1SDFK2TPXELJ77YP4NI2" localSheetId="13" hidden="1">#REF!</definedName>
    <definedName name="BEx1L2OG1SDFK2TPXELJ77YP4NI2" localSheetId="12" hidden="1">#REF!</definedName>
    <definedName name="BEx1L2OG1SDFK2TPXELJ77YP4NI2" localSheetId="11" hidden="1">#REF!</definedName>
    <definedName name="BEx1L2OG1SDFK2TPXELJ77YP4NI2" localSheetId="10" hidden="1">#REF!</definedName>
    <definedName name="BEx1L2OG1SDFK2TPXELJ77YP4NI2" localSheetId="9" hidden="1">#REF!</definedName>
    <definedName name="BEx1L2OG1SDFK2TPXELJ77YP4NI2" localSheetId="8" hidden="1">#REF!</definedName>
    <definedName name="BEx1L2OG1SDFK2TPXELJ77YP4NI2" localSheetId="7" hidden="1">#REF!</definedName>
    <definedName name="BEx1L2OG1SDFK2TPXELJ77YP4NI2" localSheetId="6" hidden="1">#REF!</definedName>
    <definedName name="BEx1L2OG1SDFK2TPXELJ77YP4NI2" localSheetId="5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15" hidden="1">#REF!</definedName>
    <definedName name="BEx1L6Q60MWRDJB4L20LK0XPA0Z2" localSheetId="14" hidden="1">#REF!</definedName>
    <definedName name="BEx1L6Q60MWRDJB4L20LK0XPA0Z2" localSheetId="13" hidden="1">#REF!</definedName>
    <definedName name="BEx1L6Q60MWRDJB4L20LK0XPA0Z2" localSheetId="12" hidden="1">#REF!</definedName>
    <definedName name="BEx1L6Q60MWRDJB4L20LK0XPA0Z2" localSheetId="11" hidden="1">#REF!</definedName>
    <definedName name="BEx1L6Q60MWRDJB4L20LK0XPA0Z2" localSheetId="10" hidden="1">#REF!</definedName>
    <definedName name="BEx1L6Q60MWRDJB4L20LK0XPA0Z2" localSheetId="9" hidden="1">#REF!</definedName>
    <definedName name="BEx1L6Q60MWRDJB4L20LK0XPA0Z2" localSheetId="8" hidden="1">#REF!</definedName>
    <definedName name="BEx1L6Q60MWRDJB4L20LK0XPA0Z2" localSheetId="7" hidden="1">#REF!</definedName>
    <definedName name="BEx1L6Q60MWRDJB4L20LK0XPA0Z2" localSheetId="6" hidden="1">#REF!</definedName>
    <definedName name="BEx1L6Q60MWRDJB4L20LK0XPA0Z2" localSheetId="5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15" hidden="1">#REF!</definedName>
    <definedName name="BEx1L7BSEFOLQDNZWMLUNBRO08T4" localSheetId="14" hidden="1">#REF!</definedName>
    <definedName name="BEx1L7BSEFOLQDNZWMLUNBRO08T4" localSheetId="13" hidden="1">#REF!</definedName>
    <definedName name="BEx1L7BSEFOLQDNZWMLUNBRO08T4" localSheetId="12" hidden="1">#REF!</definedName>
    <definedName name="BEx1L7BSEFOLQDNZWMLUNBRO08T4" localSheetId="11" hidden="1">#REF!</definedName>
    <definedName name="BEx1L7BSEFOLQDNZWMLUNBRO08T4" localSheetId="10" hidden="1">#REF!</definedName>
    <definedName name="BEx1L7BSEFOLQDNZWMLUNBRO08T4" localSheetId="9" hidden="1">#REF!</definedName>
    <definedName name="BEx1L7BSEFOLQDNZWMLUNBRO08T4" localSheetId="8" hidden="1">#REF!</definedName>
    <definedName name="BEx1L7BSEFOLQDNZWMLUNBRO08T4" localSheetId="7" hidden="1">#REF!</definedName>
    <definedName name="BEx1L7BSEFOLQDNZWMLUNBRO08T4" localSheetId="6" hidden="1">#REF!</definedName>
    <definedName name="BEx1L7BSEFOLQDNZWMLUNBRO08T4" localSheetId="5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15" hidden="1">#REF!</definedName>
    <definedName name="BEx1LD63FP2Z4BR9TKSHOZW9KKZ5" localSheetId="14" hidden="1">#REF!</definedName>
    <definedName name="BEx1LD63FP2Z4BR9TKSHOZW9KKZ5" localSheetId="13" hidden="1">#REF!</definedName>
    <definedName name="BEx1LD63FP2Z4BR9TKSHOZW9KKZ5" localSheetId="12" hidden="1">#REF!</definedName>
    <definedName name="BEx1LD63FP2Z4BR9TKSHOZW9KKZ5" localSheetId="11" hidden="1">#REF!</definedName>
    <definedName name="BEx1LD63FP2Z4BR9TKSHOZW9KKZ5" localSheetId="10" hidden="1">#REF!</definedName>
    <definedName name="BEx1LD63FP2Z4BR9TKSHOZW9KKZ5" localSheetId="9" hidden="1">#REF!</definedName>
    <definedName name="BEx1LD63FP2Z4BR9TKSHOZW9KKZ5" localSheetId="8" hidden="1">#REF!</definedName>
    <definedName name="BEx1LD63FP2Z4BR9TKSHOZW9KKZ5" localSheetId="7" hidden="1">#REF!</definedName>
    <definedName name="BEx1LD63FP2Z4BR9TKSHOZW9KKZ5" localSheetId="6" hidden="1">#REF!</definedName>
    <definedName name="BEx1LD63FP2Z4BR9TKSHOZW9KKZ5" localSheetId="5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15" hidden="1">#REF!</definedName>
    <definedName name="BEx1LDMB9RW982DUILM2WPT5VWQ3" localSheetId="14" hidden="1">#REF!</definedName>
    <definedName name="BEx1LDMB9RW982DUILM2WPT5VWQ3" localSheetId="13" hidden="1">#REF!</definedName>
    <definedName name="BEx1LDMB9RW982DUILM2WPT5VWQ3" localSheetId="12" hidden="1">#REF!</definedName>
    <definedName name="BEx1LDMB9RW982DUILM2WPT5VWQ3" localSheetId="11" hidden="1">#REF!</definedName>
    <definedName name="BEx1LDMB9RW982DUILM2WPT5VWQ3" localSheetId="10" hidden="1">#REF!</definedName>
    <definedName name="BEx1LDMB9RW982DUILM2WPT5VWQ3" localSheetId="9" hidden="1">#REF!</definedName>
    <definedName name="BEx1LDMB9RW982DUILM2WPT5VWQ3" localSheetId="8" hidden="1">#REF!</definedName>
    <definedName name="BEx1LDMB9RW982DUILM2WPT5VWQ3" localSheetId="7" hidden="1">#REF!</definedName>
    <definedName name="BEx1LDMB9RW982DUILM2WPT5VWQ3" localSheetId="6" hidden="1">#REF!</definedName>
    <definedName name="BEx1LDMB9RW982DUILM2WPT5VWQ3" localSheetId="5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15" hidden="1">#REF!</definedName>
    <definedName name="BEx1LFF2UQ13XL4X1I2WBD73NZ21" localSheetId="14" hidden="1">#REF!</definedName>
    <definedName name="BEx1LFF2UQ13XL4X1I2WBD73NZ21" localSheetId="13" hidden="1">#REF!</definedName>
    <definedName name="BEx1LFF2UQ13XL4X1I2WBD73NZ21" localSheetId="12" hidden="1">#REF!</definedName>
    <definedName name="BEx1LFF2UQ13XL4X1I2WBD73NZ21" localSheetId="11" hidden="1">#REF!</definedName>
    <definedName name="BEx1LFF2UQ13XL4X1I2WBD73NZ21" localSheetId="10" hidden="1">#REF!</definedName>
    <definedName name="BEx1LFF2UQ13XL4X1I2WBD73NZ21" localSheetId="9" hidden="1">#REF!</definedName>
    <definedName name="BEx1LFF2UQ13XL4X1I2WBD73NZ21" localSheetId="8" hidden="1">#REF!</definedName>
    <definedName name="BEx1LFF2UQ13XL4X1I2WBD73NZ21" localSheetId="7" hidden="1">#REF!</definedName>
    <definedName name="BEx1LFF2UQ13XL4X1I2WBD73NZ21" localSheetId="6" hidden="1">#REF!</definedName>
    <definedName name="BEx1LFF2UQ13XL4X1I2WBD73NZ21" localSheetId="5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15" hidden="1">#REF!</definedName>
    <definedName name="BEx1LKTB33LO23ACTADIVRY7ZNFC" localSheetId="14" hidden="1">#REF!</definedName>
    <definedName name="BEx1LKTB33LO23ACTADIVRY7ZNFC" localSheetId="13" hidden="1">#REF!</definedName>
    <definedName name="BEx1LKTB33LO23ACTADIVRY7ZNFC" localSheetId="12" hidden="1">#REF!</definedName>
    <definedName name="BEx1LKTB33LO23ACTADIVRY7ZNFC" localSheetId="11" hidden="1">#REF!</definedName>
    <definedName name="BEx1LKTB33LO23ACTADIVRY7ZNFC" localSheetId="10" hidden="1">#REF!</definedName>
    <definedName name="BEx1LKTB33LO23ACTADIVRY7ZNFC" localSheetId="9" hidden="1">#REF!</definedName>
    <definedName name="BEx1LKTB33LO23ACTADIVRY7ZNFC" localSheetId="8" hidden="1">#REF!</definedName>
    <definedName name="BEx1LKTB33LO23ACTADIVRY7ZNFC" localSheetId="7" hidden="1">#REF!</definedName>
    <definedName name="BEx1LKTB33LO23ACTADIVRY7ZNFC" localSheetId="6" hidden="1">#REF!</definedName>
    <definedName name="BEx1LKTB33LO23ACTADIVRY7ZNFC" localSheetId="5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15" hidden="1">#REF!</definedName>
    <definedName name="BEx1LQNKVZAXGSEPDAM8AWU2FHHJ" localSheetId="14" hidden="1">#REF!</definedName>
    <definedName name="BEx1LQNKVZAXGSEPDAM8AWU2FHHJ" localSheetId="13" hidden="1">#REF!</definedName>
    <definedName name="BEx1LQNKVZAXGSEPDAM8AWU2FHHJ" localSheetId="12" hidden="1">#REF!</definedName>
    <definedName name="BEx1LQNKVZAXGSEPDAM8AWU2FHHJ" localSheetId="11" hidden="1">#REF!</definedName>
    <definedName name="BEx1LQNKVZAXGSEPDAM8AWU2FHHJ" localSheetId="10" hidden="1">#REF!</definedName>
    <definedName name="BEx1LQNKVZAXGSEPDAM8AWU2FHHJ" localSheetId="9" hidden="1">#REF!</definedName>
    <definedName name="BEx1LQNKVZAXGSEPDAM8AWU2FHHJ" localSheetId="8" hidden="1">#REF!</definedName>
    <definedName name="BEx1LQNKVZAXGSEPDAM8AWU2FHHJ" localSheetId="7" hidden="1">#REF!</definedName>
    <definedName name="BEx1LQNKVZAXGSEPDAM8AWU2FHHJ" localSheetId="6" hidden="1">#REF!</definedName>
    <definedName name="BEx1LQNKVZAXGSEPDAM8AWU2FHHJ" localSheetId="5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15" hidden="1">#REF!</definedName>
    <definedName name="BEx1LRPGDQCOEMW8YT80J1XCDCIV" localSheetId="14" hidden="1">#REF!</definedName>
    <definedName name="BEx1LRPGDQCOEMW8YT80J1XCDCIV" localSheetId="13" hidden="1">#REF!</definedName>
    <definedName name="BEx1LRPGDQCOEMW8YT80J1XCDCIV" localSheetId="12" hidden="1">#REF!</definedName>
    <definedName name="BEx1LRPGDQCOEMW8YT80J1XCDCIV" localSheetId="11" hidden="1">#REF!</definedName>
    <definedName name="BEx1LRPGDQCOEMW8YT80J1XCDCIV" localSheetId="10" hidden="1">#REF!</definedName>
    <definedName name="BEx1LRPGDQCOEMW8YT80J1XCDCIV" localSheetId="9" hidden="1">#REF!</definedName>
    <definedName name="BEx1LRPGDQCOEMW8YT80J1XCDCIV" localSheetId="8" hidden="1">#REF!</definedName>
    <definedName name="BEx1LRPGDQCOEMW8YT80J1XCDCIV" localSheetId="7" hidden="1">#REF!</definedName>
    <definedName name="BEx1LRPGDQCOEMW8YT80J1XCDCIV" localSheetId="6" hidden="1">#REF!</definedName>
    <definedName name="BEx1LRPGDQCOEMW8YT80J1XCDCIV" localSheetId="5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15" hidden="1">#REF!</definedName>
    <definedName name="BEx1LRUSJW4JG54X07QWD9R27WV9" localSheetId="14" hidden="1">#REF!</definedName>
    <definedName name="BEx1LRUSJW4JG54X07QWD9R27WV9" localSheetId="13" hidden="1">#REF!</definedName>
    <definedName name="BEx1LRUSJW4JG54X07QWD9R27WV9" localSheetId="12" hidden="1">#REF!</definedName>
    <definedName name="BEx1LRUSJW4JG54X07QWD9R27WV9" localSheetId="11" hidden="1">#REF!</definedName>
    <definedName name="BEx1LRUSJW4JG54X07QWD9R27WV9" localSheetId="10" hidden="1">#REF!</definedName>
    <definedName name="BEx1LRUSJW4JG54X07QWD9R27WV9" localSheetId="9" hidden="1">#REF!</definedName>
    <definedName name="BEx1LRUSJW4JG54X07QWD9R27WV9" localSheetId="8" hidden="1">#REF!</definedName>
    <definedName name="BEx1LRUSJW4JG54X07QWD9R27WV9" localSheetId="7" hidden="1">#REF!</definedName>
    <definedName name="BEx1LRUSJW4JG54X07QWD9R27WV9" localSheetId="6" hidden="1">#REF!</definedName>
    <definedName name="BEx1LRUSJW4JG54X07QWD9R27WV9" localSheetId="5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15" hidden="1">#REF!</definedName>
    <definedName name="BEx1M1WBK5T0LP1AK2JYV6W87ID6" localSheetId="14" hidden="1">#REF!</definedName>
    <definedName name="BEx1M1WBK5T0LP1AK2JYV6W87ID6" localSheetId="13" hidden="1">#REF!</definedName>
    <definedName name="BEx1M1WBK5T0LP1AK2JYV6W87ID6" localSheetId="12" hidden="1">#REF!</definedName>
    <definedName name="BEx1M1WBK5T0LP1AK2JYV6W87ID6" localSheetId="11" hidden="1">#REF!</definedName>
    <definedName name="BEx1M1WBK5T0LP1AK2JYV6W87ID6" localSheetId="10" hidden="1">#REF!</definedName>
    <definedName name="BEx1M1WBK5T0LP1AK2JYV6W87ID6" localSheetId="9" hidden="1">#REF!</definedName>
    <definedName name="BEx1M1WBK5T0LP1AK2JYV6W87ID6" localSheetId="8" hidden="1">#REF!</definedName>
    <definedName name="BEx1M1WBK5T0LP1AK2JYV6W87ID6" localSheetId="7" hidden="1">#REF!</definedName>
    <definedName name="BEx1M1WBK5T0LP1AK2JYV6W87ID6" localSheetId="6" hidden="1">#REF!</definedName>
    <definedName name="BEx1M1WBK5T0LP1AK2JYV6W87ID6" localSheetId="5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15" hidden="1">#REF!</definedName>
    <definedName name="BEx1M51HHDYGIT8PON7U8ICL2S95" localSheetId="14" hidden="1">#REF!</definedName>
    <definedName name="BEx1M51HHDYGIT8PON7U8ICL2S95" localSheetId="13" hidden="1">#REF!</definedName>
    <definedName name="BEx1M51HHDYGIT8PON7U8ICL2S95" localSheetId="12" hidden="1">#REF!</definedName>
    <definedName name="BEx1M51HHDYGIT8PON7U8ICL2S95" localSheetId="11" hidden="1">#REF!</definedName>
    <definedName name="BEx1M51HHDYGIT8PON7U8ICL2S95" localSheetId="10" hidden="1">#REF!</definedName>
    <definedName name="BEx1M51HHDYGIT8PON7U8ICL2S95" localSheetId="9" hidden="1">#REF!</definedName>
    <definedName name="BEx1M51HHDYGIT8PON7U8ICL2S95" localSheetId="8" hidden="1">#REF!</definedName>
    <definedName name="BEx1M51HHDYGIT8PON7U8ICL2S95" localSheetId="7" hidden="1">#REF!</definedName>
    <definedName name="BEx1M51HHDYGIT8PON7U8ICL2S95" localSheetId="6" hidden="1">#REF!</definedName>
    <definedName name="BEx1M51HHDYGIT8PON7U8ICL2S95" localSheetId="5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15" hidden="1">#REF!</definedName>
    <definedName name="BEx1MP4FWKV0QYXE13PX9JSNA270" localSheetId="14" hidden="1">#REF!</definedName>
    <definedName name="BEx1MP4FWKV0QYXE13PX9JSNA270" localSheetId="13" hidden="1">#REF!</definedName>
    <definedName name="BEx1MP4FWKV0QYXE13PX9JSNA270" localSheetId="12" hidden="1">#REF!</definedName>
    <definedName name="BEx1MP4FWKV0QYXE13PX9JSNA270" localSheetId="11" hidden="1">#REF!</definedName>
    <definedName name="BEx1MP4FWKV0QYXE13PX9JSNA270" localSheetId="10" hidden="1">#REF!</definedName>
    <definedName name="BEx1MP4FWKV0QYXE13PX9JSNA270" localSheetId="9" hidden="1">#REF!</definedName>
    <definedName name="BEx1MP4FWKV0QYXE13PX9JSNA270" localSheetId="8" hidden="1">#REF!</definedName>
    <definedName name="BEx1MP4FWKV0QYXE13PX9JSNA270" localSheetId="7" hidden="1">#REF!</definedName>
    <definedName name="BEx1MP4FWKV0QYXE13PX9JSNA270" localSheetId="6" hidden="1">#REF!</definedName>
    <definedName name="BEx1MP4FWKV0QYXE13PX9JSNA270" localSheetId="5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15" hidden="1">#REF!</definedName>
    <definedName name="BEx1MSV791FSS4CZQKG04NHT3F79" localSheetId="14" hidden="1">#REF!</definedName>
    <definedName name="BEx1MSV791FSS4CZQKG04NHT3F79" localSheetId="13" hidden="1">#REF!</definedName>
    <definedName name="BEx1MSV791FSS4CZQKG04NHT3F79" localSheetId="12" hidden="1">#REF!</definedName>
    <definedName name="BEx1MSV791FSS4CZQKG04NHT3F79" localSheetId="11" hidden="1">#REF!</definedName>
    <definedName name="BEx1MSV791FSS4CZQKG04NHT3F79" localSheetId="10" hidden="1">#REF!</definedName>
    <definedName name="BEx1MSV791FSS4CZQKG04NHT3F79" localSheetId="9" hidden="1">#REF!</definedName>
    <definedName name="BEx1MSV791FSS4CZQKG04NHT3F79" localSheetId="8" hidden="1">#REF!</definedName>
    <definedName name="BEx1MSV791FSS4CZQKG04NHT3F79" localSheetId="7" hidden="1">#REF!</definedName>
    <definedName name="BEx1MSV791FSS4CZQKG04NHT3F79" localSheetId="6" hidden="1">#REF!</definedName>
    <definedName name="BEx1MSV791FSS4CZQKG04NHT3F79" localSheetId="5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15" hidden="1">#REF!</definedName>
    <definedName name="BEx1MTRKKVCHOZ0YGID6HZ49LJTO" localSheetId="14" hidden="1">#REF!</definedName>
    <definedName name="BEx1MTRKKVCHOZ0YGID6HZ49LJTO" localSheetId="13" hidden="1">#REF!</definedName>
    <definedName name="BEx1MTRKKVCHOZ0YGID6HZ49LJTO" localSheetId="12" hidden="1">#REF!</definedName>
    <definedName name="BEx1MTRKKVCHOZ0YGID6HZ49LJTO" localSheetId="11" hidden="1">#REF!</definedName>
    <definedName name="BEx1MTRKKVCHOZ0YGID6HZ49LJTO" localSheetId="10" hidden="1">#REF!</definedName>
    <definedName name="BEx1MTRKKVCHOZ0YGID6HZ49LJTO" localSheetId="9" hidden="1">#REF!</definedName>
    <definedName name="BEx1MTRKKVCHOZ0YGID6HZ49LJTO" localSheetId="8" hidden="1">#REF!</definedName>
    <definedName name="BEx1MTRKKVCHOZ0YGID6HZ49LJTO" localSheetId="7" hidden="1">#REF!</definedName>
    <definedName name="BEx1MTRKKVCHOZ0YGID6HZ49LJTO" localSheetId="6" hidden="1">#REF!</definedName>
    <definedName name="BEx1MTRKKVCHOZ0YGID6HZ49LJTO" localSheetId="5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15" hidden="1">#REF!</definedName>
    <definedName name="BEx1N3CUJ3UX61X38ZAJVPEN4KMC" localSheetId="14" hidden="1">#REF!</definedName>
    <definedName name="BEx1N3CUJ3UX61X38ZAJVPEN4KMC" localSheetId="13" hidden="1">#REF!</definedName>
    <definedName name="BEx1N3CUJ3UX61X38ZAJVPEN4KMC" localSheetId="12" hidden="1">#REF!</definedName>
    <definedName name="BEx1N3CUJ3UX61X38ZAJVPEN4KMC" localSheetId="11" hidden="1">#REF!</definedName>
    <definedName name="BEx1N3CUJ3UX61X38ZAJVPEN4KMC" localSheetId="10" hidden="1">#REF!</definedName>
    <definedName name="BEx1N3CUJ3UX61X38ZAJVPEN4KMC" localSheetId="9" hidden="1">#REF!</definedName>
    <definedName name="BEx1N3CUJ3UX61X38ZAJVPEN4KMC" localSheetId="8" hidden="1">#REF!</definedName>
    <definedName name="BEx1N3CUJ3UX61X38ZAJVPEN4KMC" localSheetId="7" hidden="1">#REF!</definedName>
    <definedName name="BEx1N3CUJ3UX61X38ZAJVPEN4KMC" localSheetId="6" hidden="1">#REF!</definedName>
    <definedName name="BEx1N3CUJ3UX61X38ZAJVPEN4KMC" localSheetId="5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15" hidden="1">#REF!</definedName>
    <definedName name="BEx1N5R5IJ3CG6CL344F5KWPINEO" localSheetId="14" hidden="1">#REF!</definedName>
    <definedName name="BEx1N5R5IJ3CG6CL344F5KWPINEO" localSheetId="13" hidden="1">#REF!</definedName>
    <definedName name="BEx1N5R5IJ3CG6CL344F5KWPINEO" localSheetId="12" hidden="1">#REF!</definedName>
    <definedName name="BEx1N5R5IJ3CG6CL344F5KWPINEO" localSheetId="11" hidden="1">#REF!</definedName>
    <definedName name="BEx1N5R5IJ3CG6CL344F5KWPINEO" localSheetId="10" hidden="1">#REF!</definedName>
    <definedName name="BEx1N5R5IJ3CG6CL344F5KWPINEO" localSheetId="9" hidden="1">#REF!</definedName>
    <definedName name="BEx1N5R5IJ3CG6CL344F5KWPINEO" localSheetId="8" hidden="1">#REF!</definedName>
    <definedName name="BEx1N5R5IJ3CG6CL344F5KWPINEO" localSheetId="7" hidden="1">#REF!</definedName>
    <definedName name="BEx1N5R5IJ3CG6CL344F5KWPINEO" localSheetId="6" hidden="1">#REF!</definedName>
    <definedName name="BEx1N5R5IJ3CG6CL344F5KWPINEO" localSheetId="5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15" hidden="1">#REF!</definedName>
    <definedName name="BEx1NFCFVPBS7XURQ8Y0BZEGPBVP" localSheetId="14" hidden="1">#REF!</definedName>
    <definedName name="BEx1NFCFVPBS7XURQ8Y0BZEGPBVP" localSheetId="13" hidden="1">#REF!</definedName>
    <definedName name="BEx1NFCFVPBS7XURQ8Y0BZEGPBVP" localSheetId="12" hidden="1">#REF!</definedName>
    <definedName name="BEx1NFCFVPBS7XURQ8Y0BZEGPBVP" localSheetId="11" hidden="1">#REF!</definedName>
    <definedName name="BEx1NFCFVPBS7XURQ8Y0BZEGPBVP" localSheetId="10" hidden="1">#REF!</definedName>
    <definedName name="BEx1NFCFVPBS7XURQ8Y0BZEGPBVP" localSheetId="9" hidden="1">#REF!</definedName>
    <definedName name="BEx1NFCFVPBS7XURQ8Y0BZEGPBVP" localSheetId="8" hidden="1">#REF!</definedName>
    <definedName name="BEx1NFCFVPBS7XURQ8Y0BZEGPBVP" localSheetId="7" hidden="1">#REF!</definedName>
    <definedName name="BEx1NFCFVPBS7XURQ8Y0BZEGPBVP" localSheetId="6" hidden="1">#REF!</definedName>
    <definedName name="BEx1NFCFVPBS7XURQ8Y0BZEGPBVP" localSheetId="5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15" hidden="1">#REF!</definedName>
    <definedName name="BEx1NM34KQTO1LDNSAFD1L82UZFG" localSheetId="14" hidden="1">#REF!</definedName>
    <definedName name="BEx1NM34KQTO1LDNSAFD1L82UZFG" localSheetId="13" hidden="1">#REF!</definedName>
    <definedName name="BEx1NM34KQTO1LDNSAFD1L82UZFG" localSheetId="12" hidden="1">#REF!</definedName>
    <definedName name="BEx1NM34KQTO1LDNSAFD1L82UZFG" localSheetId="11" hidden="1">#REF!</definedName>
    <definedName name="BEx1NM34KQTO1LDNSAFD1L82UZFG" localSheetId="10" hidden="1">#REF!</definedName>
    <definedName name="BEx1NM34KQTO1LDNSAFD1L82UZFG" localSheetId="9" hidden="1">#REF!</definedName>
    <definedName name="BEx1NM34KQTO1LDNSAFD1L82UZFG" localSheetId="8" hidden="1">#REF!</definedName>
    <definedName name="BEx1NM34KQTO1LDNSAFD1L82UZFG" localSheetId="7" hidden="1">#REF!</definedName>
    <definedName name="BEx1NM34KQTO1LDNSAFD1L82UZFG" localSheetId="6" hidden="1">#REF!</definedName>
    <definedName name="BEx1NM34KQTO1LDNSAFD1L82UZFG" localSheetId="5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15" hidden="1">#REF!</definedName>
    <definedName name="BEx1NO6TXZVOGCUWCCRTXRXWW0XL" localSheetId="14" hidden="1">#REF!</definedName>
    <definedName name="BEx1NO6TXZVOGCUWCCRTXRXWW0XL" localSheetId="13" hidden="1">#REF!</definedName>
    <definedName name="BEx1NO6TXZVOGCUWCCRTXRXWW0XL" localSheetId="12" hidden="1">#REF!</definedName>
    <definedName name="BEx1NO6TXZVOGCUWCCRTXRXWW0XL" localSheetId="11" hidden="1">#REF!</definedName>
    <definedName name="BEx1NO6TXZVOGCUWCCRTXRXWW0XL" localSheetId="10" hidden="1">#REF!</definedName>
    <definedName name="BEx1NO6TXZVOGCUWCCRTXRXWW0XL" localSheetId="9" hidden="1">#REF!</definedName>
    <definedName name="BEx1NO6TXZVOGCUWCCRTXRXWW0XL" localSheetId="8" hidden="1">#REF!</definedName>
    <definedName name="BEx1NO6TXZVOGCUWCCRTXRXWW0XL" localSheetId="7" hidden="1">#REF!</definedName>
    <definedName name="BEx1NO6TXZVOGCUWCCRTXRXWW0XL" localSheetId="6" hidden="1">#REF!</definedName>
    <definedName name="BEx1NO6TXZVOGCUWCCRTXRXWW0XL" localSheetId="5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15" hidden="1">#REF!</definedName>
    <definedName name="BEx1NS8EU5P9FQV3S0WRTXI5L361" localSheetId="14" hidden="1">#REF!</definedName>
    <definedName name="BEx1NS8EU5P9FQV3S0WRTXI5L361" localSheetId="13" hidden="1">#REF!</definedName>
    <definedName name="BEx1NS8EU5P9FQV3S0WRTXI5L361" localSheetId="12" hidden="1">#REF!</definedName>
    <definedName name="BEx1NS8EU5P9FQV3S0WRTXI5L361" localSheetId="11" hidden="1">#REF!</definedName>
    <definedName name="BEx1NS8EU5P9FQV3S0WRTXI5L361" localSheetId="10" hidden="1">#REF!</definedName>
    <definedName name="BEx1NS8EU5P9FQV3S0WRTXI5L361" localSheetId="9" hidden="1">#REF!</definedName>
    <definedName name="BEx1NS8EU5P9FQV3S0WRTXI5L361" localSheetId="8" hidden="1">#REF!</definedName>
    <definedName name="BEx1NS8EU5P9FQV3S0WRTXI5L361" localSheetId="7" hidden="1">#REF!</definedName>
    <definedName name="BEx1NS8EU5P9FQV3S0WRTXI5L361" localSheetId="6" hidden="1">#REF!</definedName>
    <definedName name="BEx1NS8EU5P9FQV3S0WRTXI5L361" localSheetId="5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15" hidden="1">#REF!</definedName>
    <definedName name="BEx1NUBX5VUYZFKQH69FN6BTLWCR" localSheetId="14" hidden="1">#REF!</definedName>
    <definedName name="BEx1NUBX5VUYZFKQH69FN6BTLWCR" localSheetId="13" hidden="1">#REF!</definedName>
    <definedName name="BEx1NUBX5VUYZFKQH69FN6BTLWCR" localSheetId="12" hidden="1">#REF!</definedName>
    <definedName name="BEx1NUBX5VUYZFKQH69FN6BTLWCR" localSheetId="11" hidden="1">#REF!</definedName>
    <definedName name="BEx1NUBX5VUYZFKQH69FN6BTLWCR" localSheetId="10" hidden="1">#REF!</definedName>
    <definedName name="BEx1NUBX5VUYZFKQH69FN6BTLWCR" localSheetId="9" hidden="1">#REF!</definedName>
    <definedName name="BEx1NUBX5VUYZFKQH69FN6BTLWCR" localSheetId="8" hidden="1">#REF!</definedName>
    <definedName name="BEx1NUBX5VUYZFKQH69FN6BTLWCR" localSheetId="7" hidden="1">#REF!</definedName>
    <definedName name="BEx1NUBX5VUYZFKQH69FN6BTLWCR" localSheetId="6" hidden="1">#REF!</definedName>
    <definedName name="BEx1NUBX5VUYZFKQH69FN6BTLWCR" localSheetId="5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15" hidden="1">#REF!</definedName>
    <definedName name="BEx1NZ4K1L8UON80Y2A4RASKWGNP" localSheetId="14" hidden="1">#REF!</definedName>
    <definedName name="BEx1NZ4K1L8UON80Y2A4RASKWGNP" localSheetId="13" hidden="1">#REF!</definedName>
    <definedName name="BEx1NZ4K1L8UON80Y2A4RASKWGNP" localSheetId="12" hidden="1">#REF!</definedName>
    <definedName name="BEx1NZ4K1L8UON80Y2A4RASKWGNP" localSheetId="11" hidden="1">#REF!</definedName>
    <definedName name="BEx1NZ4K1L8UON80Y2A4RASKWGNP" localSheetId="10" hidden="1">#REF!</definedName>
    <definedName name="BEx1NZ4K1L8UON80Y2A4RASKWGNP" localSheetId="9" hidden="1">#REF!</definedName>
    <definedName name="BEx1NZ4K1L8UON80Y2A4RASKWGNP" localSheetId="8" hidden="1">#REF!</definedName>
    <definedName name="BEx1NZ4K1L8UON80Y2A4RASKWGNP" localSheetId="7" hidden="1">#REF!</definedName>
    <definedName name="BEx1NZ4K1L8UON80Y2A4RASKWGNP" localSheetId="6" hidden="1">#REF!</definedName>
    <definedName name="BEx1NZ4K1L8UON80Y2A4RASKWGNP" localSheetId="5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15" hidden="1">#REF!</definedName>
    <definedName name="BEx1O24FB2CPATAGE3T7L1NBQQO1" localSheetId="14" hidden="1">#REF!</definedName>
    <definedName name="BEx1O24FB2CPATAGE3T7L1NBQQO1" localSheetId="13" hidden="1">#REF!</definedName>
    <definedName name="BEx1O24FB2CPATAGE3T7L1NBQQO1" localSheetId="12" hidden="1">#REF!</definedName>
    <definedName name="BEx1O24FB2CPATAGE3T7L1NBQQO1" localSheetId="11" hidden="1">#REF!</definedName>
    <definedName name="BEx1O24FB2CPATAGE3T7L1NBQQO1" localSheetId="10" hidden="1">#REF!</definedName>
    <definedName name="BEx1O24FB2CPATAGE3T7L1NBQQO1" localSheetId="9" hidden="1">#REF!</definedName>
    <definedName name="BEx1O24FB2CPATAGE3T7L1NBQQO1" localSheetId="8" hidden="1">#REF!</definedName>
    <definedName name="BEx1O24FB2CPATAGE3T7L1NBQQO1" localSheetId="7" hidden="1">#REF!</definedName>
    <definedName name="BEx1O24FB2CPATAGE3T7L1NBQQO1" localSheetId="6" hidden="1">#REF!</definedName>
    <definedName name="BEx1O24FB2CPATAGE3T7L1NBQQO1" localSheetId="5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15" hidden="1">#REF!</definedName>
    <definedName name="BEx1OLAZ915OGYWP0QP1QQWDLCRX" localSheetId="14" hidden="1">#REF!</definedName>
    <definedName name="BEx1OLAZ915OGYWP0QP1QQWDLCRX" localSheetId="13" hidden="1">#REF!</definedName>
    <definedName name="BEx1OLAZ915OGYWP0QP1QQWDLCRX" localSheetId="12" hidden="1">#REF!</definedName>
    <definedName name="BEx1OLAZ915OGYWP0QP1QQWDLCRX" localSheetId="11" hidden="1">#REF!</definedName>
    <definedName name="BEx1OLAZ915OGYWP0QP1QQWDLCRX" localSheetId="10" hidden="1">#REF!</definedName>
    <definedName name="BEx1OLAZ915OGYWP0QP1QQWDLCRX" localSheetId="9" hidden="1">#REF!</definedName>
    <definedName name="BEx1OLAZ915OGYWP0QP1QQWDLCRX" localSheetId="8" hidden="1">#REF!</definedName>
    <definedName name="BEx1OLAZ915OGYWP0QP1QQWDLCRX" localSheetId="7" hidden="1">#REF!</definedName>
    <definedName name="BEx1OLAZ915OGYWP0QP1QQWDLCRX" localSheetId="6" hidden="1">#REF!</definedName>
    <definedName name="BEx1OLAZ915OGYWP0QP1QQWDLCRX" localSheetId="5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15" hidden="1">#REF!</definedName>
    <definedName name="BEx1OO5ER042IS6IC4TLDI75JNVH" localSheetId="14" hidden="1">#REF!</definedName>
    <definedName name="BEx1OO5ER042IS6IC4TLDI75JNVH" localSheetId="13" hidden="1">#REF!</definedName>
    <definedName name="BEx1OO5ER042IS6IC4TLDI75JNVH" localSheetId="12" hidden="1">#REF!</definedName>
    <definedName name="BEx1OO5ER042IS6IC4TLDI75JNVH" localSheetId="11" hidden="1">#REF!</definedName>
    <definedName name="BEx1OO5ER042IS6IC4TLDI75JNVH" localSheetId="10" hidden="1">#REF!</definedName>
    <definedName name="BEx1OO5ER042IS6IC4TLDI75JNVH" localSheetId="9" hidden="1">#REF!</definedName>
    <definedName name="BEx1OO5ER042IS6IC4TLDI75JNVH" localSheetId="8" hidden="1">#REF!</definedName>
    <definedName name="BEx1OO5ER042IS6IC4TLDI75JNVH" localSheetId="7" hidden="1">#REF!</definedName>
    <definedName name="BEx1OO5ER042IS6IC4TLDI75JNVH" localSheetId="6" hidden="1">#REF!</definedName>
    <definedName name="BEx1OO5ER042IS6IC4TLDI75JNVH" localSheetId="5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15" hidden="1">#REF!</definedName>
    <definedName name="BEx1OTE54CBSUT8FWKRALEDCUWN4" localSheetId="14" hidden="1">#REF!</definedName>
    <definedName name="BEx1OTE54CBSUT8FWKRALEDCUWN4" localSheetId="13" hidden="1">#REF!</definedName>
    <definedName name="BEx1OTE54CBSUT8FWKRALEDCUWN4" localSheetId="12" hidden="1">#REF!</definedName>
    <definedName name="BEx1OTE54CBSUT8FWKRALEDCUWN4" localSheetId="11" hidden="1">#REF!</definedName>
    <definedName name="BEx1OTE54CBSUT8FWKRALEDCUWN4" localSheetId="10" hidden="1">#REF!</definedName>
    <definedName name="BEx1OTE54CBSUT8FWKRALEDCUWN4" localSheetId="9" hidden="1">#REF!</definedName>
    <definedName name="BEx1OTE54CBSUT8FWKRALEDCUWN4" localSheetId="8" hidden="1">#REF!</definedName>
    <definedName name="BEx1OTE54CBSUT8FWKRALEDCUWN4" localSheetId="7" hidden="1">#REF!</definedName>
    <definedName name="BEx1OTE54CBSUT8FWKRALEDCUWN4" localSheetId="6" hidden="1">#REF!</definedName>
    <definedName name="BEx1OTE54CBSUT8FWKRALEDCUWN4" localSheetId="5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15" hidden="1">#REF!</definedName>
    <definedName name="BEx1OVSMPADTX95QUOX34KZQ8EDY" localSheetId="14" hidden="1">#REF!</definedName>
    <definedName name="BEx1OVSMPADTX95QUOX34KZQ8EDY" localSheetId="13" hidden="1">#REF!</definedName>
    <definedName name="BEx1OVSMPADTX95QUOX34KZQ8EDY" localSheetId="12" hidden="1">#REF!</definedName>
    <definedName name="BEx1OVSMPADTX95QUOX34KZQ8EDY" localSheetId="11" hidden="1">#REF!</definedName>
    <definedName name="BEx1OVSMPADTX95QUOX34KZQ8EDY" localSheetId="10" hidden="1">#REF!</definedName>
    <definedName name="BEx1OVSMPADTX95QUOX34KZQ8EDY" localSheetId="9" hidden="1">#REF!</definedName>
    <definedName name="BEx1OVSMPADTX95QUOX34KZQ8EDY" localSheetId="8" hidden="1">#REF!</definedName>
    <definedName name="BEx1OVSMPADTX95QUOX34KZQ8EDY" localSheetId="7" hidden="1">#REF!</definedName>
    <definedName name="BEx1OVSMPADTX95QUOX34KZQ8EDY" localSheetId="6" hidden="1">#REF!</definedName>
    <definedName name="BEx1OVSMPADTX95QUOX34KZQ8EDY" localSheetId="5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15" hidden="1">#REF!</definedName>
    <definedName name="BEx1OWJJ0DP4628GCVVRQ9X0DRHQ" localSheetId="14" hidden="1">#REF!</definedName>
    <definedName name="BEx1OWJJ0DP4628GCVVRQ9X0DRHQ" localSheetId="13" hidden="1">#REF!</definedName>
    <definedName name="BEx1OWJJ0DP4628GCVVRQ9X0DRHQ" localSheetId="12" hidden="1">#REF!</definedName>
    <definedName name="BEx1OWJJ0DP4628GCVVRQ9X0DRHQ" localSheetId="11" hidden="1">#REF!</definedName>
    <definedName name="BEx1OWJJ0DP4628GCVVRQ9X0DRHQ" localSheetId="10" hidden="1">#REF!</definedName>
    <definedName name="BEx1OWJJ0DP4628GCVVRQ9X0DRHQ" localSheetId="9" hidden="1">#REF!</definedName>
    <definedName name="BEx1OWJJ0DP4628GCVVRQ9X0DRHQ" localSheetId="8" hidden="1">#REF!</definedName>
    <definedName name="BEx1OWJJ0DP4628GCVVRQ9X0DRHQ" localSheetId="7" hidden="1">#REF!</definedName>
    <definedName name="BEx1OWJJ0DP4628GCVVRQ9X0DRHQ" localSheetId="6" hidden="1">#REF!</definedName>
    <definedName name="BEx1OWJJ0DP4628GCVVRQ9X0DRHQ" localSheetId="5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15" hidden="1">#REF!</definedName>
    <definedName name="BEx1OX544IO9FQJI7YYQGZCEHB3O" localSheetId="14" hidden="1">#REF!</definedName>
    <definedName name="BEx1OX544IO9FQJI7YYQGZCEHB3O" localSheetId="13" hidden="1">#REF!</definedName>
    <definedName name="BEx1OX544IO9FQJI7YYQGZCEHB3O" localSheetId="12" hidden="1">#REF!</definedName>
    <definedName name="BEx1OX544IO9FQJI7YYQGZCEHB3O" localSheetId="11" hidden="1">#REF!</definedName>
    <definedName name="BEx1OX544IO9FQJI7YYQGZCEHB3O" localSheetId="10" hidden="1">#REF!</definedName>
    <definedName name="BEx1OX544IO9FQJI7YYQGZCEHB3O" localSheetId="9" hidden="1">#REF!</definedName>
    <definedName name="BEx1OX544IO9FQJI7YYQGZCEHB3O" localSheetId="8" hidden="1">#REF!</definedName>
    <definedName name="BEx1OX544IO9FQJI7YYQGZCEHB3O" localSheetId="7" hidden="1">#REF!</definedName>
    <definedName name="BEx1OX544IO9FQJI7YYQGZCEHB3O" localSheetId="6" hidden="1">#REF!</definedName>
    <definedName name="BEx1OX544IO9FQJI7YYQGZCEHB3O" localSheetId="5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15" hidden="1">#REF!</definedName>
    <definedName name="BEx1OY6SVEUT2EQ26P7EKEND342G" localSheetId="14" hidden="1">#REF!</definedName>
    <definedName name="BEx1OY6SVEUT2EQ26P7EKEND342G" localSheetId="13" hidden="1">#REF!</definedName>
    <definedName name="BEx1OY6SVEUT2EQ26P7EKEND342G" localSheetId="12" hidden="1">#REF!</definedName>
    <definedName name="BEx1OY6SVEUT2EQ26P7EKEND342G" localSheetId="11" hidden="1">#REF!</definedName>
    <definedName name="BEx1OY6SVEUT2EQ26P7EKEND342G" localSheetId="10" hidden="1">#REF!</definedName>
    <definedName name="BEx1OY6SVEUT2EQ26P7EKEND342G" localSheetId="9" hidden="1">#REF!</definedName>
    <definedName name="BEx1OY6SVEUT2EQ26P7EKEND342G" localSheetId="8" hidden="1">#REF!</definedName>
    <definedName name="BEx1OY6SVEUT2EQ26P7EKEND342G" localSheetId="7" hidden="1">#REF!</definedName>
    <definedName name="BEx1OY6SVEUT2EQ26P7EKEND342G" localSheetId="6" hidden="1">#REF!</definedName>
    <definedName name="BEx1OY6SVEUT2EQ26P7EKEND342G" localSheetId="5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15" hidden="1">#REF!</definedName>
    <definedName name="BEx1OYN1LPIPI12O9G6F7QAOS9T4" localSheetId="14" hidden="1">#REF!</definedName>
    <definedName name="BEx1OYN1LPIPI12O9G6F7QAOS9T4" localSheetId="13" hidden="1">#REF!</definedName>
    <definedName name="BEx1OYN1LPIPI12O9G6F7QAOS9T4" localSheetId="12" hidden="1">#REF!</definedName>
    <definedName name="BEx1OYN1LPIPI12O9G6F7QAOS9T4" localSheetId="11" hidden="1">#REF!</definedName>
    <definedName name="BEx1OYN1LPIPI12O9G6F7QAOS9T4" localSheetId="10" hidden="1">#REF!</definedName>
    <definedName name="BEx1OYN1LPIPI12O9G6F7QAOS9T4" localSheetId="9" hidden="1">#REF!</definedName>
    <definedName name="BEx1OYN1LPIPI12O9G6F7QAOS9T4" localSheetId="8" hidden="1">#REF!</definedName>
    <definedName name="BEx1OYN1LPIPI12O9G6F7QAOS9T4" localSheetId="7" hidden="1">#REF!</definedName>
    <definedName name="BEx1OYN1LPIPI12O9G6F7QAOS9T4" localSheetId="6" hidden="1">#REF!</definedName>
    <definedName name="BEx1OYN1LPIPI12O9G6F7QAOS9T4" localSheetId="5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15" hidden="1">#REF!</definedName>
    <definedName name="BEx1P1HHKJA799O3YZXQAX6KFH58" localSheetId="14" hidden="1">#REF!</definedName>
    <definedName name="BEx1P1HHKJA799O3YZXQAX6KFH58" localSheetId="13" hidden="1">#REF!</definedName>
    <definedName name="BEx1P1HHKJA799O3YZXQAX6KFH58" localSheetId="12" hidden="1">#REF!</definedName>
    <definedName name="BEx1P1HHKJA799O3YZXQAX6KFH58" localSheetId="11" hidden="1">#REF!</definedName>
    <definedName name="BEx1P1HHKJA799O3YZXQAX6KFH58" localSheetId="10" hidden="1">#REF!</definedName>
    <definedName name="BEx1P1HHKJA799O3YZXQAX6KFH58" localSheetId="9" hidden="1">#REF!</definedName>
    <definedName name="BEx1P1HHKJA799O3YZXQAX6KFH58" localSheetId="8" hidden="1">#REF!</definedName>
    <definedName name="BEx1P1HHKJA799O3YZXQAX6KFH58" localSheetId="7" hidden="1">#REF!</definedName>
    <definedName name="BEx1P1HHKJA799O3YZXQAX6KFH58" localSheetId="6" hidden="1">#REF!</definedName>
    <definedName name="BEx1P1HHKJA799O3YZXQAX6KFH58" localSheetId="5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15" hidden="1">#REF!</definedName>
    <definedName name="BEx1P34W467WGPOXPK292QFJIPHJ" localSheetId="14" hidden="1">#REF!</definedName>
    <definedName name="BEx1P34W467WGPOXPK292QFJIPHJ" localSheetId="13" hidden="1">#REF!</definedName>
    <definedName name="BEx1P34W467WGPOXPK292QFJIPHJ" localSheetId="12" hidden="1">#REF!</definedName>
    <definedName name="BEx1P34W467WGPOXPK292QFJIPHJ" localSheetId="11" hidden="1">#REF!</definedName>
    <definedName name="BEx1P34W467WGPOXPK292QFJIPHJ" localSheetId="10" hidden="1">#REF!</definedName>
    <definedName name="BEx1P34W467WGPOXPK292QFJIPHJ" localSheetId="9" hidden="1">#REF!</definedName>
    <definedName name="BEx1P34W467WGPOXPK292QFJIPHJ" localSheetId="8" hidden="1">#REF!</definedName>
    <definedName name="BEx1P34W467WGPOXPK292QFJIPHJ" localSheetId="7" hidden="1">#REF!</definedName>
    <definedName name="BEx1P34W467WGPOXPK292QFJIPHJ" localSheetId="6" hidden="1">#REF!</definedName>
    <definedName name="BEx1P34W467WGPOXPK292QFJIPHJ" localSheetId="5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15" hidden="1">#REF!</definedName>
    <definedName name="BEx1P76FRYAB1BWA5RJS4KOB3G9I" localSheetId="14" hidden="1">#REF!</definedName>
    <definedName name="BEx1P76FRYAB1BWA5RJS4KOB3G9I" localSheetId="13" hidden="1">#REF!</definedName>
    <definedName name="BEx1P76FRYAB1BWA5RJS4KOB3G9I" localSheetId="12" hidden="1">#REF!</definedName>
    <definedName name="BEx1P76FRYAB1BWA5RJS4KOB3G9I" localSheetId="11" hidden="1">#REF!</definedName>
    <definedName name="BEx1P76FRYAB1BWA5RJS4KOB3G9I" localSheetId="10" hidden="1">#REF!</definedName>
    <definedName name="BEx1P76FRYAB1BWA5RJS4KOB3G9I" localSheetId="9" hidden="1">#REF!</definedName>
    <definedName name="BEx1P76FRYAB1BWA5RJS4KOB3G9I" localSheetId="8" hidden="1">#REF!</definedName>
    <definedName name="BEx1P76FRYAB1BWA5RJS4KOB3G9I" localSheetId="7" hidden="1">#REF!</definedName>
    <definedName name="BEx1P76FRYAB1BWA5RJS4KOB3G9I" localSheetId="6" hidden="1">#REF!</definedName>
    <definedName name="BEx1P76FRYAB1BWA5RJS4KOB3G9I" localSheetId="5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15" hidden="1">#REF!</definedName>
    <definedName name="BEx1P7S1J4TKGVJ43C2Q2R3M9WRB" localSheetId="14" hidden="1">#REF!</definedName>
    <definedName name="BEx1P7S1J4TKGVJ43C2Q2R3M9WRB" localSheetId="13" hidden="1">#REF!</definedName>
    <definedName name="BEx1P7S1J4TKGVJ43C2Q2R3M9WRB" localSheetId="12" hidden="1">#REF!</definedName>
    <definedName name="BEx1P7S1J4TKGVJ43C2Q2R3M9WRB" localSheetId="11" hidden="1">#REF!</definedName>
    <definedName name="BEx1P7S1J4TKGVJ43C2Q2R3M9WRB" localSheetId="10" hidden="1">#REF!</definedName>
    <definedName name="BEx1P7S1J4TKGVJ43C2Q2R3M9WRB" localSheetId="9" hidden="1">#REF!</definedName>
    <definedName name="BEx1P7S1J4TKGVJ43C2Q2R3M9WRB" localSheetId="8" hidden="1">#REF!</definedName>
    <definedName name="BEx1P7S1J4TKGVJ43C2Q2R3M9WRB" localSheetId="7" hidden="1">#REF!</definedName>
    <definedName name="BEx1P7S1J4TKGVJ43C2Q2R3M9WRB" localSheetId="6" hidden="1">#REF!</definedName>
    <definedName name="BEx1P7S1J4TKGVJ43C2Q2R3M9WRB" localSheetId="5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15" hidden="1">#REF!</definedName>
    <definedName name="BEx1P8OF6WY3IH8SO71KQOU83V3Y" localSheetId="14" hidden="1">#REF!</definedName>
    <definedName name="BEx1P8OF6WY3IH8SO71KQOU83V3Y" localSheetId="13" hidden="1">#REF!</definedName>
    <definedName name="BEx1P8OF6WY3IH8SO71KQOU83V3Y" localSheetId="12" hidden="1">#REF!</definedName>
    <definedName name="BEx1P8OF6WY3IH8SO71KQOU83V3Y" localSheetId="11" hidden="1">#REF!</definedName>
    <definedName name="BEx1P8OF6WY3IH8SO71KQOU83V3Y" localSheetId="10" hidden="1">#REF!</definedName>
    <definedName name="BEx1P8OF6WY3IH8SO71KQOU83V3Y" localSheetId="9" hidden="1">#REF!</definedName>
    <definedName name="BEx1P8OF6WY3IH8SO71KQOU83V3Y" localSheetId="8" hidden="1">#REF!</definedName>
    <definedName name="BEx1P8OF6WY3IH8SO71KQOU83V3Y" localSheetId="7" hidden="1">#REF!</definedName>
    <definedName name="BEx1P8OF6WY3IH8SO71KQOU83V3Y" localSheetId="6" hidden="1">#REF!</definedName>
    <definedName name="BEx1P8OF6WY3IH8SO71KQOU83V3Y" localSheetId="5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15" hidden="1">#REF!</definedName>
    <definedName name="BEx1PA11BLPVZM8RC5BL46WX8YB5" localSheetId="14" hidden="1">#REF!</definedName>
    <definedName name="BEx1PA11BLPVZM8RC5BL46WX8YB5" localSheetId="13" hidden="1">#REF!</definedName>
    <definedName name="BEx1PA11BLPVZM8RC5BL46WX8YB5" localSheetId="12" hidden="1">#REF!</definedName>
    <definedName name="BEx1PA11BLPVZM8RC5BL46WX8YB5" localSheetId="11" hidden="1">#REF!</definedName>
    <definedName name="BEx1PA11BLPVZM8RC5BL46WX8YB5" localSheetId="10" hidden="1">#REF!</definedName>
    <definedName name="BEx1PA11BLPVZM8RC5BL46WX8YB5" localSheetId="9" hidden="1">#REF!</definedName>
    <definedName name="BEx1PA11BLPVZM8RC5BL46WX8YB5" localSheetId="8" hidden="1">#REF!</definedName>
    <definedName name="BEx1PA11BLPVZM8RC5BL46WX8YB5" localSheetId="7" hidden="1">#REF!</definedName>
    <definedName name="BEx1PA11BLPVZM8RC5BL46WX8YB5" localSheetId="6" hidden="1">#REF!</definedName>
    <definedName name="BEx1PA11BLPVZM8RC5BL46WX8YB5" localSheetId="5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15" hidden="1">#REF!</definedName>
    <definedName name="BEx1PAMMMZTO2BTR6YLZ9ASMPS4N" localSheetId="14" hidden="1">#REF!</definedName>
    <definedName name="BEx1PAMMMZTO2BTR6YLZ9ASMPS4N" localSheetId="13" hidden="1">#REF!</definedName>
    <definedName name="BEx1PAMMMZTO2BTR6YLZ9ASMPS4N" localSheetId="12" hidden="1">#REF!</definedName>
    <definedName name="BEx1PAMMMZTO2BTR6YLZ9ASMPS4N" localSheetId="11" hidden="1">#REF!</definedName>
    <definedName name="BEx1PAMMMZTO2BTR6YLZ9ASMPS4N" localSheetId="10" hidden="1">#REF!</definedName>
    <definedName name="BEx1PAMMMZTO2BTR6YLZ9ASMPS4N" localSheetId="9" hidden="1">#REF!</definedName>
    <definedName name="BEx1PAMMMZTO2BTR6YLZ9ASMPS4N" localSheetId="8" hidden="1">#REF!</definedName>
    <definedName name="BEx1PAMMMZTO2BTR6YLZ9ASMPS4N" localSheetId="7" hidden="1">#REF!</definedName>
    <definedName name="BEx1PAMMMZTO2BTR6YLZ9ASMPS4N" localSheetId="6" hidden="1">#REF!</definedName>
    <definedName name="BEx1PAMMMZTO2BTR6YLZ9ASMPS4N" localSheetId="5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15" hidden="1">#REF!</definedName>
    <definedName name="BEx1PBZ4BEFIPGMQXT9T8S4PZ2IM" localSheetId="14" hidden="1">#REF!</definedName>
    <definedName name="BEx1PBZ4BEFIPGMQXT9T8S4PZ2IM" localSheetId="13" hidden="1">#REF!</definedName>
    <definedName name="BEx1PBZ4BEFIPGMQXT9T8S4PZ2IM" localSheetId="12" hidden="1">#REF!</definedName>
    <definedName name="BEx1PBZ4BEFIPGMQXT9T8S4PZ2IM" localSheetId="11" hidden="1">#REF!</definedName>
    <definedName name="BEx1PBZ4BEFIPGMQXT9T8S4PZ2IM" localSheetId="10" hidden="1">#REF!</definedName>
    <definedName name="BEx1PBZ4BEFIPGMQXT9T8S4PZ2IM" localSheetId="9" hidden="1">#REF!</definedName>
    <definedName name="BEx1PBZ4BEFIPGMQXT9T8S4PZ2IM" localSheetId="8" hidden="1">#REF!</definedName>
    <definedName name="BEx1PBZ4BEFIPGMQXT9T8S4PZ2IM" localSheetId="7" hidden="1">#REF!</definedName>
    <definedName name="BEx1PBZ4BEFIPGMQXT9T8S4PZ2IM" localSheetId="6" hidden="1">#REF!</definedName>
    <definedName name="BEx1PBZ4BEFIPGMQXT9T8S4PZ2IM" localSheetId="5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15" hidden="1">#REF!</definedName>
    <definedName name="BEx1PJMAAUI73DAR3XUON2UMXTBS" localSheetId="14" hidden="1">#REF!</definedName>
    <definedName name="BEx1PJMAAUI73DAR3XUON2UMXTBS" localSheetId="13" hidden="1">#REF!</definedName>
    <definedName name="BEx1PJMAAUI73DAR3XUON2UMXTBS" localSheetId="12" hidden="1">#REF!</definedName>
    <definedName name="BEx1PJMAAUI73DAR3XUON2UMXTBS" localSheetId="11" hidden="1">#REF!</definedName>
    <definedName name="BEx1PJMAAUI73DAR3XUON2UMXTBS" localSheetId="10" hidden="1">#REF!</definedName>
    <definedName name="BEx1PJMAAUI73DAR3XUON2UMXTBS" localSheetId="9" hidden="1">#REF!</definedName>
    <definedName name="BEx1PJMAAUI73DAR3XUON2UMXTBS" localSheetId="8" hidden="1">#REF!</definedName>
    <definedName name="BEx1PJMAAUI73DAR3XUON2UMXTBS" localSheetId="7" hidden="1">#REF!</definedName>
    <definedName name="BEx1PJMAAUI73DAR3XUON2UMXTBS" localSheetId="6" hidden="1">#REF!</definedName>
    <definedName name="BEx1PJMAAUI73DAR3XUON2UMXTBS" localSheetId="5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15" hidden="1">#REF!</definedName>
    <definedName name="BEx1PLF2CFSXBZPVI6CJ534EIJDN" localSheetId="14" hidden="1">#REF!</definedName>
    <definedName name="BEx1PLF2CFSXBZPVI6CJ534EIJDN" localSheetId="13" hidden="1">#REF!</definedName>
    <definedName name="BEx1PLF2CFSXBZPVI6CJ534EIJDN" localSheetId="12" hidden="1">#REF!</definedName>
    <definedName name="BEx1PLF2CFSXBZPVI6CJ534EIJDN" localSheetId="11" hidden="1">#REF!</definedName>
    <definedName name="BEx1PLF2CFSXBZPVI6CJ534EIJDN" localSheetId="10" hidden="1">#REF!</definedName>
    <definedName name="BEx1PLF2CFSXBZPVI6CJ534EIJDN" localSheetId="9" hidden="1">#REF!</definedName>
    <definedName name="BEx1PLF2CFSXBZPVI6CJ534EIJDN" localSheetId="8" hidden="1">#REF!</definedName>
    <definedName name="BEx1PLF2CFSXBZPVI6CJ534EIJDN" localSheetId="7" hidden="1">#REF!</definedName>
    <definedName name="BEx1PLF2CFSXBZPVI6CJ534EIJDN" localSheetId="6" hidden="1">#REF!</definedName>
    <definedName name="BEx1PLF2CFSXBZPVI6CJ534EIJDN" localSheetId="5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15" hidden="1">#REF!</definedName>
    <definedName name="BEx1PMWZB2DO6EM9BKLUICZJ65HD" localSheetId="14" hidden="1">#REF!</definedName>
    <definedName name="BEx1PMWZB2DO6EM9BKLUICZJ65HD" localSheetId="13" hidden="1">#REF!</definedName>
    <definedName name="BEx1PMWZB2DO6EM9BKLUICZJ65HD" localSheetId="12" hidden="1">#REF!</definedName>
    <definedName name="BEx1PMWZB2DO6EM9BKLUICZJ65HD" localSheetId="11" hidden="1">#REF!</definedName>
    <definedName name="BEx1PMWZB2DO6EM9BKLUICZJ65HD" localSheetId="10" hidden="1">#REF!</definedName>
    <definedName name="BEx1PMWZB2DO6EM9BKLUICZJ65HD" localSheetId="9" hidden="1">#REF!</definedName>
    <definedName name="BEx1PMWZB2DO6EM9BKLUICZJ65HD" localSheetId="8" hidden="1">#REF!</definedName>
    <definedName name="BEx1PMWZB2DO6EM9BKLUICZJ65HD" localSheetId="7" hidden="1">#REF!</definedName>
    <definedName name="BEx1PMWZB2DO6EM9BKLUICZJ65HD" localSheetId="6" hidden="1">#REF!</definedName>
    <definedName name="BEx1PMWZB2DO6EM9BKLUICZJ65HD" localSheetId="5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15" hidden="1">#REF!</definedName>
    <definedName name="BEx1PU3X6U0EVLY9569KVBPAH7XU" localSheetId="14" hidden="1">#REF!</definedName>
    <definedName name="BEx1PU3X6U0EVLY9569KVBPAH7XU" localSheetId="13" hidden="1">#REF!</definedName>
    <definedName name="BEx1PU3X6U0EVLY9569KVBPAH7XU" localSheetId="12" hidden="1">#REF!</definedName>
    <definedName name="BEx1PU3X6U0EVLY9569KVBPAH7XU" localSheetId="11" hidden="1">#REF!</definedName>
    <definedName name="BEx1PU3X6U0EVLY9569KVBPAH7XU" localSheetId="10" hidden="1">#REF!</definedName>
    <definedName name="BEx1PU3X6U0EVLY9569KVBPAH7XU" localSheetId="9" hidden="1">#REF!</definedName>
    <definedName name="BEx1PU3X6U0EVLY9569KVBPAH7XU" localSheetId="8" hidden="1">#REF!</definedName>
    <definedName name="BEx1PU3X6U0EVLY9569KVBPAH7XU" localSheetId="7" hidden="1">#REF!</definedName>
    <definedName name="BEx1PU3X6U0EVLY9569KVBPAH7XU" localSheetId="6" hidden="1">#REF!</definedName>
    <definedName name="BEx1PU3X6U0EVLY9569KVBPAH7XU" localSheetId="5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15" hidden="1">#REF!</definedName>
    <definedName name="BEx1Q9OV5AOW28OUGRFCD3ZFVWC3" localSheetId="14" hidden="1">#REF!</definedName>
    <definedName name="BEx1Q9OV5AOW28OUGRFCD3ZFVWC3" localSheetId="13" hidden="1">#REF!</definedName>
    <definedName name="BEx1Q9OV5AOW28OUGRFCD3ZFVWC3" localSheetId="12" hidden="1">#REF!</definedName>
    <definedName name="BEx1Q9OV5AOW28OUGRFCD3ZFVWC3" localSheetId="11" hidden="1">#REF!</definedName>
    <definedName name="BEx1Q9OV5AOW28OUGRFCD3ZFVWC3" localSheetId="10" hidden="1">#REF!</definedName>
    <definedName name="BEx1Q9OV5AOW28OUGRFCD3ZFVWC3" localSheetId="9" hidden="1">#REF!</definedName>
    <definedName name="BEx1Q9OV5AOW28OUGRFCD3ZFVWC3" localSheetId="8" hidden="1">#REF!</definedName>
    <definedName name="BEx1Q9OV5AOW28OUGRFCD3ZFVWC3" localSheetId="7" hidden="1">#REF!</definedName>
    <definedName name="BEx1Q9OV5AOW28OUGRFCD3ZFVWC3" localSheetId="6" hidden="1">#REF!</definedName>
    <definedName name="BEx1Q9OV5AOW28OUGRFCD3ZFVWC3" localSheetId="5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15" hidden="1">#REF!</definedName>
    <definedName name="BEx1QA54J2A4I7IBQR19BTY28ZMR" localSheetId="14" hidden="1">#REF!</definedName>
    <definedName name="BEx1QA54J2A4I7IBQR19BTY28ZMR" localSheetId="13" hidden="1">#REF!</definedName>
    <definedName name="BEx1QA54J2A4I7IBQR19BTY28ZMR" localSheetId="12" hidden="1">#REF!</definedName>
    <definedName name="BEx1QA54J2A4I7IBQR19BTY28ZMR" localSheetId="11" hidden="1">#REF!</definedName>
    <definedName name="BEx1QA54J2A4I7IBQR19BTY28ZMR" localSheetId="10" hidden="1">#REF!</definedName>
    <definedName name="BEx1QA54J2A4I7IBQR19BTY28ZMR" localSheetId="9" hidden="1">#REF!</definedName>
    <definedName name="BEx1QA54J2A4I7IBQR19BTY28ZMR" localSheetId="8" hidden="1">#REF!</definedName>
    <definedName name="BEx1QA54J2A4I7IBQR19BTY28ZMR" localSheetId="7" hidden="1">#REF!</definedName>
    <definedName name="BEx1QA54J2A4I7IBQR19BTY28ZMR" localSheetId="6" hidden="1">#REF!</definedName>
    <definedName name="BEx1QA54J2A4I7IBQR19BTY28ZMR" localSheetId="5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15" hidden="1">#REF!</definedName>
    <definedName name="BEx1QD50TNYYZ6YO943BWHPB9UD9" localSheetId="14" hidden="1">#REF!</definedName>
    <definedName name="BEx1QD50TNYYZ6YO943BWHPB9UD9" localSheetId="13" hidden="1">#REF!</definedName>
    <definedName name="BEx1QD50TNYYZ6YO943BWHPB9UD9" localSheetId="12" hidden="1">#REF!</definedName>
    <definedName name="BEx1QD50TNYYZ6YO943BWHPB9UD9" localSheetId="11" hidden="1">#REF!</definedName>
    <definedName name="BEx1QD50TNYYZ6YO943BWHPB9UD9" localSheetId="10" hidden="1">#REF!</definedName>
    <definedName name="BEx1QD50TNYYZ6YO943BWHPB9UD9" localSheetId="9" hidden="1">#REF!</definedName>
    <definedName name="BEx1QD50TNYYZ6YO943BWHPB9UD9" localSheetId="8" hidden="1">#REF!</definedName>
    <definedName name="BEx1QD50TNYYZ6YO943BWHPB9UD9" localSheetId="7" hidden="1">#REF!</definedName>
    <definedName name="BEx1QD50TNYYZ6YO943BWHPB9UD9" localSheetId="6" hidden="1">#REF!</definedName>
    <definedName name="BEx1QD50TNYYZ6YO943BWHPB9UD9" localSheetId="5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15" hidden="1">#REF!</definedName>
    <definedName name="BEx1QMQAHG3KQUK59DVM68SWKZIZ" localSheetId="14" hidden="1">#REF!</definedName>
    <definedName name="BEx1QMQAHG3KQUK59DVM68SWKZIZ" localSheetId="13" hidden="1">#REF!</definedName>
    <definedName name="BEx1QMQAHG3KQUK59DVM68SWKZIZ" localSheetId="12" hidden="1">#REF!</definedName>
    <definedName name="BEx1QMQAHG3KQUK59DVM68SWKZIZ" localSheetId="11" hidden="1">#REF!</definedName>
    <definedName name="BEx1QMQAHG3KQUK59DVM68SWKZIZ" localSheetId="10" hidden="1">#REF!</definedName>
    <definedName name="BEx1QMQAHG3KQUK59DVM68SWKZIZ" localSheetId="9" hidden="1">#REF!</definedName>
    <definedName name="BEx1QMQAHG3KQUK59DVM68SWKZIZ" localSheetId="8" hidden="1">#REF!</definedName>
    <definedName name="BEx1QMQAHG3KQUK59DVM68SWKZIZ" localSheetId="7" hidden="1">#REF!</definedName>
    <definedName name="BEx1QMQAHG3KQUK59DVM68SWKZIZ" localSheetId="6" hidden="1">#REF!</definedName>
    <definedName name="BEx1QMQAHG3KQUK59DVM68SWKZIZ" localSheetId="5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15" hidden="1">#REF!</definedName>
    <definedName name="BEx1R9YFKJCMSEST8OVCAO5E47FO" localSheetId="14" hidden="1">#REF!</definedName>
    <definedName name="BEx1R9YFKJCMSEST8OVCAO5E47FO" localSheetId="13" hidden="1">#REF!</definedName>
    <definedName name="BEx1R9YFKJCMSEST8OVCAO5E47FO" localSheetId="12" hidden="1">#REF!</definedName>
    <definedName name="BEx1R9YFKJCMSEST8OVCAO5E47FO" localSheetId="11" hidden="1">#REF!</definedName>
    <definedName name="BEx1R9YFKJCMSEST8OVCAO5E47FO" localSheetId="10" hidden="1">#REF!</definedName>
    <definedName name="BEx1R9YFKJCMSEST8OVCAO5E47FO" localSheetId="9" hidden="1">#REF!</definedName>
    <definedName name="BEx1R9YFKJCMSEST8OVCAO5E47FO" localSheetId="8" hidden="1">#REF!</definedName>
    <definedName name="BEx1R9YFKJCMSEST8OVCAO5E47FO" localSheetId="7" hidden="1">#REF!</definedName>
    <definedName name="BEx1R9YFKJCMSEST8OVCAO5E47FO" localSheetId="6" hidden="1">#REF!</definedName>
    <definedName name="BEx1R9YFKJCMSEST8OVCAO5E47FO" localSheetId="5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15" hidden="1">#REF!</definedName>
    <definedName name="BEx1RBGC06B3T52OIC0EQ1KGVP1I" localSheetId="14" hidden="1">#REF!</definedName>
    <definedName name="BEx1RBGC06B3T52OIC0EQ1KGVP1I" localSheetId="13" hidden="1">#REF!</definedName>
    <definedName name="BEx1RBGC06B3T52OIC0EQ1KGVP1I" localSheetId="12" hidden="1">#REF!</definedName>
    <definedName name="BEx1RBGC06B3T52OIC0EQ1KGVP1I" localSheetId="11" hidden="1">#REF!</definedName>
    <definedName name="BEx1RBGC06B3T52OIC0EQ1KGVP1I" localSheetId="10" hidden="1">#REF!</definedName>
    <definedName name="BEx1RBGC06B3T52OIC0EQ1KGVP1I" localSheetId="9" hidden="1">#REF!</definedName>
    <definedName name="BEx1RBGC06B3T52OIC0EQ1KGVP1I" localSheetId="8" hidden="1">#REF!</definedName>
    <definedName name="BEx1RBGC06B3T52OIC0EQ1KGVP1I" localSheetId="7" hidden="1">#REF!</definedName>
    <definedName name="BEx1RBGC06B3T52OIC0EQ1KGVP1I" localSheetId="6" hidden="1">#REF!</definedName>
    <definedName name="BEx1RBGC06B3T52OIC0EQ1KGVP1I" localSheetId="5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15" hidden="1">#REF!</definedName>
    <definedName name="BEx1RRC7X4NI1CU4EO5XYE2GVARJ" localSheetId="14" hidden="1">#REF!</definedName>
    <definedName name="BEx1RRC7X4NI1CU4EO5XYE2GVARJ" localSheetId="13" hidden="1">#REF!</definedName>
    <definedName name="BEx1RRC7X4NI1CU4EO5XYE2GVARJ" localSheetId="12" hidden="1">#REF!</definedName>
    <definedName name="BEx1RRC7X4NI1CU4EO5XYE2GVARJ" localSheetId="11" hidden="1">#REF!</definedName>
    <definedName name="BEx1RRC7X4NI1CU4EO5XYE2GVARJ" localSheetId="10" hidden="1">#REF!</definedName>
    <definedName name="BEx1RRC7X4NI1CU4EO5XYE2GVARJ" localSheetId="9" hidden="1">#REF!</definedName>
    <definedName name="BEx1RRC7X4NI1CU4EO5XYE2GVARJ" localSheetId="8" hidden="1">#REF!</definedName>
    <definedName name="BEx1RRC7X4NI1CU4EO5XYE2GVARJ" localSheetId="7" hidden="1">#REF!</definedName>
    <definedName name="BEx1RRC7X4NI1CU4EO5XYE2GVARJ" localSheetId="6" hidden="1">#REF!</definedName>
    <definedName name="BEx1RRC7X4NI1CU4EO5XYE2GVARJ" localSheetId="5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15" hidden="1">#REF!</definedName>
    <definedName name="BEx1RZA1NCGT832L7EMR7GMF588W" localSheetId="14" hidden="1">#REF!</definedName>
    <definedName name="BEx1RZA1NCGT832L7EMR7GMF588W" localSheetId="13" hidden="1">#REF!</definedName>
    <definedName name="BEx1RZA1NCGT832L7EMR7GMF588W" localSheetId="12" hidden="1">#REF!</definedName>
    <definedName name="BEx1RZA1NCGT832L7EMR7GMF588W" localSheetId="11" hidden="1">#REF!</definedName>
    <definedName name="BEx1RZA1NCGT832L7EMR7GMF588W" localSheetId="10" hidden="1">#REF!</definedName>
    <definedName name="BEx1RZA1NCGT832L7EMR7GMF588W" localSheetId="9" hidden="1">#REF!</definedName>
    <definedName name="BEx1RZA1NCGT832L7EMR7GMF588W" localSheetId="8" hidden="1">#REF!</definedName>
    <definedName name="BEx1RZA1NCGT832L7EMR7GMF588W" localSheetId="7" hidden="1">#REF!</definedName>
    <definedName name="BEx1RZA1NCGT832L7EMR7GMF588W" localSheetId="6" hidden="1">#REF!</definedName>
    <definedName name="BEx1RZA1NCGT832L7EMR7GMF588W" localSheetId="5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15" hidden="1">#REF!</definedName>
    <definedName name="BEx1S0XGIPUSZQUCSGWSK10GKW7Y" localSheetId="14" hidden="1">#REF!</definedName>
    <definedName name="BEx1S0XGIPUSZQUCSGWSK10GKW7Y" localSheetId="13" hidden="1">#REF!</definedName>
    <definedName name="BEx1S0XGIPUSZQUCSGWSK10GKW7Y" localSheetId="12" hidden="1">#REF!</definedName>
    <definedName name="BEx1S0XGIPUSZQUCSGWSK10GKW7Y" localSheetId="11" hidden="1">#REF!</definedName>
    <definedName name="BEx1S0XGIPUSZQUCSGWSK10GKW7Y" localSheetId="10" hidden="1">#REF!</definedName>
    <definedName name="BEx1S0XGIPUSZQUCSGWSK10GKW7Y" localSheetId="9" hidden="1">#REF!</definedName>
    <definedName name="BEx1S0XGIPUSZQUCSGWSK10GKW7Y" localSheetId="8" hidden="1">#REF!</definedName>
    <definedName name="BEx1S0XGIPUSZQUCSGWSK10GKW7Y" localSheetId="7" hidden="1">#REF!</definedName>
    <definedName name="BEx1S0XGIPUSZQUCSGWSK10GKW7Y" localSheetId="6" hidden="1">#REF!</definedName>
    <definedName name="BEx1S0XGIPUSZQUCSGWSK10GKW7Y" localSheetId="5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15" hidden="1">#REF!</definedName>
    <definedName name="BEx1S5VFNKIXHTTCWSV60UC50EZ8" localSheetId="14" hidden="1">#REF!</definedName>
    <definedName name="BEx1S5VFNKIXHTTCWSV60UC50EZ8" localSheetId="13" hidden="1">#REF!</definedName>
    <definedName name="BEx1S5VFNKIXHTTCWSV60UC50EZ8" localSheetId="12" hidden="1">#REF!</definedName>
    <definedName name="BEx1S5VFNKIXHTTCWSV60UC50EZ8" localSheetId="11" hidden="1">#REF!</definedName>
    <definedName name="BEx1S5VFNKIXHTTCWSV60UC50EZ8" localSheetId="10" hidden="1">#REF!</definedName>
    <definedName name="BEx1S5VFNKIXHTTCWSV60UC50EZ8" localSheetId="9" hidden="1">#REF!</definedName>
    <definedName name="BEx1S5VFNKIXHTTCWSV60UC50EZ8" localSheetId="8" hidden="1">#REF!</definedName>
    <definedName name="BEx1S5VFNKIXHTTCWSV60UC50EZ8" localSheetId="7" hidden="1">#REF!</definedName>
    <definedName name="BEx1S5VFNKIXHTTCWSV60UC50EZ8" localSheetId="6" hidden="1">#REF!</definedName>
    <definedName name="BEx1S5VFNKIXHTTCWSV60UC50EZ8" localSheetId="5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15" hidden="1">#REF!</definedName>
    <definedName name="BEx1SK3U02H0RGKEYXW7ZMCEOF3V" localSheetId="14" hidden="1">#REF!</definedName>
    <definedName name="BEx1SK3U02H0RGKEYXW7ZMCEOF3V" localSheetId="13" hidden="1">#REF!</definedName>
    <definedName name="BEx1SK3U02H0RGKEYXW7ZMCEOF3V" localSheetId="12" hidden="1">#REF!</definedName>
    <definedName name="BEx1SK3U02H0RGKEYXW7ZMCEOF3V" localSheetId="11" hidden="1">#REF!</definedName>
    <definedName name="BEx1SK3U02H0RGKEYXW7ZMCEOF3V" localSheetId="10" hidden="1">#REF!</definedName>
    <definedName name="BEx1SK3U02H0RGKEYXW7ZMCEOF3V" localSheetId="9" hidden="1">#REF!</definedName>
    <definedName name="BEx1SK3U02H0RGKEYXW7ZMCEOF3V" localSheetId="8" hidden="1">#REF!</definedName>
    <definedName name="BEx1SK3U02H0RGKEYXW7ZMCEOF3V" localSheetId="7" hidden="1">#REF!</definedName>
    <definedName name="BEx1SK3U02H0RGKEYXW7ZMCEOF3V" localSheetId="6" hidden="1">#REF!</definedName>
    <definedName name="BEx1SK3U02H0RGKEYXW7ZMCEOF3V" localSheetId="5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15" hidden="1">#REF!</definedName>
    <definedName name="BEx1SSNEZINBJT29QVS62VS1THT4" localSheetId="14" hidden="1">#REF!</definedName>
    <definedName name="BEx1SSNEZINBJT29QVS62VS1THT4" localSheetId="13" hidden="1">#REF!</definedName>
    <definedName name="BEx1SSNEZINBJT29QVS62VS1THT4" localSheetId="12" hidden="1">#REF!</definedName>
    <definedName name="BEx1SSNEZINBJT29QVS62VS1THT4" localSheetId="11" hidden="1">#REF!</definedName>
    <definedName name="BEx1SSNEZINBJT29QVS62VS1THT4" localSheetId="10" hidden="1">#REF!</definedName>
    <definedName name="BEx1SSNEZINBJT29QVS62VS1THT4" localSheetId="9" hidden="1">#REF!</definedName>
    <definedName name="BEx1SSNEZINBJT29QVS62VS1THT4" localSheetId="8" hidden="1">#REF!</definedName>
    <definedName name="BEx1SSNEZINBJT29QVS62VS1THT4" localSheetId="7" hidden="1">#REF!</definedName>
    <definedName name="BEx1SSNEZINBJT29QVS62VS1THT4" localSheetId="6" hidden="1">#REF!</definedName>
    <definedName name="BEx1SSNEZINBJT29QVS62VS1THT4" localSheetId="5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15" hidden="1">#REF!</definedName>
    <definedName name="BEx1SVNCHNANBJIDIQVB8AFK4HAN" localSheetId="14" hidden="1">#REF!</definedName>
    <definedName name="BEx1SVNCHNANBJIDIQVB8AFK4HAN" localSheetId="13" hidden="1">#REF!</definedName>
    <definedName name="BEx1SVNCHNANBJIDIQVB8AFK4HAN" localSheetId="12" hidden="1">#REF!</definedName>
    <definedName name="BEx1SVNCHNANBJIDIQVB8AFK4HAN" localSheetId="11" hidden="1">#REF!</definedName>
    <definedName name="BEx1SVNCHNANBJIDIQVB8AFK4HAN" localSheetId="10" hidden="1">#REF!</definedName>
    <definedName name="BEx1SVNCHNANBJIDIQVB8AFK4HAN" localSheetId="9" hidden="1">#REF!</definedName>
    <definedName name="BEx1SVNCHNANBJIDIQVB8AFK4HAN" localSheetId="8" hidden="1">#REF!</definedName>
    <definedName name="BEx1SVNCHNANBJIDIQVB8AFK4HAN" localSheetId="7" hidden="1">#REF!</definedName>
    <definedName name="BEx1SVNCHNANBJIDIQVB8AFK4HAN" localSheetId="6" hidden="1">#REF!</definedName>
    <definedName name="BEx1SVNCHNANBJIDIQVB8AFK4HAN" localSheetId="5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15" hidden="1">#REF!</definedName>
    <definedName name="BEx1SY74DYVEPAQ9TGGGXKJA025O" localSheetId="14" hidden="1">#REF!</definedName>
    <definedName name="BEx1SY74DYVEPAQ9TGGGXKJA025O" localSheetId="13" hidden="1">#REF!</definedName>
    <definedName name="BEx1SY74DYVEPAQ9TGGGXKJA025O" localSheetId="12" hidden="1">#REF!</definedName>
    <definedName name="BEx1SY74DYVEPAQ9TGGGXKJA025O" localSheetId="11" hidden="1">#REF!</definedName>
    <definedName name="BEx1SY74DYVEPAQ9TGGGXKJA025O" localSheetId="10" hidden="1">#REF!</definedName>
    <definedName name="BEx1SY74DYVEPAQ9TGGGXKJA025O" localSheetId="9" hidden="1">#REF!</definedName>
    <definedName name="BEx1SY74DYVEPAQ9TGGGXKJA025O" localSheetId="8" hidden="1">#REF!</definedName>
    <definedName name="BEx1SY74DYVEPAQ9TGGGXKJA025O" localSheetId="7" hidden="1">#REF!</definedName>
    <definedName name="BEx1SY74DYVEPAQ9TGGGXKJA025O" localSheetId="6" hidden="1">#REF!</definedName>
    <definedName name="BEx1SY74DYVEPAQ9TGGGXKJA025O" localSheetId="5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15" hidden="1">#REF!</definedName>
    <definedName name="BEx1TJ0WLS9O7KNSGIPWTYHDYI1D" localSheetId="14" hidden="1">#REF!</definedName>
    <definedName name="BEx1TJ0WLS9O7KNSGIPWTYHDYI1D" localSheetId="13" hidden="1">#REF!</definedName>
    <definedName name="BEx1TJ0WLS9O7KNSGIPWTYHDYI1D" localSheetId="12" hidden="1">#REF!</definedName>
    <definedName name="BEx1TJ0WLS9O7KNSGIPWTYHDYI1D" localSheetId="11" hidden="1">#REF!</definedName>
    <definedName name="BEx1TJ0WLS9O7KNSGIPWTYHDYI1D" localSheetId="10" hidden="1">#REF!</definedName>
    <definedName name="BEx1TJ0WLS9O7KNSGIPWTYHDYI1D" localSheetId="9" hidden="1">#REF!</definedName>
    <definedName name="BEx1TJ0WLS9O7KNSGIPWTYHDYI1D" localSheetId="8" hidden="1">#REF!</definedName>
    <definedName name="BEx1TJ0WLS9O7KNSGIPWTYHDYI1D" localSheetId="7" hidden="1">#REF!</definedName>
    <definedName name="BEx1TJ0WLS9O7KNSGIPWTYHDYI1D" localSheetId="6" hidden="1">#REF!</definedName>
    <definedName name="BEx1TJ0WLS9O7KNSGIPWTYHDYI1D" localSheetId="5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15" hidden="1">#REF!</definedName>
    <definedName name="BEx1TUPQAYGAI13ZC7FU1FJXFAPM" localSheetId="14" hidden="1">#REF!</definedName>
    <definedName name="BEx1TUPQAYGAI13ZC7FU1FJXFAPM" localSheetId="13" hidden="1">#REF!</definedName>
    <definedName name="BEx1TUPQAYGAI13ZC7FU1FJXFAPM" localSheetId="12" hidden="1">#REF!</definedName>
    <definedName name="BEx1TUPQAYGAI13ZC7FU1FJXFAPM" localSheetId="11" hidden="1">#REF!</definedName>
    <definedName name="BEx1TUPQAYGAI13ZC7FU1FJXFAPM" localSheetId="10" hidden="1">#REF!</definedName>
    <definedName name="BEx1TUPQAYGAI13ZC7FU1FJXFAPM" localSheetId="9" hidden="1">#REF!</definedName>
    <definedName name="BEx1TUPQAYGAI13ZC7FU1FJXFAPM" localSheetId="8" hidden="1">#REF!</definedName>
    <definedName name="BEx1TUPQAYGAI13ZC7FU1FJXFAPM" localSheetId="7" hidden="1">#REF!</definedName>
    <definedName name="BEx1TUPQAYGAI13ZC7FU1FJXFAPM" localSheetId="6" hidden="1">#REF!</definedName>
    <definedName name="BEx1TUPQAYGAI13ZC7FU1FJXFAPM" localSheetId="5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15" hidden="1">#REF!</definedName>
    <definedName name="BEx1TY0F9W7EOF31FZXITWEYBSRT" localSheetId="14" hidden="1">#REF!</definedName>
    <definedName name="BEx1TY0F9W7EOF31FZXITWEYBSRT" localSheetId="13" hidden="1">#REF!</definedName>
    <definedName name="BEx1TY0F9W7EOF31FZXITWEYBSRT" localSheetId="12" hidden="1">#REF!</definedName>
    <definedName name="BEx1TY0F9W7EOF31FZXITWEYBSRT" localSheetId="11" hidden="1">#REF!</definedName>
    <definedName name="BEx1TY0F9W7EOF31FZXITWEYBSRT" localSheetId="10" hidden="1">#REF!</definedName>
    <definedName name="BEx1TY0F9W7EOF31FZXITWEYBSRT" localSheetId="9" hidden="1">#REF!</definedName>
    <definedName name="BEx1TY0F9W7EOF31FZXITWEYBSRT" localSheetId="8" hidden="1">#REF!</definedName>
    <definedName name="BEx1TY0F9W7EOF31FZXITWEYBSRT" localSheetId="7" hidden="1">#REF!</definedName>
    <definedName name="BEx1TY0F9W7EOF31FZXITWEYBSRT" localSheetId="6" hidden="1">#REF!</definedName>
    <definedName name="BEx1TY0F9W7EOF31FZXITWEYBSRT" localSheetId="5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15" hidden="1">#REF!</definedName>
    <definedName name="BEx1U7WFO8OZKB1EBF4H386JW91L" localSheetId="14" hidden="1">#REF!</definedName>
    <definedName name="BEx1U7WFO8OZKB1EBF4H386JW91L" localSheetId="13" hidden="1">#REF!</definedName>
    <definedName name="BEx1U7WFO8OZKB1EBF4H386JW91L" localSheetId="12" hidden="1">#REF!</definedName>
    <definedName name="BEx1U7WFO8OZKB1EBF4H386JW91L" localSheetId="11" hidden="1">#REF!</definedName>
    <definedName name="BEx1U7WFO8OZKB1EBF4H386JW91L" localSheetId="10" hidden="1">#REF!</definedName>
    <definedName name="BEx1U7WFO8OZKB1EBF4H386JW91L" localSheetId="9" hidden="1">#REF!</definedName>
    <definedName name="BEx1U7WFO8OZKB1EBF4H386JW91L" localSheetId="8" hidden="1">#REF!</definedName>
    <definedName name="BEx1U7WFO8OZKB1EBF4H386JW91L" localSheetId="7" hidden="1">#REF!</definedName>
    <definedName name="BEx1U7WFO8OZKB1EBF4H386JW91L" localSheetId="6" hidden="1">#REF!</definedName>
    <definedName name="BEx1U7WFO8OZKB1EBF4H386JW91L" localSheetId="5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15" hidden="1">#REF!</definedName>
    <definedName name="BEx1U87938YR9N6HYI24KVBKLOS3" localSheetId="14" hidden="1">#REF!</definedName>
    <definedName name="BEx1U87938YR9N6HYI24KVBKLOS3" localSheetId="13" hidden="1">#REF!</definedName>
    <definedName name="BEx1U87938YR9N6HYI24KVBKLOS3" localSheetId="12" hidden="1">#REF!</definedName>
    <definedName name="BEx1U87938YR9N6HYI24KVBKLOS3" localSheetId="11" hidden="1">#REF!</definedName>
    <definedName name="BEx1U87938YR9N6HYI24KVBKLOS3" localSheetId="10" hidden="1">#REF!</definedName>
    <definedName name="BEx1U87938YR9N6HYI24KVBKLOS3" localSheetId="9" hidden="1">#REF!</definedName>
    <definedName name="BEx1U87938YR9N6HYI24KVBKLOS3" localSheetId="8" hidden="1">#REF!</definedName>
    <definedName name="BEx1U87938YR9N6HYI24KVBKLOS3" localSheetId="7" hidden="1">#REF!</definedName>
    <definedName name="BEx1U87938YR9N6HYI24KVBKLOS3" localSheetId="6" hidden="1">#REF!</definedName>
    <definedName name="BEx1U87938YR9N6HYI24KVBKLOS3" localSheetId="5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15" hidden="1">#REF!</definedName>
    <definedName name="BEx1U9P6VQWSVRICLZR9DYRMN61U" localSheetId="14" hidden="1">#REF!</definedName>
    <definedName name="BEx1U9P6VQWSVRICLZR9DYRMN61U" localSheetId="13" hidden="1">#REF!</definedName>
    <definedName name="BEx1U9P6VQWSVRICLZR9DYRMN61U" localSheetId="12" hidden="1">#REF!</definedName>
    <definedName name="BEx1U9P6VQWSVRICLZR9DYRMN61U" localSheetId="11" hidden="1">#REF!</definedName>
    <definedName name="BEx1U9P6VQWSVRICLZR9DYRMN61U" localSheetId="10" hidden="1">#REF!</definedName>
    <definedName name="BEx1U9P6VQWSVRICLZR9DYRMN61U" localSheetId="9" hidden="1">#REF!</definedName>
    <definedName name="BEx1U9P6VQWSVRICLZR9DYRMN61U" localSheetId="8" hidden="1">#REF!</definedName>
    <definedName name="BEx1U9P6VQWSVRICLZR9DYRMN61U" localSheetId="7" hidden="1">#REF!</definedName>
    <definedName name="BEx1U9P6VQWSVRICLZR9DYRMN61U" localSheetId="6" hidden="1">#REF!</definedName>
    <definedName name="BEx1U9P6VQWSVRICLZR9DYRMN61U" localSheetId="5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15" hidden="1">#REF!</definedName>
    <definedName name="BEx1UESH4KDWHYESQU2IE55RS3LI" localSheetId="14" hidden="1">#REF!</definedName>
    <definedName name="BEx1UESH4KDWHYESQU2IE55RS3LI" localSheetId="13" hidden="1">#REF!</definedName>
    <definedName name="BEx1UESH4KDWHYESQU2IE55RS3LI" localSheetId="12" hidden="1">#REF!</definedName>
    <definedName name="BEx1UESH4KDWHYESQU2IE55RS3LI" localSheetId="11" hidden="1">#REF!</definedName>
    <definedName name="BEx1UESH4KDWHYESQU2IE55RS3LI" localSheetId="10" hidden="1">#REF!</definedName>
    <definedName name="BEx1UESH4KDWHYESQU2IE55RS3LI" localSheetId="9" hidden="1">#REF!</definedName>
    <definedName name="BEx1UESH4KDWHYESQU2IE55RS3LI" localSheetId="8" hidden="1">#REF!</definedName>
    <definedName name="BEx1UESH4KDWHYESQU2IE55RS3LI" localSheetId="7" hidden="1">#REF!</definedName>
    <definedName name="BEx1UESH4KDWHYESQU2IE55RS3LI" localSheetId="6" hidden="1">#REF!</definedName>
    <definedName name="BEx1UESH4KDWHYESQU2IE55RS3LI" localSheetId="5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15" hidden="1">#REF!</definedName>
    <definedName name="BEx1UI8N9KTCPSOJ7RDW0T8UEBNP" localSheetId="14" hidden="1">#REF!</definedName>
    <definedName name="BEx1UI8N9KTCPSOJ7RDW0T8UEBNP" localSheetId="13" hidden="1">#REF!</definedName>
    <definedName name="BEx1UI8N9KTCPSOJ7RDW0T8UEBNP" localSheetId="12" hidden="1">#REF!</definedName>
    <definedName name="BEx1UI8N9KTCPSOJ7RDW0T8UEBNP" localSheetId="11" hidden="1">#REF!</definedName>
    <definedName name="BEx1UI8N9KTCPSOJ7RDW0T8UEBNP" localSheetId="10" hidden="1">#REF!</definedName>
    <definedName name="BEx1UI8N9KTCPSOJ7RDW0T8UEBNP" localSheetId="9" hidden="1">#REF!</definedName>
    <definedName name="BEx1UI8N9KTCPSOJ7RDW0T8UEBNP" localSheetId="8" hidden="1">#REF!</definedName>
    <definedName name="BEx1UI8N9KTCPSOJ7RDW0T8UEBNP" localSheetId="7" hidden="1">#REF!</definedName>
    <definedName name="BEx1UI8N9KTCPSOJ7RDW0T8UEBNP" localSheetId="6" hidden="1">#REF!</definedName>
    <definedName name="BEx1UI8N9KTCPSOJ7RDW0T8UEBNP" localSheetId="5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15" hidden="1">#REF!</definedName>
    <definedName name="BEx1UML0HHJFHA5TBOYQ24I3RV1W" localSheetId="14" hidden="1">#REF!</definedName>
    <definedName name="BEx1UML0HHJFHA5TBOYQ24I3RV1W" localSheetId="13" hidden="1">#REF!</definedName>
    <definedName name="BEx1UML0HHJFHA5TBOYQ24I3RV1W" localSheetId="12" hidden="1">#REF!</definedName>
    <definedName name="BEx1UML0HHJFHA5TBOYQ24I3RV1W" localSheetId="11" hidden="1">#REF!</definedName>
    <definedName name="BEx1UML0HHJFHA5TBOYQ24I3RV1W" localSheetId="10" hidden="1">#REF!</definedName>
    <definedName name="BEx1UML0HHJFHA5TBOYQ24I3RV1W" localSheetId="9" hidden="1">#REF!</definedName>
    <definedName name="BEx1UML0HHJFHA5TBOYQ24I3RV1W" localSheetId="8" hidden="1">#REF!</definedName>
    <definedName name="BEx1UML0HHJFHA5TBOYQ24I3RV1W" localSheetId="7" hidden="1">#REF!</definedName>
    <definedName name="BEx1UML0HHJFHA5TBOYQ24I3RV1W" localSheetId="6" hidden="1">#REF!</definedName>
    <definedName name="BEx1UML0HHJFHA5TBOYQ24I3RV1W" localSheetId="5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15" hidden="1">#REF!</definedName>
    <definedName name="BEx1UO8ENOJNYCNX5Z95TBIJ3MKP" localSheetId="14" hidden="1">#REF!</definedName>
    <definedName name="BEx1UO8ENOJNYCNX5Z95TBIJ3MKP" localSheetId="13" hidden="1">#REF!</definedName>
    <definedName name="BEx1UO8ENOJNYCNX5Z95TBIJ3MKP" localSheetId="12" hidden="1">#REF!</definedName>
    <definedName name="BEx1UO8ENOJNYCNX5Z95TBIJ3MKP" localSheetId="11" hidden="1">#REF!</definedName>
    <definedName name="BEx1UO8ENOJNYCNX5Z95TBIJ3MKP" localSheetId="10" hidden="1">#REF!</definedName>
    <definedName name="BEx1UO8ENOJNYCNX5Z95TBIJ3MKP" localSheetId="9" hidden="1">#REF!</definedName>
    <definedName name="BEx1UO8ENOJNYCNX5Z95TBIJ3MKP" localSheetId="8" hidden="1">#REF!</definedName>
    <definedName name="BEx1UO8ENOJNYCNX5Z95TBIJ3MKP" localSheetId="7" hidden="1">#REF!</definedName>
    <definedName name="BEx1UO8ENOJNYCNX5Z95TBIJ3MKP" localSheetId="6" hidden="1">#REF!</definedName>
    <definedName name="BEx1UO8ENOJNYCNX5Z95TBIJ3MKP" localSheetId="5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15" hidden="1">#REF!</definedName>
    <definedName name="BEx1UUDIQPZ23XQ79GUL0RAWRSCK" localSheetId="14" hidden="1">#REF!</definedName>
    <definedName name="BEx1UUDIQPZ23XQ79GUL0RAWRSCK" localSheetId="13" hidden="1">#REF!</definedName>
    <definedName name="BEx1UUDIQPZ23XQ79GUL0RAWRSCK" localSheetId="12" hidden="1">#REF!</definedName>
    <definedName name="BEx1UUDIQPZ23XQ79GUL0RAWRSCK" localSheetId="11" hidden="1">#REF!</definedName>
    <definedName name="BEx1UUDIQPZ23XQ79GUL0RAWRSCK" localSheetId="10" hidden="1">#REF!</definedName>
    <definedName name="BEx1UUDIQPZ23XQ79GUL0RAWRSCK" localSheetId="9" hidden="1">#REF!</definedName>
    <definedName name="BEx1UUDIQPZ23XQ79GUL0RAWRSCK" localSheetId="8" hidden="1">#REF!</definedName>
    <definedName name="BEx1UUDIQPZ23XQ79GUL0RAWRSCK" localSheetId="7" hidden="1">#REF!</definedName>
    <definedName name="BEx1UUDIQPZ23XQ79GUL0RAWRSCK" localSheetId="6" hidden="1">#REF!</definedName>
    <definedName name="BEx1UUDIQPZ23XQ79GUL0RAWRSCK" localSheetId="5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15" hidden="1">#REF!</definedName>
    <definedName name="BEx1V67SEV778NVW68J8W5SND1J7" localSheetId="14" hidden="1">#REF!</definedName>
    <definedName name="BEx1V67SEV778NVW68J8W5SND1J7" localSheetId="13" hidden="1">#REF!</definedName>
    <definedName name="BEx1V67SEV778NVW68J8W5SND1J7" localSheetId="12" hidden="1">#REF!</definedName>
    <definedName name="BEx1V67SEV778NVW68J8W5SND1J7" localSheetId="11" hidden="1">#REF!</definedName>
    <definedName name="BEx1V67SEV778NVW68J8W5SND1J7" localSheetId="10" hidden="1">#REF!</definedName>
    <definedName name="BEx1V67SEV778NVW68J8W5SND1J7" localSheetId="9" hidden="1">#REF!</definedName>
    <definedName name="BEx1V67SEV778NVW68J8W5SND1J7" localSheetId="8" hidden="1">#REF!</definedName>
    <definedName name="BEx1V67SEV778NVW68J8W5SND1J7" localSheetId="7" hidden="1">#REF!</definedName>
    <definedName name="BEx1V67SEV778NVW68J8W5SND1J7" localSheetId="6" hidden="1">#REF!</definedName>
    <definedName name="BEx1V67SEV778NVW68J8W5SND1J7" localSheetId="5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15" hidden="1">#REF!</definedName>
    <definedName name="BEx1VIY9SQLRESD11CC4PHYT0XSG" localSheetId="14" hidden="1">#REF!</definedName>
    <definedName name="BEx1VIY9SQLRESD11CC4PHYT0XSG" localSheetId="13" hidden="1">#REF!</definedName>
    <definedName name="BEx1VIY9SQLRESD11CC4PHYT0XSG" localSheetId="12" hidden="1">#REF!</definedName>
    <definedName name="BEx1VIY9SQLRESD11CC4PHYT0XSG" localSheetId="11" hidden="1">#REF!</definedName>
    <definedName name="BEx1VIY9SQLRESD11CC4PHYT0XSG" localSheetId="10" hidden="1">#REF!</definedName>
    <definedName name="BEx1VIY9SQLRESD11CC4PHYT0XSG" localSheetId="9" hidden="1">#REF!</definedName>
    <definedName name="BEx1VIY9SQLRESD11CC4PHYT0XSG" localSheetId="8" hidden="1">#REF!</definedName>
    <definedName name="BEx1VIY9SQLRESD11CC4PHYT0XSG" localSheetId="7" hidden="1">#REF!</definedName>
    <definedName name="BEx1VIY9SQLRESD11CC4PHYT0XSG" localSheetId="6" hidden="1">#REF!</definedName>
    <definedName name="BEx1VIY9SQLRESD11CC4PHYT0XSG" localSheetId="5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15" hidden="1">#REF!</definedName>
    <definedName name="BEx1W3170EJU6QEJR4F8E2ULUU2U" localSheetId="14" hidden="1">#REF!</definedName>
    <definedName name="BEx1W3170EJU6QEJR4F8E2ULUU2U" localSheetId="13" hidden="1">#REF!</definedName>
    <definedName name="BEx1W3170EJU6QEJR4F8E2ULUU2U" localSheetId="12" hidden="1">#REF!</definedName>
    <definedName name="BEx1W3170EJU6QEJR4F8E2ULUU2U" localSheetId="11" hidden="1">#REF!</definedName>
    <definedName name="BEx1W3170EJU6QEJR4F8E2ULUU2U" localSheetId="10" hidden="1">#REF!</definedName>
    <definedName name="BEx1W3170EJU6QEJR4F8E2ULUU2U" localSheetId="9" hidden="1">#REF!</definedName>
    <definedName name="BEx1W3170EJU6QEJR4F8E2ULUU2U" localSheetId="8" hidden="1">#REF!</definedName>
    <definedName name="BEx1W3170EJU6QEJR4F8E2ULUU2U" localSheetId="7" hidden="1">#REF!</definedName>
    <definedName name="BEx1W3170EJU6QEJR4F8E2ULUU2U" localSheetId="6" hidden="1">#REF!</definedName>
    <definedName name="BEx1W3170EJU6QEJR4F8E2ULUU2U" localSheetId="5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15" hidden="1">#REF!</definedName>
    <definedName name="BEx1WC67EH10SC38QWX3WEA5KH3A" localSheetId="14" hidden="1">#REF!</definedName>
    <definedName name="BEx1WC67EH10SC38QWX3WEA5KH3A" localSheetId="13" hidden="1">#REF!</definedName>
    <definedName name="BEx1WC67EH10SC38QWX3WEA5KH3A" localSheetId="12" hidden="1">#REF!</definedName>
    <definedName name="BEx1WC67EH10SC38QWX3WEA5KH3A" localSheetId="11" hidden="1">#REF!</definedName>
    <definedName name="BEx1WC67EH10SC38QWX3WEA5KH3A" localSheetId="10" hidden="1">#REF!</definedName>
    <definedName name="BEx1WC67EH10SC38QWX3WEA5KH3A" localSheetId="9" hidden="1">#REF!</definedName>
    <definedName name="BEx1WC67EH10SC38QWX3WEA5KH3A" localSheetId="8" hidden="1">#REF!</definedName>
    <definedName name="BEx1WC67EH10SC38QWX3WEA5KH3A" localSheetId="7" hidden="1">#REF!</definedName>
    <definedName name="BEx1WC67EH10SC38QWX3WEA5KH3A" localSheetId="6" hidden="1">#REF!</definedName>
    <definedName name="BEx1WC67EH10SC38QWX3WEA5KH3A" localSheetId="5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15" hidden="1">#REF!</definedName>
    <definedName name="BEx1WDTMC6W73PJPTY0JYLKOA883" localSheetId="14" hidden="1">#REF!</definedName>
    <definedName name="BEx1WDTMC6W73PJPTY0JYLKOA883" localSheetId="13" hidden="1">#REF!</definedName>
    <definedName name="BEx1WDTMC6W73PJPTY0JYLKOA883" localSheetId="12" hidden="1">#REF!</definedName>
    <definedName name="BEx1WDTMC6W73PJPTY0JYLKOA883" localSheetId="11" hidden="1">#REF!</definedName>
    <definedName name="BEx1WDTMC6W73PJPTY0JYLKOA883" localSheetId="10" hidden="1">#REF!</definedName>
    <definedName name="BEx1WDTMC6W73PJPTY0JYLKOA883" localSheetId="9" hidden="1">#REF!</definedName>
    <definedName name="BEx1WDTMC6W73PJPTY0JYLKOA883" localSheetId="8" hidden="1">#REF!</definedName>
    <definedName name="BEx1WDTMC6W73PJPTY0JYLKOA883" localSheetId="7" hidden="1">#REF!</definedName>
    <definedName name="BEx1WDTMC6W73PJPTY0JYLKOA883" localSheetId="6" hidden="1">#REF!</definedName>
    <definedName name="BEx1WDTMC6W73PJPTY0JYLKOA883" localSheetId="5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15" hidden="1">#REF!</definedName>
    <definedName name="BEx1WGYTKZZIPM1577W5FEYKFH3V" localSheetId="14" hidden="1">#REF!</definedName>
    <definedName name="BEx1WGYTKZZIPM1577W5FEYKFH3V" localSheetId="13" hidden="1">#REF!</definedName>
    <definedName name="BEx1WGYTKZZIPM1577W5FEYKFH3V" localSheetId="12" hidden="1">#REF!</definedName>
    <definedName name="BEx1WGYTKZZIPM1577W5FEYKFH3V" localSheetId="11" hidden="1">#REF!</definedName>
    <definedName name="BEx1WGYTKZZIPM1577W5FEYKFH3V" localSheetId="10" hidden="1">#REF!</definedName>
    <definedName name="BEx1WGYTKZZIPM1577W5FEYKFH3V" localSheetId="9" hidden="1">#REF!</definedName>
    <definedName name="BEx1WGYTKZZIPM1577W5FEYKFH3V" localSheetId="8" hidden="1">#REF!</definedName>
    <definedName name="BEx1WGYTKZZIPM1577W5FEYKFH3V" localSheetId="7" hidden="1">#REF!</definedName>
    <definedName name="BEx1WGYTKZZIPM1577W5FEYKFH3V" localSheetId="6" hidden="1">#REF!</definedName>
    <definedName name="BEx1WGYTKZZIPM1577W5FEYKFH3V" localSheetId="5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15" hidden="1">#REF!</definedName>
    <definedName name="BEx1WHPURIV3D3PTJJ359H1OP7ZV" localSheetId="14" hidden="1">#REF!</definedName>
    <definedName name="BEx1WHPURIV3D3PTJJ359H1OP7ZV" localSheetId="13" hidden="1">#REF!</definedName>
    <definedName name="BEx1WHPURIV3D3PTJJ359H1OP7ZV" localSheetId="12" hidden="1">#REF!</definedName>
    <definedName name="BEx1WHPURIV3D3PTJJ359H1OP7ZV" localSheetId="11" hidden="1">#REF!</definedName>
    <definedName name="BEx1WHPURIV3D3PTJJ359H1OP7ZV" localSheetId="10" hidden="1">#REF!</definedName>
    <definedName name="BEx1WHPURIV3D3PTJJ359H1OP7ZV" localSheetId="9" hidden="1">#REF!</definedName>
    <definedName name="BEx1WHPURIV3D3PTJJ359H1OP7ZV" localSheetId="8" hidden="1">#REF!</definedName>
    <definedName name="BEx1WHPURIV3D3PTJJ359H1OP7ZV" localSheetId="7" hidden="1">#REF!</definedName>
    <definedName name="BEx1WHPURIV3D3PTJJ359H1OP7ZV" localSheetId="6" hidden="1">#REF!</definedName>
    <definedName name="BEx1WHPURIV3D3PTJJ359H1OP7ZV" localSheetId="5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15" hidden="1">#REF!</definedName>
    <definedName name="BEx1WLBBR45RLDQX9FCLJWUUQX5R" localSheetId="14" hidden="1">#REF!</definedName>
    <definedName name="BEx1WLBBR45RLDQX9FCLJWUUQX5R" localSheetId="13" hidden="1">#REF!</definedName>
    <definedName name="BEx1WLBBR45RLDQX9FCLJWUUQX5R" localSheetId="12" hidden="1">#REF!</definedName>
    <definedName name="BEx1WLBBR45RLDQX9FCLJWUUQX5R" localSheetId="11" hidden="1">#REF!</definedName>
    <definedName name="BEx1WLBBR45RLDQX9FCLJWUUQX5R" localSheetId="10" hidden="1">#REF!</definedName>
    <definedName name="BEx1WLBBR45RLDQX9FCLJWUUQX5R" localSheetId="9" hidden="1">#REF!</definedName>
    <definedName name="BEx1WLBBR45RLDQX9FCLJWUUQX5R" localSheetId="8" hidden="1">#REF!</definedName>
    <definedName name="BEx1WLBBR45RLDQX9FCLJWUUQX5R" localSheetId="7" hidden="1">#REF!</definedName>
    <definedName name="BEx1WLBBR45RLDQX9FCLJWUUQX5R" localSheetId="6" hidden="1">#REF!</definedName>
    <definedName name="BEx1WLBBR45RLDQX9FCLJWUUQX5R" localSheetId="5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15" hidden="1">#REF!</definedName>
    <definedName name="BEx1WLWY2CR1WRD694JJSWSDFAIR" localSheetId="14" hidden="1">#REF!</definedName>
    <definedName name="BEx1WLWY2CR1WRD694JJSWSDFAIR" localSheetId="13" hidden="1">#REF!</definedName>
    <definedName name="BEx1WLWY2CR1WRD694JJSWSDFAIR" localSheetId="12" hidden="1">#REF!</definedName>
    <definedName name="BEx1WLWY2CR1WRD694JJSWSDFAIR" localSheetId="11" hidden="1">#REF!</definedName>
    <definedName name="BEx1WLWY2CR1WRD694JJSWSDFAIR" localSheetId="10" hidden="1">#REF!</definedName>
    <definedName name="BEx1WLWY2CR1WRD694JJSWSDFAIR" localSheetId="9" hidden="1">#REF!</definedName>
    <definedName name="BEx1WLWY2CR1WRD694JJSWSDFAIR" localSheetId="8" hidden="1">#REF!</definedName>
    <definedName name="BEx1WLWY2CR1WRD694JJSWSDFAIR" localSheetId="7" hidden="1">#REF!</definedName>
    <definedName name="BEx1WLWY2CR1WRD694JJSWSDFAIR" localSheetId="6" hidden="1">#REF!</definedName>
    <definedName name="BEx1WLWY2CR1WRD694JJSWSDFAIR" localSheetId="5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15" hidden="1">#REF!</definedName>
    <definedName name="BEx1WMD1LWPWRIK6GGAJRJAHJM8I" localSheetId="14" hidden="1">#REF!</definedName>
    <definedName name="BEx1WMD1LWPWRIK6GGAJRJAHJM8I" localSheetId="13" hidden="1">#REF!</definedName>
    <definedName name="BEx1WMD1LWPWRIK6GGAJRJAHJM8I" localSheetId="12" hidden="1">#REF!</definedName>
    <definedName name="BEx1WMD1LWPWRIK6GGAJRJAHJM8I" localSheetId="11" hidden="1">#REF!</definedName>
    <definedName name="BEx1WMD1LWPWRIK6GGAJRJAHJM8I" localSheetId="10" hidden="1">#REF!</definedName>
    <definedName name="BEx1WMD1LWPWRIK6GGAJRJAHJM8I" localSheetId="9" hidden="1">#REF!</definedName>
    <definedName name="BEx1WMD1LWPWRIK6GGAJRJAHJM8I" localSheetId="8" hidden="1">#REF!</definedName>
    <definedName name="BEx1WMD1LWPWRIK6GGAJRJAHJM8I" localSheetId="7" hidden="1">#REF!</definedName>
    <definedName name="BEx1WMD1LWPWRIK6GGAJRJAHJM8I" localSheetId="6" hidden="1">#REF!</definedName>
    <definedName name="BEx1WMD1LWPWRIK6GGAJRJAHJM8I" localSheetId="5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15" hidden="1">#REF!</definedName>
    <definedName name="BEx1WR0D41MR174LBF3P9E3K0J51" localSheetId="14" hidden="1">#REF!</definedName>
    <definedName name="BEx1WR0D41MR174LBF3P9E3K0J51" localSheetId="13" hidden="1">#REF!</definedName>
    <definedName name="BEx1WR0D41MR174LBF3P9E3K0J51" localSheetId="12" hidden="1">#REF!</definedName>
    <definedName name="BEx1WR0D41MR174LBF3P9E3K0J51" localSheetId="11" hidden="1">#REF!</definedName>
    <definedName name="BEx1WR0D41MR174LBF3P9E3K0J51" localSheetId="10" hidden="1">#REF!</definedName>
    <definedName name="BEx1WR0D41MR174LBF3P9E3K0J51" localSheetId="9" hidden="1">#REF!</definedName>
    <definedName name="BEx1WR0D41MR174LBF3P9E3K0J51" localSheetId="8" hidden="1">#REF!</definedName>
    <definedName name="BEx1WR0D41MR174LBF3P9E3K0J51" localSheetId="7" hidden="1">#REF!</definedName>
    <definedName name="BEx1WR0D41MR174LBF3P9E3K0J51" localSheetId="6" hidden="1">#REF!</definedName>
    <definedName name="BEx1WR0D41MR174LBF3P9E3K0J51" localSheetId="5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15" hidden="1">#REF!</definedName>
    <definedName name="BEx1WT3VU2F7OSUQZHBIV4KTTFJ4" localSheetId="14" hidden="1">#REF!</definedName>
    <definedName name="BEx1WT3VU2F7OSUQZHBIV4KTTFJ4" localSheetId="13" hidden="1">#REF!</definedName>
    <definedName name="BEx1WT3VU2F7OSUQZHBIV4KTTFJ4" localSheetId="12" hidden="1">#REF!</definedName>
    <definedName name="BEx1WT3VU2F7OSUQZHBIV4KTTFJ4" localSheetId="11" hidden="1">#REF!</definedName>
    <definedName name="BEx1WT3VU2F7OSUQZHBIV4KTTFJ4" localSheetId="10" hidden="1">#REF!</definedName>
    <definedName name="BEx1WT3VU2F7OSUQZHBIV4KTTFJ4" localSheetId="9" hidden="1">#REF!</definedName>
    <definedName name="BEx1WT3VU2F7OSUQZHBIV4KTTFJ4" localSheetId="8" hidden="1">#REF!</definedName>
    <definedName name="BEx1WT3VU2F7OSUQZHBIV4KTTFJ4" localSheetId="7" hidden="1">#REF!</definedName>
    <definedName name="BEx1WT3VU2F7OSUQZHBIV4KTTFJ4" localSheetId="6" hidden="1">#REF!</definedName>
    <definedName name="BEx1WT3VU2F7OSUQZHBIV4KTTFJ4" localSheetId="5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15" hidden="1">#REF!</definedName>
    <definedName name="BEx1WUB1FAS5PHU33TJ60SUHR618" localSheetId="14" hidden="1">#REF!</definedName>
    <definedName name="BEx1WUB1FAS5PHU33TJ60SUHR618" localSheetId="13" hidden="1">#REF!</definedName>
    <definedName name="BEx1WUB1FAS5PHU33TJ60SUHR618" localSheetId="12" hidden="1">#REF!</definedName>
    <definedName name="BEx1WUB1FAS5PHU33TJ60SUHR618" localSheetId="11" hidden="1">#REF!</definedName>
    <definedName name="BEx1WUB1FAS5PHU33TJ60SUHR618" localSheetId="10" hidden="1">#REF!</definedName>
    <definedName name="BEx1WUB1FAS5PHU33TJ60SUHR618" localSheetId="9" hidden="1">#REF!</definedName>
    <definedName name="BEx1WUB1FAS5PHU33TJ60SUHR618" localSheetId="8" hidden="1">#REF!</definedName>
    <definedName name="BEx1WUB1FAS5PHU33TJ60SUHR618" localSheetId="7" hidden="1">#REF!</definedName>
    <definedName name="BEx1WUB1FAS5PHU33TJ60SUHR618" localSheetId="6" hidden="1">#REF!</definedName>
    <definedName name="BEx1WUB1FAS5PHU33TJ60SUHR618" localSheetId="5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15" hidden="1">#REF!</definedName>
    <definedName name="BEx1WX04G0INSPPG9NTNR3DYR6PZ" localSheetId="14" hidden="1">#REF!</definedName>
    <definedName name="BEx1WX04G0INSPPG9NTNR3DYR6PZ" localSheetId="13" hidden="1">#REF!</definedName>
    <definedName name="BEx1WX04G0INSPPG9NTNR3DYR6PZ" localSheetId="12" hidden="1">#REF!</definedName>
    <definedName name="BEx1WX04G0INSPPG9NTNR3DYR6PZ" localSheetId="11" hidden="1">#REF!</definedName>
    <definedName name="BEx1WX04G0INSPPG9NTNR3DYR6PZ" localSheetId="10" hidden="1">#REF!</definedName>
    <definedName name="BEx1WX04G0INSPPG9NTNR3DYR6PZ" localSheetId="9" hidden="1">#REF!</definedName>
    <definedName name="BEx1WX04G0INSPPG9NTNR3DYR6PZ" localSheetId="8" hidden="1">#REF!</definedName>
    <definedName name="BEx1WX04G0INSPPG9NTNR3DYR6PZ" localSheetId="7" hidden="1">#REF!</definedName>
    <definedName name="BEx1WX04G0INSPPG9NTNR3DYR6PZ" localSheetId="6" hidden="1">#REF!</definedName>
    <definedName name="BEx1WX04G0INSPPG9NTNR3DYR6PZ" localSheetId="5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15" hidden="1">#REF!</definedName>
    <definedName name="BEx1X3LHU9DPG01VWX2IF65TRATF" localSheetId="14" hidden="1">#REF!</definedName>
    <definedName name="BEx1X3LHU9DPG01VWX2IF65TRATF" localSheetId="13" hidden="1">#REF!</definedName>
    <definedName name="BEx1X3LHU9DPG01VWX2IF65TRATF" localSheetId="12" hidden="1">#REF!</definedName>
    <definedName name="BEx1X3LHU9DPG01VWX2IF65TRATF" localSheetId="11" hidden="1">#REF!</definedName>
    <definedName name="BEx1X3LHU9DPG01VWX2IF65TRATF" localSheetId="10" hidden="1">#REF!</definedName>
    <definedName name="BEx1X3LHU9DPG01VWX2IF65TRATF" localSheetId="9" hidden="1">#REF!</definedName>
    <definedName name="BEx1X3LHU9DPG01VWX2IF65TRATF" localSheetId="8" hidden="1">#REF!</definedName>
    <definedName name="BEx1X3LHU9DPG01VWX2IF65TRATF" localSheetId="7" hidden="1">#REF!</definedName>
    <definedName name="BEx1X3LHU9DPG01VWX2IF65TRATF" localSheetId="6" hidden="1">#REF!</definedName>
    <definedName name="BEx1X3LHU9DPG01VWX2IF65TRATF" localSheetId="5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15" hidden="1">#REF!</definedName>
    <definedName name="BEx1XFL3ISYW3FU1DQ3US0DYA8NQ" localSheetId="14" hidden="1">#REF!</definedName>
    <definedName name="BEx1XFL3ISYW3FU1DQ3US0DYA8NQ" localSheetId="13" hidden="1">#REF!</definedName>
    <definedName name="BEx1XFL3ISYW3FU1DQ3US0DYA8NQ" localSheetId="12" hidden="1">#REF!</definedName>
    <definedName name="BEx1XFL3ISYW3FU1DQ3US0DYA8NQ" localSheetId="11" hidden="1">#REF!</definedName>
    <definedName name="BEx1XFL3ISYW3FU1DQ3US0DYA8NQ" localSheetId="10" hidden="1">#REF!</definedName>
    <definedName name="BEx1XFL3ISYW3FU1DQ3US0DYA8NQ" localSheetId="9" hidden="1">#REF!</definedName>
    <definedName name="BEx1XFL3ISYW3FU1DQ3US0DYA8NQ" localSheetId="8" hidden="1">#REF!</definedName>
    <definedName name="BEx1XFL3ISYW3FU1DQ3US0DYA8NQ" localSheetId="7" hidden="1">#REF!</definedName>
    <definedName name="BEx1XFL3ISYW3FU1DQ3US0DYA8NQ" localSheetId="6" hidden="1">#REF!</definedName>
    <definedName name="BEx1XFL3ISYW3FU1DQ3US0DYA8NQ" localSheetId="5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15" hidden="1">#REF!</definedName>
    <definedName name="BEx1XK8AAMO0AH0Z1OUKW30CA7EQ" localSheetId="14" hidden="1">#REF!</definedName>
    <definedName name="BEx1XK8AAMO0AH0Z1OUKW30CA7EQ" localSheetId="13" hidden="1">#REF!</definedName>
    <definedName name="BEx1XK8AAMO0AH0Z1OUKW30CA7EQ" localSheetId="12" hidden="1">#REF!</definedName>
    <definedName name="BEx1XK8AAMO0AH0Z1OUKW30CA7EQ" localSheetId="11" hidden="1">#REF!</definedName>
    <definedName name="BEx1XK8AAMO0AH0Z1OUKW30CA7EQ" localSheetId="10" hidden="1">#REF!</definedName>
    <definedName name="BEx1XK8AAMO0AH0Z1OUKW30CA7EQ" localSheetId="9" hidden="1">#REF!</definedName>
    <definedName name="BEx1XK8AAMO0AH0Z1OUKW30CA7EQ" localSheetId="8" hidden="1">#REF!</definedName>
    <definedName name="BEx1XK8AAMO0AH0Z1OUKW30CA7EQ" localSheetId="7" hidden="1">#REF!</definedName>
    <definedName name="BEx1XK8AAMO0AH0Z1OUKW30CA7EQ" localSheetId="6" hidden="1">#REF!</definedName>
    <definedName name="BEx1XK8AAMO0AH0Z1OUKW30CA7EQ" localSheetId="5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15" hidden="1">#REF!</definedName>
    <definedName name="BEx1XL4MZ7C80495GHQRWOBS16PQ" localSheetId="14" hidden="1">#REF!</definedName>
    <definedName name="BEx1XL4MZ7C80495GHQRWOBS16PQ" localSheetId="13" hidden="1">#REF!</definedName>
    <definedName name="BEx1XL4MZ7C80495GHQRWOBS16PQ" localSheetId="12" hidden="1">#REF!</definedName>
    <definedName name="BEx1XL4MZ7C80495GHQRWOBS16PQ" localSheetId="11" hidden="1">#REF!</definedName>
    <definedName name="BEx1XL4MZ7C80495GHQRWOBS16PQ" localSheetId="10" hidden="1">#REF!</definedName>
    <definedName name="BEx1XL4MZ7C80495GHQRWOBS16PQ" localSheetId="9" hidden="1">#REF!</definedName>
    <definedName name="BEx1XL4MZ7C80495GHQRWOBS16PQ" localSheetId="8" hidden="1">#REF!</definedName>
    <definedName name="BEx1XL4MZ7C80495GHQRWOBS16PQ" localSheetId="7" hidden="1">#REF!</definedName>
    <definedName name="BEx1XL4MZ7C80495GHQRWOBS16PQ" localSheetId="6" hidden="1">#REF!</definedName>
    <definedName name="BEx1XL4MZ7C80495GHQRWOBS16PQ" localSheetId="5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15" hidden="1">#REF!</definedName>
    <definedName name="BEx1Y2IGS2K95E1M51PEF9KJZ0KB" localSheetId="14" hidden="1">#REF!</definedName>
    <definedName name="BEx1Y2IGS2K95E1M51PEF9KJZ0KB" localSheetId="13" hidden="1">#REF!</definedName>
    <definedName name="BEx1Y2IGS2K95E1M51PEF9KJZ0KB" localSheetId="12" hidden="1">#REF!</definedName>
    <definedName name="BEx1Y2IGS2K95E1M51PEF9KJZ0KB" localSheetId="11" hidden="1">#REF!</definedName>
    <definedName name="BEx1Y2IGS2K95E1M51PEF9KJZ0KB" localSheetId="10" hidden="1">#REF!</definedName>
    <definedName name="BEx1Y2IGS2K95E1M51PEF9KJZ0KB" localSheetId="9" hidden="1">#REF!</definedName>
    <definedName name="BEx1Y2IGS2K95E1M51PEF9KJZ0KB" localSheetId="8" hidden="1">#REF!</definedName>
    <definedName name="BEx1Y2IGS2K95E1M51PEF9KJZ0KB" localSheetId="7" hidden="1">#REF!</definedName>
    <definedName name="BEx1Y2IGS2K95E1M51PEF9KJZ0KB" localSheetId="6" hidden="1">#REF!</definedName>
    <definedName name="BEx1Y2IGS2K95E1M51PEF9KJZ0KB" localSheetId="5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15" hidden="1">#REF!</definedName>
    <definedName name="BEx1Y3PKK83X2FN9SAALFHOWKMRQ" localSheetId="14" hidden="1">#REF!</definedName>
    <definedName name="BEx1Y3PKK83X2FN9SAALFHOWKMRQ" localSheetId="13" hidden="1">#REF!</definedName>
    <definedName name="BEx1Y3PKK83X2FN9SAALFHOWKMRQ" localSheetId="12" hidden="1">#REF!</definedName>
    <definedName name="BEx1Y3PKK83X2FN9SAALFHOWKMRQ" localSheetId="11" hidden="1">#REF!</definedName>
    <definedName name="BEx1Y3PKK83X2FN9SAALFHOWKMRQ" localSheetId="10" hidden="1">#REF!</definedName>
    <definedName name="BEx1Y3PKK83X2FN9SAALFHOWKMRQ" localSheetId="9" hidden="1">#REF!</definedName>
    <definedName name="BEx1Y3PKK83X2FN9SAALFHOWKMRQ" localSheetId="8" hidden="1">#REF!</definedName>
    <definedName name="BEx1Y3PKK83X2FN9SAALFHOWKMRQ" localSheetId="7" hidden="1">#REF!</definedName>
    <definedName name="BEx1Y3PKK83X2FN9SAALFHOWKMRQ" localSheetId="6" hidden="1">#REF!</definedName>
    <definedName name="BEx1Y3PKK83X2FN9SAALFHOWKMRQ" localSheetId="5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15" hidden="1">#REF!</definedName>
    <definedName name="BEx1YL3DJ7Y4AZ01ERCOGW0FJ26T" localSheetId="14" hidden="1">#REF!</definedName>
    <definedName name="BEx1YL3DJ7Y4AZ01ERCOGW0FJ26T" localSheetId="13" hidden="1">#REF!</definedName>
    <definedName name="BEx1YL3DJ7Y4AZ01ERCOGW0FJ26T" localSheetId="12" hidden="1">#REF!</definedName>
    <definedName name="BEx1YL3DJ7Y4AZ01ERCOGW0FJ26T" localSheetId="11" hidden="1">#REF!</definedName>
    <definedName name="BEx1YL3DJ7Y4AZ01ERCOGW0FJ26T" localSheetId="10" hidden="1">#REF!</definedName>
    <definedName name="BEx1YL3DJ7Y4AZ01ERCOGW0FJ26T" localSheetId="9" hidden="1">#REF!</definedName>
    <definedName name="BEx1YL3DJ7Y4AZ01ERCOGW0FJ26T" localSheetId="8" hidden="1">#REF!</definedName>
    <definedName name="BEx1YL3DJ7Y4AZ01ERCOGW0FJ26T" localSheetId="7" hidden="1">#REF!</definedName>
    <definedName name="BEx1YL3DJ7Y4AZ01ERCOGW0FJ26T" localSheetId="6" hidden="1">#REF!</definedName>
    <definedName name="BEx1YL3DJ7Y4AZ01ERCOGW0FJ26T" localSheetId="5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15" hidden="1">#REF!</definedName>
    <definedName name="BEx1Z2RYHSVD1H37817SN93VMURZ" localSheetId="14" hidden="1">#REF!</definedName>
    <definedName name="BEx1Z2RYHSVD1H37817SN93VMURZ" localSheetId="13" hidden="1">#REF!</definedName>
    <definedName name="BEx1Z2RYHSVD1H37817SN93VMURZ" localSheetId="12" hidden="1">#REF!</definedName>
    <definedName name="BEx1Z2RYHSVD1H37817SN93VMURZ" localSheetId="11" hidden="1">#REF!</definedName>
    <definedName name="BEx1Z2RYHSVD1H37817SN93VMURZ" localSheetId="10" hidden="1">#REF!</definedName>
    <definedName name="BEx1Z2RYHSVD1H37817SN93VMURZ" localSheetId="9" hidden="1">#REF!</definedName>
    <definedName name="BEx1Z2RYHSVD1H37817SN93VMURZ" localSheetId="8" hidden="1">#REF!</definedName>
    <definedName name="BEx1Z2RYHSVD1H37817SN93VMURZ" localSheetId="7" hidden="1">#REF!</definedName>
    <definedName name="BEx1Z2RYHSVD1H37817SN93VMURZ" localSheetId="6" hidden="1">#REF!</definedName>
    <definedName name="BEx1Z2RYHSVD1H37817SN93VMURZ" localSheetId="5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15" hidden="1">#REF!</definedName>
    <definedName name="BEx3AMAKWI6458B67VKZO56MCNJW" localSheetId="14" hidden="1">#REF!</definedName>
    <definedName name="BEx3AMAKWI6458B67VKZO56MCNJW" localSheetId="13" hidden="1">#REF!</definedName>
    <definedName name="BEx3AMAKWI6458B67VKZO56MCNJW" localSheetId="12" hidden="1">#REF!</definedName>
    <definedName name="BEx3AMAKWI6458B67VKZO56MCNJW" localSheetId="11" hidden="1">#REF!</definedName>
    <definedName name="BEx3AMAKWI6458B67VKZO56MCNJW" localSheetId="10" hidden="1">#REF!</definedName>
    <definedName name="BEx3AMAKWI6458B67VKZO56MCNJW" localSheetId="9" hidden="1">#REF!</definedName>
    <definedName name="BEx3AMAKWI6458B67VKZO56MCNJW" localSheetId="8" hidden="1">#REF!</definedName>
    <definedName name="BEx3AMAKWI6458B67VKZO56MCNJW" localSheetId="7" hidden="1">#REF!</definedName>
    <definedName name="BEx3AMAKWI6458B67VKZO56MCNJW" localSheetId="6" hidden="1">#REF!</definedName>
    <definedName name="BEx3AMAKWI6458B67VKZO56MCNJW" localSheetId="5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15" hidden="1">#REF!</definedName>
    <definedName name="BEx3AOOVM42G82TNF53W0EKXLUSI" localSheetId="14" hidden="1">#REF!</definedName>
    <definedName name="BEx3AOOVM42G82TNF53W0EKXLUSI" localSheetId="13" hidden="1">#REF!</definedName>
    <definedName name="BEx3AOOVM42G82TNF53W0EKXLUSI" localSheetId="12" hidden="1">#REF!</definedName>
    <definedName name="BEx3AOOVM42G82TNF53W0EKXLUSI" localSheetId="11" hidden="1">#REF!</definedName>
    <definedName name="BEx3AOOVM42G82TNF53W0EKXLUSI" localSheetId="10" hidden="1">#REF!</definedName>
    <definedName name="BEx3AOOVM42G82TNF53W0EKXLUSI" localSheetId="9" hidden="1">#REF!</definedName>
    <definedName name="BEx3AOOVM42G82TNF53W0EKXLUSI" localSheetId="8" hidden="1">#REF!</definedName>
    <definedName name="BEx3AOOVM42G82TNF53W0EKXLUSI" localSheetId="7" hidden="1">#REF!</definedName>
    <definedName name="BEx3AOOVM42G82TNF53W0EKXLUSI" localSheetId="6" hidden="1">#REF!</definedName>
    <definedName name="BEx3AOOVM42G82TNF53W0EKXLUSI" localSheetId="5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15" hidden="1">#REF!</definedName>
    <definedName name="BEx3AZH9W4SUFCAHNDOQ728R9V4L" localSheetId="14" hidden="1">#REF!</definedName>
    <definedName name="BEx3AZH9W4SUFCAHNDOQ728R9V4L" localSheetId="13" hidden="1">#REF!</definedName>
    <definedName name="BEx3AZH9W4SUFCAHNDOQ728R9V4L" localSheetId="12" hidden="1">#REF!</definedName>
    <definedName name="BEx3AZH9W4SUFCAHNDOQ728R9V4L" localSheetId="11" hidden="1">#REF!</definedName>
    <definedName name="BEx3AZH9W4SUFCAHNDOQ728R9V4L" localSheetId="10" hidden="1">#REF!</definedName>
    <definedName name="BEx3AZH9W4SUFCAHNDOQ728R9V4L" localSheetId="9" hidden="1">#REF!</definedName>
    <definedName name="BEx3AZH9W4SUFCAHNDOQ728R9V4L" localSheetId="8" hidden="1">#REF!</definedName>
    <definedName name="BEx3AZH9W4SUFCAHNDOQ728R9V4L" localSheetId="7" hidden="1">#REF!</definedName>
    <definedName name="BEx3AZH9W4SUFCAHNDOQ728R9V4L" localSheetId="6" hidden="1">#REF!</definedName>
    <definedName name="BEx3AZH9W4SUFCAHNDOQ728R9V4L" localSheetId="5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15" hidden="1">#REF!</definedName>
    <definedName name="BEx3BNR9ES4KY7Q1DK83KC5NDGL8" localSheetId="14" hidden="1">#REF!</definedName>
    <definedName name="BEx3BNR9ES4KY7Q1DK83KC5NDGL8" localSheetId="13" hidden="1">#REF!</definedName>
    <definedName name="BEx3BNR9ES4KY7Q1DK83KC5NDGL8" localSheetId="12" hidden="1">#REF!</definedName>
    <definedName name="BEx3BNR9ES4KY7Q1DK83KC5NDGL8" localSheetId="11" hidden="1">#REF!</definedName>
    <definedName name="BEx3BNR9ES4KY7Q1DK83KC5NDGL8" localSheetId="10" hidden="1">#REF!</definedName>
    <definedName name="BEx3BNR9ES4KY7Q1DK83KC5NDGL8" localSheetId="9" hidden="1">#REF!</definedName>
    <definedName name="BEx3BNR9ES4KY7Q1DK83KC5NDGL8" localSheetId="8" hidden="1">#REF!</definedName>
    <definedName name="BEx3BNR9ES4KY7Q1DK83KC5NDGL8" localSheetId="7" hidden="1">#REF!</definedName>
    <definedName name="BEx3BNR9ES4KY7Q1DK83KC5NDGL8" localSheetId="6" hidden="1">#REF!</definedName>
    <definedName name="BEx3BNR9ES4KY7Q1DK83KC5NDGL8" localSheetId="5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15" hidden="1">#REF!</definedName>
    <definedName name="BEx3BQR5VZXNQ4H949ORM8ESU3B3" localSheetId="14" hidden="1">#REF!</definedName>
    <definedName name="BEx3BQR5VZXNQ4H949ORM8ESU3B3" localSheetId="13" hidden="1">#REF!</definedName>
    <definedName name="BEx3BQR5VZXNQ4H949ORM8ESU3B3" localSheetId="12" hidden="1">#REF!</definedName>
    <definedName name="BEx3BQR5VZXNQ4H949ORM8ESU3B3" localSheetId="11" hidden="1">#REF!</definedName>
    <definedName name="BEx3BQR5VZXNQ4H949ORM8ESU3B3" localSheetId="10" hidden="1">#REF!</definedName>
    <definedName name="BEx3BQR5VZXNQ4H949ORM8ESU3B3" localSheetId="9" hidden="1">#REF!</definedName>
    <definedName name="BEx3BQR5VZXNQ4H949ORM8ESU3B3" localSheetId="8" hidden="1">#REF!</definedName>
    <definedName name="BEx3BQR5VZXNQ4H949ORM8ESU3B3" localSheetId="7" hidden="1">#REF!</definedName>
    <definedName name="BEx3BQR5VZXNQ4H949ORM8ESU3B3" localSheetId="6" hidden="1">#REF!</definedName>
    <definedName name="BEx3BQR5VZXNQ4H949ORM8ESU3B3" localSheetId="5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15" hidden="1">#REF!</definedName>
    <definedName name="BEx3BTLL3ASJN134DLEQTQM70VZM" localSheetId="14" hidden="1">#REF!</definedName>
    <definedName name="BEx3BTLL3ASJN134DLEQTQM70VZM" localSheetId="13" hidden="1">#REF!</definedName>
    <definedName name="BEx3BTLL3ASJN134DLEQTQM70VZM" localSheetId="12" hidden="1">#REF!</definedName>
    <definedName name="BEx3BTLL3ASJN134DLEQTQM70VZM" localSheetId="11" hidden="1">#REF!</definedName>
    <definedName name="BEx3BTLL3ASJN134DLEQTQM70VZM" localSheetId="10" hidden="1">#REF!</definedName>
    <definedName name="BEx3BTLL3ASJN134DLEQTQM70VZM" localSheetId="9" hidden="1">#REF!</definedName>
    <definedName name="BEx3BTLL3ASJN134DLEQTQM70VZM" localSheetId="8" hidden="1">#REF!</definedName>
    <definedName name="BEx3BTLL3ASJN134DLEQTQM70VZM" localSheetId="7" hidden="1">#REF!</definedName>
    <definedName name="BEx3BTLL3ASJN134DLEQTQM70VZM" localSheetId="6" hidden="1">#REF!</definedName>
    <definedName name="BEx3BTLL3ASJN134DLEQTQM70VZM" localSheetId="5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15" hidden="1">#REF!</definedName>
    <definedName name="BEx3BW5CTV0DJU5AQS3ZQFK2VLF3" localSheetId="14" hidden="1">#REF!</definedName>
    <definedName name="BEx3BW5CTV0DJU5AQS3ZQFK2VLF3" localSheetId="13" hidden="1">#REF!</definedName>
    <definedName name="BEx3BW5CTV0DJU5AQS3ZQFK2VLF3" localSheetId="12" hidden="1">#REF!</definedName>
    <definedName name="BEx3BW5CTV0DJU5AQS3ZQFK2VLF3" localSheetId="11" hidden="1">#REF!</definedName>
    <definedName name="BEx3BW5CTV0DJU5AQS3ZQFK2VLF3" localSheetId="10" hidden="1">#REF!</definedName>
    <definedName name="BEx3BW5CTV0DJU5AQS3ZQFK2VLF3" localSheetId="9" hidden="1">#REF!</definedName>
    <definedName name="BEx3BW5CTV0DJU5AQS3ZQFK2VLF3" localSheetId="8" hidden="1">#REF!</definedName>
    <definedName name="BEx3BW5CTV0DJU5AQS3ZQFK2VLF3" localSheetId="7" hidden="1">#REF!</definedName>
    <definedName name="BEx3BW5CTV0DJU5AQS3ZQFK2VLF3" localSheetId="6" hidden="1">#REF!</definedName>
    <definedName name="BEx3BW5CTV0DJU5AQS3ZQFK2VLF3" localSheetId="5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15" hidden="1">#REF!</definedName>
    <definedName name="BEx3BYP0FG369M7G3JEFLMMXAKTS" localSheetId="14" hidden="1">#REF!</definedName>
    <definedName name="BEx3BYP0FG369M7G3JEFLMMXAKTS" localSheetId="13" hidden="1">#REF!</definedName>
    <definedName name="BEx3BYP0FG369M7G3JEFLMMXAKTS" localSheetId="12" hidden="1">#REF!</definedName>
    <definedName name="BEx3BYP0FG369M7G3JEFLMMXAKTS" localSheetId="11" hidden="1">#REF!</definedName>
    <definedName name="BEx3BYP0FG369M7G3JEFLMMXAKTS" localSheetId="10" hidden="1">#REF!</definedName>
    <definedName name="BEx3BYP0FG369M7G3JEFLMMXAKTS" localSheetId="9" hidden="1">#REF!</definedName>
    <definedName name="BEx3BYP0FG369M7G3JEFLMMXAKTS" localSheetId="8" hidden="1">#REF!</definedName>
    <definedName name="BEx3BYP0FG369M7G3JEFLMMXAKTS" localSheetId="7" hidden="1">#REF!</definedName>
    <definedName name="BEx3BYP0FG369M7G3JEFLMMXAKTS" localSheetId="6" hidden="1">#REF!</definedName>
    <definedName name="BEx3BYP0FG369M7G3JEFLMMXAKTS" localSheetId="5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15" hidden="1">#REF!</definedName>
    <definedName name="BEx3C2QR0WUD19QSVO8EMIPNQJKH" localSheetId="14" hidden="1">#REF!</definedName>
    <definedName name="BEx3C2QR0WUD19QSVO8EMIPNQJKH" localSheetId="13" hidden="1">#REF!</definedName>
    <definedName name="BEx3C2QR0WUD19QSVO8EMIPNQJKH" localSheetId="12" hidden="1">#REF!</definedName>
    <definedName name="BEx3C2QR0WUD19QSVO8EMIPNQJKH" localSheetId="11" hidden="1">#REF!</definedName>
    <definedName name="BEx3C2QR0WUD19QSVO8EMIPNQJKH" localSheetId="10" hidden="1">#REF!</definedName>
    <definedName name="BEx3C2QR0WUD19QSVO8EMIPNQJKH" localSheetId="9" hidden="1">#REF!</definedName>
    <definedName name="BEx3C2QR0WUD19QSVO8EMIPNQJKH" localSheetId="8" hidden="1">#REF!</definedName>
    <definedName name="BEx3C2QR0WUD19QSVO8EMIPNQJKH" localSheetId="7" hidden="1">#REF!</definedName>
    <definedName name="BEx3C2QR0WUD19QSVO8EMIPNQJKH" localSheetId="6" hidden="1">#REF!</definedName>
    <definedName name="BEx3C2QR0WUD19QSVO8EMIPNQJKH" localSheetId="5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15" hidden="1">#REF!</definedName>
    <definedName name="BEx3CKFCCPZZ6ROLAT5C1DZNIC1U" localSheetId="14" hidden="1">#REF!</definedName>
    <definedName name="BEx3CKFCCPZZ6ROLAT5C1DZNIC1U" localSheetId="13" hidden="1">#REF!</definedName>
    <definedName name="BEx3CKFCCPZZ6ROLAT5C1DZNIC1U" localSheetId="12" hidden="1">#REF!</definedName>
    <definedName name="BEx3CKFCCPZZ6ROLAT5C1DZNIC1U" localSheetId="11" hidden="1">#REF!</definedName>
    <definedName name="BEx3CKFCCPZZ6ROLAT5C1DZNIC1U" localSheetId="10" hidden="1">#REF!</definedName>
    <definedName name="BEx3CKFCCPZZ6ROLAT5C1DZNIC1U" localSheetId="9" hidden="1">#REF!</definedName>
    <definedName name="BEx3CKFCCPZZ6ROLAT5C1DZNIC1U" localSheetId="8" hidden="1">#REF!</definedName>
    <definedName name="BEx3CKFCCPZZ6ROLAT5C1DZNIC1U" localSheetId="7" hidden="1">#REF!</definedName>
    <definedName name="BEx3CKFCCPZZ6ROLAT5C1DZNIC1U" localSheetId="6" hidden="1">#REF!</definedName>
    <definedName name="BEx3CKFCCPZZ6ROLAT5C1DZNIC1U" localSheetId="5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15" hidden="1">#REF!</definedName>
    <definedName name="BEx3CO0SVO4WLH0DO43DCHYDTH1P" localSheetId="14" hidden="1">#REF!</definedName>
    <definedName name="BEx3CO0SVO4WLH0DO43DCHYDTH1P" localSheetId="13" hidden="1">#REF!</definedName>
    <definedName name="BEx3CO0SVO4WLH0DO43DCHYDTH1P" localSheetId="12" hidden="1">#REF!</definedName>
    <definedName name="BEx3CO0SVO4WLH0DO43DCHYDTH1P" localSheetId="11" hidden="1">#REF!</definedName>
    <definedName name="BEx3CO0SVO4WLH0DO43DCHYDTH1P" localSheetId="10" hidden="1">#REF!</definedName>
    <definedName name="BEx3CO0SVO4WLH0DO43DCHYDTH1P" localSheetId="9" hidden="1">#REF!</definedName>
    <definedName name="BEx3CO0SVO4WLH0DO43DCHYDTH1P" localSheetId="8" hidden="1">#REF!</definedName>
    <definedName name="BEx3CO0SVO4WLH0DO43DCHYDTH1P" localSheetId="7" hidden="1">#REF!</definedName>
    <definedName name="BEx3CO0SVO4WLH0DO43DCHYDTH1P" localSheetId="6" hidden="1">#REF!</definedName>
    <definedName name="BEx3CO0SVO4WLH0DO43DCHYDTH1P" localSheetId="5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15" hidden="1">#REF!</definedName>
    <definedName name="BEx3CPDAEBC12450MVHX6S78ILBS" localSheetId="14" hidden="1">#REF!</definedName>
    <definedName name="BEx3CPDAEBC12450MVHX6S78ILBS" localSheetId="13" hidden="1">#REF!</definedName>
    <definedName name="BEx3CPDAEBC12450MVHX6S78ILBS" localSheetId="12" hidden="1">#REF!</definedName>
    <definedName name="BEx3CPDAEBC12450MVHX6S78ILBS" localSheetId="11" hidden="1">#REF!</definedName>
    <definedName name="BEx3CPDAEBC12450MVHX6S78ILBS" localSheetId="10" hidden="1">#REF!</definedName>
    <definedName name="BEx3CPDAEBC12450MVHX6S78ILBS" localSheetId="9" hidden="1">#REF!</definedName>
    <definedName name="BEx3CPDAEBC12450MVHX6S78ILBS" localSheetId="8" hidden="1">#REF!</definedName>
    <definedName name="BEx3CPDAEBC12450MVHX6S78ILBS" localSheetId="7" hidden="1">#REF!</definedName>
    <definedName name="BEx3CPDAEBC12450MVHX6S78ILBS" localSheetId="6" hidden="1">#REF!</definedName>
    <definedName name="BEx3CPDAEBC12450MVHX6S78ILBS" localSheetId="5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15" hidden="1">#REF!</definedName>
    <definedName name="BEx3CQ9OQ7E1YH93NADGWWEH0HD5" localSheetId="14" hidden="1">#REF!</definedName>
    <definedName name="BEx3CQ9OQ7E1YH93NADGWWEH0HD5" localSheetId="13" hidden="1">#REF!</definedName>
    <definedName name="BEx3CQ9OQ7E1YH93NADGWWEH0HD5" localSheetId="12" hidden="1">#REF!</definedName>
    <definedName name="BEx3CQ9OQ7E1YH93NADGWWEH0HD5" localSheetId="11" hidden="1">#REF!</definedName>
    <definedName name="BEx3CQ9OQ7E1YH93NADGWWEH0HD5" localSheetId="10" hidden="1">#REF!</definedName>
    <definedName name="BEx3CQ9OQ7E1YH93NADGWWEH0HD5" localSheetId="9" hidden="1">#REF!</definedName>
    <definedName name="BEx3CQ9OQ7E1YH93NADGWWEH0HD5" localSheetId="8" hidden="1">#REF!</definedName>
    <definedName name="BEx3CQ9OQ7E1YH93NADGWWEH0HD5" localSheetId="7" hidden="1">#REF!</definedName>
    <definedName name="BEx3CQ9OQ7E1YH93NADGWWEH0HD5" localSheetId="6" hidden="1">#REF!</definedName>
    <definedName name="BEx3CQ9OQ7E1YH93NADGWWEH0HD5" localSheetId="5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15" hidden="1">#REF!</definedName>
    <definedName name="BEx3D9G6QTSPF9UYI4X0XY0VE896" localSheetId="14" hidden="1">#REF!</definedName>
    <definedName name="BEx3D9G6QTSPF9UYI4X0XY0VE896" localSheetId="13" hidden="1">#REF!</definedName>
    <definedName name="BEx3D9G6QTSPF9UYI4X0XY0VE896" localSheetId="12" hidden="1">#REF!</definedName>
    <definedName name="BEx3D9G6QTSPF9UYI4X0XY0VE896" localSheetId="11" hidden="1">#REF!</definedName>
    <definedName name="BEx3D9G6QTSPF9UYI4X0XY0VE896" localSheetId="10" hidden="1">#REF!</definedName>
    <definedName name="BEx3D9G6QTSPF9UYI4X0XY0VE896" localSheetId="9" hidden="1">#REF!</definedName>
    <definedName name="BEx3D9G6QTSPF9UYI4X0XY0VE896" localSheetId="8" hidden="1">#REF!</definedName>
    <definedName name="BEx3D9G6QTSPF9UYI4X0XY0VE896" localSheetId="7" hidden="1">#REF!</definedName>
    <definedName name="BEx3D9G6QTSPF9UYI4X0XY0VE896" localSheetId="6" hidden="1">#REF!</definedName>
    <definedName name="BEx3D9G6QTSPF9UYI4X0XY0VE896" localSheetId="5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15" hidden="1">#REF!</definedName>
    <definedName name="BEx3DCQU9PBRXIMLO62KS5RLH447" localSheetId="14" hidden="1">#REF!</definedName>
    <definedName name="BEx3DCQU9PBRXIMLO62KS5RLH447" localSheetId="13" hidden="1">#REF!</definedName>
    <definedName name="BEx3DCQU9PBRXIMLO62KS5RLH447" localSheetId="12" hidden="1">#REF!</definedName>
    <definedName name="BEx3DCQU9PBRXIMLO62KS5RLH447" localSheetId="11" hidden="1">#REF!</definedName>
    <definedName name="BEx3DCQU9PBRXIMLO62KS5RLH447" localSheetId="10" hidden="1">#REF!</definedName>
    <definedName name="BEx3DCQU9PBRXIMLO62KS5RLH447" localSheetId="9" hidden="1">#REF!</definedName>
    <definedName name="BEx3DCQU9PBRXIMLO62KS5RLH447" localSheetId="8" hidden="1">#REF!</definedName>
    <definedName name="BEx3DCQU9PBRXIMLO62KS5RLH447" localSheetId="7" hidden="1">#REF!</definedName>
    <definedName name="BEx3DCQU9PBRXIMLO62KS5RLH447" localSheetId="6" hidden="1">#REF!</definedName>
    <definedName name="BEx3DCQU9PBRXIMLO62KS5RLH447" localSheetId="5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15" hidden="1">#REF!</definedName>
    <definedName name="BEx3DQ8EH7C7L4XQAOL3NRRVRRT3" localSheetId="14" hidden="1">#REF!</definedName>
    <definedName name="BEx3DQ8EH7C7L4XQAOL3NRRVRRT3" localSheetId="13" hidden="1">#REF!</definedName>
    <definedName name="BEx3DQ8EH7C7L4XQAOL3NRRVRRT3" localSheetId="12" hidden="1">#REF!</definedName>
    <definedName name="BEx3DQ8EH7C7L4XQAOL3NRRVRRT3" localSheetId="11" hidden="1">#REF!</definedName>
    <definedName name="BEx3DQ8EH7C7L4XQAOL3NRRVRRT3" localSheetId="10" hidden="1">#REF!</definedName>
    <definedName name="BEx3DQ8EH7C7L4XQAOL3NRRVRRT3" localSheetId="9" hidden="1">#REF!</definedName>
    <definedName name="BEx3DQ8EH7C7L4XQAOL3NRRVRRT3" localSheetId="8" hidden="1">#REF!</definedName>
    <definedName name="BEx3DQ8EH7C7L4XQAOL3NRRVRRT3" localSheetId="7" hidden="1">#REF!</definedName>
    <definedName name="BEx3DQ8EH7C7L4XQAOL3NRRVRRT3" localSheetId="6" hidden="1">#REF!</definedName>
    <definedName name="BEx3DQ8EH7C7L4XQAOL3NRRVRRT3" localSheetId="5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15" hidden="1">#REF!</definedName>
    <definedName name="BEx3EF99FD6QNNCNOKDEE67JHTUJ" localSheetId="14" hidden="1">#REF!</definedName>
    <definedName name="BEx3EF99FD6QNNCNOKDEE67JHTUJ" localSheetId="13" hidden="1">#REF!</definedName>
    <definedName name="BEx3EF99FD6QNNCNOKDEE67JHTUJ" localSheetId="12" hidden="1">#REF!</definedName>
    <definedName name="BEx3EF99FD6QNNCNOKDEE67JHTUJ" localSheetId="11" hidden="1">#REF!</definedName>
    <definedName name="BEx3EF99FD6QNNCNOKDEE67JHTUJ" localSheetId="10" hidden="1">#REF!</definedName>
    <definedName name="BEx3EF99FD6QNNCNOKDEE67JHTUJ" localSheetId="9" hidden="1">#REF!</definedName>
    <definedName name="BEx3EF99FD6QNNCNOKDEE67JHTUJ" localSheetId="8" hidden="1">#REF!</definedName>
    <definedName name="BEx3EF99FD6QNNCNOKDEE67JHTUJ" localSheetId="7" hidden="1">#REF!</definedName>
    <definedName name="BEx3EF99FD6QNNCNOKDEE67JHTUJ" localSheetId="6" hidden="1">#REF!</definedName>
    <definedName name="BEx3EF99FD6QNNCNOKDEE67JHTUJ" localSheetId="5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15" hidden="1">#REF!</definedName>
    <definedName name="BEx3EGLXG4AU8GXIFP26DZ61E6EP" localSheetId="14" hidden="1">#REF!</definedName>
    <definedName name="BEx3EGLXG4AU8GXIFP26DZ61E6EP" localSheetId="13" hidden="1">#REF!</definedName>
    <definedName name="BEx3EGLXG4AU8GXIFP26DZ61E6EP" localSheetId="12" hidden="1">#REF!</definedName>
    <definedName name="BEx3EGLXG4AU8GXIFP26DZ61E6EP" localSheetId="11" hidden="1">#REF!</definedName>
    <definedName name="BEx3EGLXG4AU8GXIFP26DZ61E6EP" localSheetId="10" hidden="1">#REF!</definedName>
    <definedName name="BEx3EGLXG4AU8GXIFP26DZ61E6EP" localSheetId="9" hidden="1">#REF!</definedName>
    <definedName name="BEx3EGLXG4AU8GXIFP26DZ61E6EP" localSheetId="8" hidden="1">#REF!</definedName>
    <definedName name="BEx3EGLXG4AU8GXIFP26DZ61E6EP" localSheetId="7" hidden="1">#REF!</definedName>
    <definedName name="BEx3EGLXG4AU8GXIFP26DZ61E6EP" localSheetId="6" hidden="1">#REF!</definedName>
    <definedName name="BEx3EGLXG4AU8GXIFP26DZ61E6EP" localSheetId="5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15" hidden="1">#REF!</definedName>
    <definedName name="BEx3EHCSERZ2O2OAG8Y95UPG2IY9" localSheetId="14" hidden="1">#REF!</definedName>
    <definedName name="BEx3EHCSERZ2O2OAG8Y95UPG2IY9" localSheetId="13" hidden="1">#REF!</definedName>
    <definedName name="BEx3EHCSERZ2O2OAG8Y95UPG2IY9" localSheetId="12" hidden="1">#REF!</definedName>
    <definedName name="BEx3EHCSERZ2O2OAG8Y95UPG2IY9" localSheetId="11" hidden="1">#REF!</definedName>
    <definedName name="BEx3EHCSERZ2O2OAG8Y95UPG2IY9" localSheetId="10" hidden="1">#REF!</definedName>
    <definedName name="BEx3EHCSERZ2O2OAG8Y95UPG2IY9" localSheetId="9" hidden="1">#REF!</definedName>
    <definedName name="BEx3EHCSERZ2O2OAG8Y95UPG2IY9" localSheetId="8" hidden="1">#REF!</definedName>
    <definedName name="BEx3EHCSERZ2O2OAG8Y95UPG2IY9" localSheetId="7" hidden="1">#REF!</definedName>
    <definedName name="BEx3EHCSERZ2O2OAG8Y95UPG2IY9" localSheetId="6" hidden="1">#REF!</definedName>
    <definedName name="BEx3EHCSERZ2O2OAG8Y95UPG2IY9" localSheetId="5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15" hidden="1">#REF!</definedName>
    <definedName name="BEx3EJR3TCJDYS7ZXNDS5N9KTGIK" localSheetId="14" hidden="1">#REF!</definedName>
    <definedName name="BEx3EJR3TCJDYS7ZXNDS5N9KTGIK" localSheetId="13" hidden="1">#REF!</definedName>
    <definedName name="BEx3EJR3TCJDYS7ZXNDS5N9KTGIK" localSheetId="12" hidden="1">#REF!</definedName>
    <definedName name="BEx3EJR3TCJDYS7ZXNDS5N9KTGIK" localSheetId="11" hidden="1">#REF!</definedName>
    <definedName name="BEx3EJR3TCJDYS7ZXNDS5N9KTGIK" localSheetId="10" hidden="1">#REF!</definedName>
    <definedName name="BEx3EJR3TCJDYS7ZXNDS5N9KTGIK" localSheetId="9" hidden="1">#REF!</definedName>
    <definedName name="BEx3EJR3TCJDYS7ZXNDS5N9KTGIK" localSheetId="8" hidden="1">#REF!</definedName>
    <definedName name="BEx3EJR3TCJDYS7ZXNDS5N9KTGIK" localSheetId="7" hidden="1">#REF!</definedName>
    <definedName name="BEx3EJR3TCJDYS7ZXNDS5N9KTGIK" localSheetId="6" hidden="1">#REF!</definedName>
    <definedName name="BEx3EJR3TCJDYS7ZXNDS5N9KTGIK" localSheetId="5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15" hidden="1">#REF!</definedName>
    <definedName name="BEx3ELJTTBS6P05CNISMGOJOA60V" localSheetId="14" hidden="1">#REF!</definedName>
    <definedName name="BEx3ELJTTBS6P05CNISMGOJOA60V" localSheetId="13" hidden="1">#REF!</definedName>
    <definedName name="BEx3ELJTTBS6P05CNISMGOJOA60V" localSheetId="12" hidden="1">#REF!</definedName>
    <definedName name="BEx3ELJTTBS6P05CNISMGOJOA60V" localSheetId="11" hidden="1">#REF!</definedName>
    <definedName name="BEx3ELJTTBS6P05CNISMGOJOA60V" localSheetId="10" hidden="1">#REF!</definedName>
    <definedName name="BEx3ELJTTBS6P05CNISMGOJOA60V" localSheetId="9" hidden="1">#REF!</definedName>
    <definedName name="BEx3ELJTTBS6P05CNISMGOJOA60V" localSheetId="8" hidden="1">#REF!</definedName>
    <definedName name="BEx3ELJTTBS6P05CNISMGOJOA60V" localSheetId="7" hidden="1">#REF!</definedName>
    <definedName name="BEx3ELJTTBS6P05CNISMGOJOA60V" localSheetId="6" hidden="1">#REF!</definedName>
    <definedName name="BEx3ELJTTBS6P05CNISMGOJOA60V" localSheetId="5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15" hidden="1">#REF!</definedName>
    <definedName name="BEx3EQSLJBDDJRHNX19PBFCKNY2I" localSheetId="14" hidden="1">#REF!</definedName>
    <definedName name="BEx3EQSLJBDDJRHNX19PBFCKNY2I" localSheetId="13" hidden="1">#REF!</definedName>
    <definedName name="BEx3EQSLJBDDJRHNX19PBFCKNY2I" localSheetId="12" hidden="1">#REF!</definedName>
    <definedName name="BEx3EQSLJBDDJRHNX19PBFCKNY2I" localSheetId="11" hidden="1">#REF!</definedName>
    <definedName name="BEx3EQSLJBDDJRHNX19PBFCKNY2I" localSheetId="10" hidden="1">#REF!</definedName>
    <definedName name="BEx3EQSLJBDDJRHNX19PBFCKNY2I" localSheetId="9" hidden="1">#REF!</definedName>
    <definedName name="BEx3EQSLJBDDJRHNX19PBFCKNY2I" localSheetId="8" hidden="1">#REF!</definedName>
    <definedName name="BEx3EQSLJBDDJRHNX19PBFCKNY2I" localSheetId="7" hidden="1">#REF!</definedName>
    <definedName name="BEx3EQSLJBDDJRHNX19PBFCKNY2I" localSheetId="6" hidden="1">#REF!</definedName>
    <definedName name="BEx3EQSLJBDDJRHNX19PBFCKNY2I" localSheetId="5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15" hidden="1">#REF!</definedName>
    <definedName name="BEx3EUUAX947Q5N6MY6W0KSNY78Y" localSheetId="14" hidden="1">#REF!</definedName>
    <definedName name="BEx3EUUAX947Q5N6MY6W0KSNY78Y" localSheetId="13" hidden="1">#REF!</definedName>
    <definedName name="BEx3EUUAX947Q5N6MY6W0KSNY78Y" localSheetId="12" hidden="1">#REF!</definedName>
    <definedName name="BEx3EUUAX947Q5N6MY6W0KSNY78Y" localSheetId="11" hidden="1">#REF!</definedName>
    <definedName name="BEx3EUUAX947Q5N6MY6W0KSNY78Y" localSheetId="10" hidden="1">#REF!</definedName>
    <definedName name="BEx3EUUAX947Q5N6MY6W0KSNY78Y" localSheetId="9" hidden="1">#REF!</definedName>
    <definedName name="BEx3EUUAX947Q5N6MY6W0KSNY78Y" localSheetId="8" hidden="1">#REF!</definedName>
    <definedName name="BEx3EUUAX947Q5N6MY6W0KSNY78Y" localSheetId="7" hidden="1">#REF!</definedName>
    <definedName name="BEx3EUUAX947Q5N6MY6W0KSNY78Y" localSheetId="6" hidden="1">#REF!</definedName>
    <definedName name="BEx3EUUAX947Q5N6MY6W0KSNY78Y" localSheetId="5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15" hidden="1">#REF!</definedName>
    <definedName name="BEx3F3OJYKFH63TY4TBS69H5CI8M" localSheetId="14" hidden="1">#REF!</definedName>
    <definedName name="BEx3F3OJYKFH63TY4TBS69H5CI8M" localSheetId="13" hidden="1">#REF!</definedName>
    <definedName name="BEx3F3OJYKFH63TY4TBS69H5CI8M" localSheetId="12" hidden="1">#REF!</definedName>
    <definedName name="BEx3F3OJYKFH63TY4TBS69H5CI8M" localSheetId="11" hidden="1">#REF!</definedName>
    <definedName name="BEx3F3OJYKFH63TY4TBS69H5CI8M" localSheetId="10" hidden="1">#REF!</definedName>
    <definedName name="BEx3F3OJYKFH63TY4TBS69H5CI8M" localSheetId="9" hidden="1">#REF!</definedName>
    <definedName name="BEx3F3OJYKFH63TY4TBS69H5CI8M" localSheetId="8" hidden="1">#REF!</definedName>
    <definedName name="BEx3F3OJYKFH63TY4TBS69H5CI8M" localSheetId="7" hidden="1">#REF!</definedName>
    <definedName name="BEx3F3OJYKFH63TY4TBS69H5CI8M" localSheetId="6" hidden="1">#REF!</definedName>
    <definedName name="BEx3F3OJYKFH63TY4TBS69H5CI8M" localSheetId="5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15" hidden="1">#REF!</definedName>
    <definedName name="BEx3FHMD1P5XBCH23ZKIFO6ZTCNB" localSheetId="14" hidden="1">#REF!</definedName>
    <definedName name="BEx3FHMD1P5XBCH23ZKIFO6ZTCNB" localSheetId="13" hidden="1">#REF!</definedName>
    <definedName name="BEx3FHMD1P5XBCH23ZKIFO6ZTCNB" localSheetId="12" hidden="1">#REF!</definedName>
    <definedName name="BEx3FHMD1P5XBCH23ZKIFO6ZTCNB" localSheetId="11" hidden="1">#REF!</definedName>
    <definedName name="BEx3FHMD1P5XBCH23ZKIFO6ZTCNB" localSheetId="10" hidden="1">#REF!</definedName>
    <definedName name="BEx3FHMD1P5XBCH23ZKIFO6ZTCNB" localSheetId="9" hidden="1">#REF!</definedName>
    <definedName name="BEx3FHMD1P5XBCH23ZKIFO6ZTCNB" localSheetId="8" hidden="1">#REF!</definedName>
    <definedName name="BEx3FHMD1P5XBCH23ZKIFO6ZTCNB" localSheetId="7" hidden="1">#REF!</definedName>
    <definedName name="BEx3FHMD1P5XBCH23ZKIFO6ZTCNB" localSheetId="6" hidden="1">#REF!</definedName>
    <definedName name="BEx3FHMD1P5XBCH23ZKIFO6ZTCNB" localSheetId="5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15" hidden="1">#REF!</definedName>
    <definedName name="BEx3FI2G3YYIACQHXNXEA15M8ZK5" localSheetId="14" hidden="1">#REF!</definedName>
    <definedName name="BEx3FI2G3YYIACQHXNXEA15M8ZK5" localSheetId="13" hidden="1">#REF!</definedName>
    <definedName name="BEx3FI2G3YYIACQHXNXEA15M8ZK5" localSheetId="12" hidden="1">#REF!</definedName>
    <definedName name="BEx3FI2G3YYIACQHXNXEA15M8ZK5" localSheetId="11" hidden="1">#REF!</definedName>
    <definedName name="BEx3FI2G3YYIACQHXNXEA15M8ZK5" localSheetId="10" hidden="1">#REF!</definedName>
    <definedName name="BEx3FI2G3YYIACQHXNXEA15M8ZK5" localSheetId="9" hidden="1">#REF!</definedName>
    <definedName name="BEx3FI2G3YYIACQHXNXEA15M8ZK5" localSheetId="8" hidden="1">#REF!</definedName>
    <definedName name="BEx3FI2G3YYIACQHXNXEA15M8ZK5" localSheetId="7" hidden="1">#REF!</definedName>
    <definedName name="BEx3FI2G3YYIACQHXNXEA15M8ZK5" localSheetId="6" hidden="1">#REF!</definedName>
    <definedName name="BEx3FI2G3YYIACQHXNXEA15M8ZK5" localSheetId="5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15" hidden="1">#REF!</definedName>
    <definedName name="BEx3FJ9MHSLDK8W91GO85FX1GX57" localSheetId="14" hidden="1">#REF!</definedName>
    <definedName name="BEx3FJ9MHSLDK8W91GO85FX1GX57" localSheetId="13" hidden="1">#REF!</definedName>
    <definedName name="BEx3FJ9MHSLDK8W91GO85FX1GX57" localSheetId="12" hidden="1">#REF!</definedName>
    <definedName name="BEx3FJ9MHSLDK8W91GO85FX1GX57" localSheetId="11" hidden="1">#REF!</definedName>
    <definedName name="BEx3FJ9MHSLDK8W91GO85FX1GX57" localSheetId="10" hidden="1">#REF!</definedName>
    <definedName name="BEx3FJ9MHSLDK8W91GO85FX1GX57" localSheetId="9" hidden="1">#REF!</definedName>
    <definedName name="BEx3FJ9MHSLDK8W91GO85FX1GX57" localSheetId="8" hidden="1">#REF!</definedName>
    <definedName name="BEx3FJ9MHSLDK8W91GO85FX1GX57" localSheetId="7" hidden="1">#REF!</definedName>
    <definedName name="BEx3FJ9MHSLDK8W91GO85FX1GX57" localSheetId="6" hidden="1">#REF!</definedName>
    <definedName name="BEx3FJ9MHSLDK8W91GO85FX1GX57" localSheetId="5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15" hidden="1">#REF!</definedName>
    <definedName name="BEx3FR251HFU7A33PU01SJUENL2B" localSheetId="14" hidden="1">#REF!</definedName>
    <definedName name="BEx3FR251HFU7A33PU01SJUENL2B" localSheetId="13" hidden="1">#REF!</definedName>
    <definedName name="BEx3FR251HFU7A33PU01SJUENL2B" localSheetId="12" hidden="1">#REF!</definedName>
    <definedName name="BEx3FR251HFU7A33PU01SJUENL2B" localSheetId="11" hidden="1">#REF!</definedName>
    <definedName name="BEx3FR251HFU7A33PU01SJUENL2B" localSheetId="10" hidden="1">#REF!</definedName>
    <definedName name="BEx3FR251HFU7A33PU01SJUENL2B" localSheetId="9" hidden="1">#REF!</definedName>
    <definedName name="BEx3FR251HFU7A33PU01SJUENL2B" localSheetId="8" hidden="1">#REF!</definedName>
    <definedName name="BEx3FR251HFU7A33PU01SJUENL2B" localSheetId="7" hidden="1">#REF!</definedName>
    <definedName name="BEx3FR251HFU7A33PU01SJUENL2B" localSheetId="6" hidden="1">#REF!</definedName>
    <definedName name="BEx3FR251HFU7A33PU01SJUENL2B" localSheetId="5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15" hidden="1">#REF!</definedName>
    <definedName name="BEx3FX7EJL47JSLSWP3EOC265WAE" localSheetId="14" hidden="1">#REF!</definedName>
    <definedName name="BEx3FX7EJL47JSLSWP3EOC265WAE" localSheetId="13" hidden="1">#REF!</definedName>
    <definedName name="BEx3FX7EJL47JSLSWP3EOC265WAE" localSheetId="12" hidden="1">#REF!</definedName>
    <definedName name="BEx3FX7EJL47JSLSWP3EOC265WAE" localSheetId="11" hidden="1">#REF!</definedName>
    <definedName name="BEx3FX7EJL47JSLSWP3EOC265WAE" localSheetId="10" hidden="1">#REF!</definedName>
    <definedName name="BEx3FX7EJL47JSLSWP3EOC265WAE" localSheetId="9" hidden="1">#REF!</definedName>
    <definedName name="BEx3FX7EJL47JSLSWP3EOC265WAE" localSheetId="8" hidden="1">#REF!</definedName>
    <definedName name="BEx3FX7EJL47JSLSWP3EOC265WAE" localSheetId="7" hidden="1">#REF!</definedName>
    <definedName name="BEx3FX7EJL47JSLSWP3EOC265WAE" localSheetId="6" hidden="1">#REF!</definedName>
    <definedName name="BEx3FX7EJL47JSLSWP3EOC265WAE" localSheetId="5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15" hidden="1">#REF!</definedName>
    <definedName name="BEx3G201R8NLJ6FIHO2QS0SW9QVV" localSheetId="14" hidden="1">#REF!</definedName>
    <definedName name="BEx3G201R8NLJ6FIHO2QS0SW9QVV" localSheetId="13" hidden="1">#REF!</definedName>
    <definedName name="BEx3G201R8NLJ6FIHO2QS0SW9QVV" localSheetId="12" hidden="1">#REF!</definedName>
    <definedName name="BEx3G201R8NLJ6FIHO2QS0SW9QVV" localSheetId="11" hidden="1">#REF!</definedName>
    <definedName name="BEx3G201R8NLJ6FIHO2QS0SW9QVV" localSheetId="10" hidden="1">#REF!</definedName>
    <definedName name="BEx3G201R8NLJ6FIHO2QS0SW9QVV" localSheetId="9" hidden="1">#REF!</definedName>
    <definedName name="BEx3G201R8NLJ6FIHO2QS0SW9QVV" localSheetId="8" hidden="1">#REF!</definedName>
    <definedName name="BEx3G201R8NLJ6FIHO2QS0SW9QVV" localSheetId="7" hidden="1">#REF!</definedName>
    <definedName name="BEx3G201R8NLJ6FIHO2QS0SW9QVV" localSheetId="6" hidden="1">#REF!</definedName>
    <definedName name="BEx3G201R8NLJ6FIHO2QS0SW9QVV" localSheetId="5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15" hidden="1">#REF!</definedName>
    <definedName name="BEx3G2LL2II66XY5YCDPG4JE13A3" localSheetId="14" hidden="1">#REF!</definedName>
    <definedName name="BEx3G2LL2II66XY5YCDPG4JE13A3" localSheetId="13" hidden="1">#REF!</definedName>
    <definedName name="BEx3G2LL2II66XY5YCDPG4JE13A3" localSheetId="12" hidden="1">#REF!</definedName>
    <definedName name="BEx3G2LL2II66XY5YCDPG4JE13A3" localSheetId="11" hidden="1">#REF!</definedName>
    <definedName name="BEx3G2LL2II66XY5YCDPG4JE13A3" localSheetId="10" hidden="1">#REF!</definedName>
    <definedName name="BEx3G2LL2II66XY5YCDPG4JE13A3" localSheetId="9" hidden="1">#REF!</definedName>
    <definedName name="BEx3G2LL2II66XY5YCDPG4JE13A3" localSheetId="8" hidden="1">#REF!</definedName>
    <definedName name="BEx3G2LL2II66XY5YCDPG4JE13A3" localSheetId="7" hidden="1">#REF!</definedName>
    <definedName name="BEx3G2LL2II66XY5YCDPG4JE13A3" localSheetId="6" hidden="1">#REF!</definedName>
    <definedName name="BEx3G2LL2II66XY5YCDPG4JE13A3" localSheetId="5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15" hidden="1">#REF!</definedName>
    <definedName name="BEx3G2WA0DTYY9D8AGHHOBTPE2B2" localSheetId="14" hidden="1">#REF!</definedName>
    <definedName name="BEx3G2WA0DTYY9D8AGHHOBTPE2B2" localSheetId="13" hidden="1">#REF!</definedName>
    <definedName name="BEx3G2WA0DTYY9D8AGHHOBTPE2B2" localSheetId="12" hidden="1">#REF!</definedName>
    <definedName name="BEx3G2WA0DTYY9D8AGHHOBTPE2B2" localSheetId="11" hidden="1">#REF!</definedName>
    <definedName name="BEx3G2WA0DTYY9D8AGHHOBTPE2B2" localSheetId="10" hidden="1">#REF!</definedName>
    <definedName name="BEx3G2WA0DTYY9D8AGHHOBTPE2B2" localSheetId="9" hidden="1">#REF!</definedName>
    <definedName name="BEx3G2WA0DTYY9D8AGHHOBTPE2B2" localSheetId="8" hidden="1">#REF!</definedName>
    <definedName name="BEx3G2WA0DTYY9D8AGHHOBTPE2B2" localSheetId="7" hidden="1">#REF!</definedName>
    <definedName name="BEx3G2WA0DTYY9D8AGHHOBTPE2B2" localSheetId="6" hidden="1">#REF!</definedName>
    <definedName name="BEx3G2WA0DTYY9D8AGHHOBTPE2B2" localSheetId="5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15" hidden="1">#REF!</definedName>
    <definedName name="BEx3GCXR6IAS0B6WJ03GJVH7CO52" localSheetId="14" hidden="1">#REF!</definedName>
    <definedName name="BEx3GCXR6IAS0B6WJ03GJVH7CO52" localSheetId="13" hidden="1">#REF!</definedName>
    <definedName name="BEx3GCXR6IAS0B6WJ03GJVH7CO52" localSheetId="12" hidden="1">#REF!</definedName>
    <definedName name="BEx3GCXR6IAS0B6WJ03GJVH7CO52" localSheetId="11" hidden="1">#REF!</definedName>
    <definedName name="BEx3GCXR6IAS0B6WJ03GJVH7CO52" localSheetId="10" hidden="1">#REF!</definedName>
    <definedName name="BEx3GCXR6IAS0B6WJ03GJVH7CO52" localSheetId="9" hidden="1">#REF!</definedName>
    <definedName name="BEx3GCXR6IAS0B6WJ03GJVH7CO52" localSheetId="8" hidden="1">#REF!</definedName>
    <definedName name="BEx3GCXR6IAS0B6WJ03GJVH7CO52" localSheetId="7" hidden="1">#REF!</definedName>
    <definedName name="BEx3GCXR6IAS0B6WJ03GJVH7CO52" localSheetId="6" hidden="1">#REF!</definedName>
    <definedName name="BEx3GCXR6IAS0B6WJ03GJVH7CO52" localSheetId="5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15" hidden="1">#REF!</definedName>
    <definedName name="BEx3GEVV18SEQDI1JGY7EN6D1GT1" localSheetId="14" hidden="1">#REF!</definedName>
    <definedName name="BEx3GEVV18SEQDI1JGY7EN6D1GT1" localSheetId="13" hidden="1">#REF!</definedName>
    <definedName name="BEx3GEVV18SEQDI1JGY7EN6D1GT1" localSheetId="12" hidden="1">#REF!</definedName>
    <definedName name="BEx3GEVV18SEQDI1JGY7EN6D1GT1" localSheetId="11" hidden="1">#REF!</definedName>
    <definedName name="BEx3GEVV18SEQDI1JGY7EN6D1GT1" localSheetId="10" hidden="1">#REF!</definedName>
    <definedName name="BEx3GEVV18SEQDI1JGY7EN6D1GT1" localSheetId="9" hidden="1">#REF!</definedName>
    <definedName name="BEx3GEVV18SEQDI1JGY7EN6D1GT1" localSheetId="8" hidden="1">#REF!</definedName>
    <definedName name="BEx3GEVV18SEQDI1JGY7EN6D1GT1" localSheetId="7" hidden="1">#REF!</definedName>
    <definedName name="BEx3GEVV18SEQDI1JGY7EN6D1GT1" localSheetId="6" hidden="1">#REF!</definedName>
    <definedName name="BEx3GEVV18SEQDI1JGY7EN6D1GT1" localSheetId="5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15" hidden="1">#REF!</definedName>
    <definedName name="BEx3GKFH64MKQX61S7DYTZ15JCPY" localSheetId="14" hidden="1">#REF!</definedName>
    <definedName name="BEx3GKFH64MKQX61S7DYTZ15JCPY" localSheetId="13" hidden="1">#REF!</definedName>
    <definedName name="BEx3GKFH64MKQX61S7DYTZ15JCPY" localSheetId="12" hidden="1">#REF!</definedName>
    <definedName name="BEx3GKFH64MKQX61S7DYTZ15JCPY" localSheetId="11" hidden="1">#REF!</definedName>
    <definedName name="BEx3GKFH64MKQX61S7DYTZ15JCPY" localSheetId="10" hidden="1">#REF!</definedName>
    <definedName name="BEx3GKFH64MKQX61S7DYTZ15JCPY" localSheetId="9" hidden="1">#REF!</definedName>
    <definedName name="BEx3GKFH64MKQX61S7DYTZ15JCPY" localSheetId="8" hidden="1">#REF!</definedName>
    <definedName name="BEx3GKFH64MKQX61S7DYTZ15JCPY" localSheetId="7" hidden="1">#REF!</definedName>
    <definedName name="BEx3GKFH64MKQX61S7DYTZ15JCPY" localSheetId="6" hidden="1">#REF!</definedName>
    <definedName name="BEx3GKFH64MKQX61S7DYTZ15JCPY" localSheetId="5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15" hidden="1">#REF!</definedName>
    <definedName name="BEx3GMJ1Y6UU02DLRL0QXCEKDA6C" localSheetId="14" hidden="1">#REF!</definedName>
    <definedName name="BEx3GMJ1Y6UU02DLRL0QXCEKDA6C" localSheetId="13" hidden="1">#REF!</definedName>
    <definedName name="BEx3GMJ1Y6UU02DLRL0QXCEKDA6C" localSheetId="12" hidden="1">#REF!</definedName>
    <definedName name="BEx3GMJ1Y6UU02DLRL0QXCEKDA6C" localSheetId="11" hidden="1">#REF!</definedName>
    <definedName name="BEx3GMJ1Y6UU02DLRL0QXCEKDA6C" localSheetId="10" hidden="1">#REF!</definedName>
    <definedName name="BEx3GMJ1Y6UU02DLRL0QXCEKDA6C" localSheetId="9" hidden="1">#REF!</definedName>
    <definedName name="BEx3GMJ1Y6UU02DLRL0QXCEKDA6C" localSheetId="8" hidden="1">#REF!</definedName>
    <definedName name="BEx3GMJ1Y6UU02DLRL0QXCEKDA6C" localSheetId="7" hidden="1">#REF!</definedName>
    <definedName name="BEx3GMJ1Y6UU02DLRL0QXCEKDA6C" localSheetId="6" hidden="1">#REF!</definedName>
    <definedName name="BEx3GMJ1Y6UU02DLRL0QXCEKDA6C" localSheetId="5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15" hidden="1">#REF!</definedName>
    <definedName name="BEx3GN4LY0135CBDIN1TU2UEODGF" localSheetId="14" hidden="1">#REF!</definedName>
    <definedName name="BEx3GN4LY0135CBDIN1TU2UEODGF" localSheetId="13" hidden="1">#REF!</definedName>
    <definedName name="BEx3GN4LY0135CBDIN1TU2UEODGF" localSheetId="12" hidden="1">#REF!</definedName>
    <definedName name="BEx3GN4LY0135CBDIN1TU2UEODGF" localSheetId="11" hidden="1">#REF!</definedName>
    <definedName name="BEx3GN4LY0135CBDIN1TU2UEODGF" localSheetId="10" hidden="1">#REF!</definedName>
    <definedName name="BEx3GN4LY0135CBDIN1TU2UEODGF" localSheetId="9" hidden="1">#REF!</definedName>
    <definedName name="BEx3GN4LY0135CBDIN1TU2UEODGF" localSheetId="8" hidden="1">#REF!</definedName>
    <definedName name="BEx3GN4LY0135CBDIN1TU2UEODGF" localSheetId="7" hidden="1">#REF!</definedName>
    <definedName name="BEx3GN4LY0135CBDIN1TU2UEODGF" localSheetId="6" hidden="1">#REF!</definedName>
    <definedName name="BEx3GN4LY0135CBDIN1TU2UEODGF" localSheetId="5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15" hidden="1">#REF!</definedName>
    <definedName name="BEx3GPDH2AH4QKT4OOSN563XUHBD" localSheetId="14" hidden="1">#REF!</definedName>
    <definedName name="BEx3GPDH2AH4QKT4OOSN563XUHBD" localSheetId="13" hidden="1">#REF!</definedName>
    <definedName name="BEx3GPDH2AH4QKT4OOSN563XUHBD" localSheetId="12" hidden="1">#REF!</definedName>
    <definedName name="BEx3GPDH2AH4QKT4OOSN563XUHBD" localSheetId="11" hidden="1">#REF!</definedName>
    <definedName name="BEx3GPDH2AH4QKT4OOSN563XUHBD" localSheetId="10" hidden="1">#REF!</definedName>
    <definedName name="BEx3GPDH2AH4QKT4OOSN563XUHBD" localSheetId="9" hidden="1">#REF!</definedName>
    <definedName name="BEx3GPDH2AH4QKT4OOSN563XUHBD" localSheetId="8" hidden="1">#REF!</definedName>
    <definedName name="BEx3GPDH2AH4QKT4OOSN563XUHBD" localSheetId="7" hidden="1">#REF!</definedName>
    <definedName name="BEx3GPDH2AH4QKT4OOSN563XUHBD" localSheetId="6" hidden="1">#REF!</definedName>
    <definedName name="BEx3GPDH2AH4QKT4OOSN563XUHBD" localSheetId="5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15" hidden="1">#REF!</definedName>
    <definedName name="BEx3GRGZOH1A62SHC133FKNN9K23" localSheetId="14" hidden="1">#REF!</definedName>
    <definedName name="BEx3GRGZOH1A62SHC133FKNN9K23" localSheetId="13" hidden="1">#REF!</definedName>
    <definedName name="BEx3GRGZOH1A62SHC133FKNN9K23" localSheetId="12" hidden="1">#REF!</definedName>
    <definedName name="BEx3GRGZOH1A62SHC133FKNN9K23" localSheetId="11" hidden="1">#REF!</definedName>
    <definedName name="BEx3GRGZOH1A62SHC133FKNN9K23" localSheetId="10" hidden="1">#REF!</definedName>
    <definedName name="BEx3GRGZOH1A62SHC133FKNN9K23" localSheetId="9" hidden="1">#REF!</definedName>
    <definedName name="BEx3GRGZOH1A62SHC133FKNN9K23" localSheetId="8" hidden="1">#REF!</definedName>
    <definedName name="BEx3GRGZOH1A62SHC133FKNN9K23" localSheetId="7" hidden="1">#REF!</definedName>
    <definedName name="BEx3GRGZOH1A62SHC133FKNN9K23" localSheetId="6" hidden="1">#REF!</definedName>
    <definedName name="BEx3GRGZOH1A62SHC133FKNN9K23" localSheetId="5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15" hidden="1">#REF!</definedName>
    <definedName name="BEx3GS2LABKJSRV8GPZLJZVX7NMJ" localSheetId="14" hidden="1">#REF!</definedName>
    <definedName name="BEx3GS2LABKJSRV8GPZLJZVX7NMJ" localSheetId="13" hidden="1">#REF!</definedName>
    <definedName name="BEx3GS2LABKJSRV8GPZLJZVX7NMJ" localSheetId="12" hidden="1">#REF!</definedName>
    <definedName name="BEx3GS2LABKJSRV8GPZLJZVX7NMJ" localSheetId="11" hidden="1">#REF!</definedName>
    <definedName name="BEx3GS2LABKJSRV8GPZLJZVX7NMJ" localSheetId="10" hidden="1">#REF!</definedName>
    <definedName name="BEx3GS2LABKJSRV8GPZLJZVX7NMJ" localSheetId="9" hidden="1">#REF!</definedName>
    <definedName name="BEx3GS2LABKJSRV8GPZLJZVX7NMJ" localSheetId="8" hidden="1">#REF!</definedName>
    <definedName name="BEx3GS2LABKJSRV8GPZLJZVX7NMJ" localSheetId="7" hidden="1">#REF!</definedName>
    <definedName name="BEx3GS2LABKJSRV8GPZLJZVX7NMJ" localSheetId="6" hidden="1">#REF!</definedName>
    <definedName name="BEx3GS2LABKJSRV8GPZLJZVX7NMJ" localSheetId="5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15" hidden="1">#REF!</definedName>
    <definedName name="BEx3H05W7OEBR6W6YJKGD6W5M3I1" localSheetId="14" hidden="1">#REF!</definedName>
    <definedName name="BEx3H05W7OEBR6W6YJKGD6W5M3I1" localSheetId="13" hidden="1">#REF!</definedName>
    <definedName name="BEx3H05W7OEBR6W6YJKGD6W5M3I1" localSheetId="12" hidden="1">#REF!</definedName>
    <definedName name="BEx3H05W7OEBR6W6YJKGD6W5M3I1" localSheetId="11" hidden="1">#REF!</definedName>
    <definedName name="BEx3H05W7OEBR6W6YJKGD6W5M3I1" localSheetId="10" hidden="1">#REF!</definedName>
    <definedName name="BEx3H05W7OEBR6W6YJKGD6W5M3I1" localSheetId="9" hidden="1">#REF!</definedName>
    <definedName name="BEx3H05W7OEBR6W6YJKGD6W5M3I1" localSheetId="8" hidden="1">#REF!</definedName>
    <definedName name="BEx3H05W7OEBR6W6YJKGD6W5M3I1" localSheetId="7" hidden="1">#REF!</definedName>
    <definedName name="BEx3H05W7OEBR6W6YJKGD6W5M3I1" localSheetId="6" hidden="1">#REF!</definedName>
    <definedName name="BEx3H05W7OEBR6W6YJKGD6W5M3I1" localSheetId="5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15" hidden="1">#REF!</definedName>
    <definedName name="BEx3H244GCME7ZDNAXG6ZSJ64ZRE" localSheetId="14" hidden="1">#REF!</definedName>
    <definedName name="BEx3H244GCME7ZDNAXG6ZSJ64ZRE" localSheetId="13" hidden="1">#REF!</definedName>
    <definedName name="BEx3H244GCME7ZDNAXG6ZSJ64ZRE" localSheetId="12" hidden="1">#REF!</definedName>
    <definedName name="BEx3H244GCME7ZDNAXG6ZSJ64ZRE" localSheetId="11" hidden="1">#REF!</definedName>
    <definedName name="BEx3H244GCME7ZDNAXG6ZSJ64ZRE" localSheetId="10" hidden="1">#REF!</definedName>
    <definedName name="BEx3H244GCME7ZDNAXG6ZSJ64ZRE" localSheetId="9" hidden="1">#REF!</definedName>
    <definedName name="BEx3H244GCME7ZDNAXG6ZSJ64ZRE" localSheetId="8" hidden="1">#REF!</definedName>
    <definedName name="BEx3H244GCME7ZDNAXG6ZSJ64ZRE" localSheetId="7" hidden="1">#REF!</definedName>
    <definedName name="BEx3H244GCME7ZDNAXG6ZSJ64ZRE" localSheetId="6" hidden="1">#REF!</definedName>
    <definedName name="BEx3H244GCME7ZDNAXG6ZSJ64ZRE" localSheetId="5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15" hidden="1">#REF!</definedName>
    <definedName name="BEx3H5UX2GZFZZT657YR76RHW5I6" localSheetId="14" hidden="1">#REF!</definedName>
    <definedName name="BEx3H5UX2GZFZZT657YR76RHW5I6" localSheetId="13" hidden="1">#REF!</definedName>
    <definedName name="BEx3H5UX2GZFZZT657YR76RHW5I6" localSheetId="12" hidden="1">#REF!</definedName>
    <definedName name="BEx3H5UX2GZFZZT657YR76RHW5I6" localSheetId="11" hidden="1">#REF!</definedName>
    <definedName name="BEx3H5UX2GZFZZT657YR76RHW5I6" localSheetId="10" hidden="1">#REF!</definedName>
    <definedName name="BEx3H5UX2GZFZZT657YR76RHW5I6" localSheetId="9" hidden="1">#REF!</definedName>
    <definedName name="BEx3H5UX2GZFZZT657YR76RHW5I6" localSheetId="8" hidden="1">#REF!</definedName>
    <definedName name="BEx3H5UX2GZFZZT657YR76RHW5I6" localSheetId="7" hidden="1">#REF!</definedName>
    <definedName name="BEx3H5UX2GZFZZT657YR76RHW5I6" localSheetId="6" hidden="1">#REF!</definedName>
    <definedName name="BEx3H5UX2GZFZZT657YR76RHW5I6" localSheetId="5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15" hidden="1">#REF!</definedName>
    <definedName name="BEx3HACPKDZVUOS9WBDCCFJB46DK" localSheetId="14" hidden="1">#REF!</definedName>
    <definedName name="BEx3HACPKDZVUOS9WBDCCFJB46DK" localSheetId="13" hidden="1">#REF!</definedName>
    <definedName name="BEx3HACPKDZVUOS9WBDCCFJB46DK" localSheetId="12" hidden="1">#REF!</definedName>
    <definedName name="BEx3HACPKDZVUOS9WBDCCFJB46DK" localSheetId="11" hidden="1">#REF!</definedName>
    <definedName name="BEx3HACPKDZVUOS9WBDCCFJB46DK" localSheetId="10" hidden="1">#REF!</definedName>
    <definedName name="BEx3HACPKDZVUOS9WBDCCFJB46DK" localSheetId="9" hidden="1">#REF!</definedName>
    <definedName name="BEx3HACPKDZVUOS9WBDCCFJB46DK" localSheetId="8" hidden="1">#REF!</definedName>
    <definedName name="BEx3HACPKDZVUOS9WBDCCFJB46DK" localSheetId="7" hidden="1">#REF!</definedName>
    <definedName name="BEx3HACPKDZVUOS9WBDCCFJB46DK" localSheetId="6" hidden="1">#REF!</definedName>
    <definedName name="BEx3HACPKDZVUOS9WBDCCFJB46DK" localSheetId="5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15" hidden="1">#REF!</definedName>
    <definedName name="BEx3HMSEFOP6DBM4R97XA6B7NFG6" localSheetId="14" hidden="1">#REF!</definedName>
    <definedName name="BEx3HMSEFOP6DBM4R97XA6B7NFG6" localSheetId="13" hidden="1">#REF!</definedName>
    <definedName name="BEx3HMSEFOP6DBM4R97XA6B7NFG6" localSheetId="12" hidden="1">#REF!</definedName>
    <definedName name="BEx3HMSEFOP6DBM4R97XA6B7NFG6" localSheetId="11" hidden="1">#REF!</definedName>
    <definedName name="BEx3HMSEFOP6DBM4R97XA6B7NFG6" localSheetId="10" hidden="1">#REF!</definedName>
    <definedName name="BEx3HMSEFOP6DBM4R97XA6B7NFG6" localSheetId="9" hidden="1">#REF!</definedName>
    <definedName name="BEx3HMSEFOP6DBM4R97XA6B7NFG6" localSheetId="8" hidden="1">#REF!</definedName>
    <definedName name="BEx3HMSEFOP6DBM4R97XA6B7NFG6" localSheetId="7" hidden="1">#REF!</definedName>
    <definedName name="BEx3HMSEFOP6DBM4R97XA6B7NFG6" localSheetId="6" hidden="1">#REF!</definedName>
    <definedName name="BEx3HMSEFOP6DBM4R97XA6B7NFG6" localSheetId="5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15" hidden="1">#REF!</definedName>
    <definedName name="BEx3HWJ5SQSD2CVCQNR183X44FR8" localSheetId="14" hidden="1">#REF!</definedName>
    <definedName name="BEx3HWJ5SQSD2CVCQNR183X44FR8" localSheetId="13" hidden="1">#REF!</definedName>
    <definedName name="BEx3HWJ5SQSD2CVCQNR183X44FR8" localSheetId="12" hidden="1">#REF!</definedName>
    <definedName name="BEx3HWJ5SQSD2CVCQNR183X44FR8" localSheetId="11" hidden="1">#REF!</definedName>
    <definedName name="BEx3HWJ5SQSD2CVCQNR183X44FR8" localSheetId="10" hidden="1">#REF!</definedName>
    <definedName name="BEx3HWJ5SQSD2CVCQNR183X44FR8" localSheetId="9" hidden="1">#REF!</definedName>
    <definedName name="BEx3HWJ5SQSD2CVCQNR183X44FR8" localSheetId="8" hidden="1">#REF!</definedName>
    <definedName name="BEx3HWJ5SQSD2CVCQNR183X44FR8" localSheetId="7" hidden="1">#REF!</definedName>
    <definedName name="BEx3HWJ5SQSD2CVCQNR183X44FR8" localSheetId="6" hidden="1">#REF!</definedName>
    <definedName name="BEx3HWJ5SQSD2CVCQNR183X44FR8" localSheetId="5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15" hidden="1">#REF!</definedName>
    <definedName name="BEx3I09YVXO0G4X7KGSA4WGORM35" localSheetId="14" hidden="1">#REF!</definedName>
    <definedName name="BEx3I09YVXO0G4X7KGSA4WGORM35" localSheetId="13" hidden="1">#REF!</definedName>
    <definedName name="BEx3I09YVXO0G4X7KGSA4WGORM35" localSheetId="12" hidden="1">#REF!</definedName>
    <definedName name="BEx3I09YVXO0G4X7KGSA4WGORM35" localSheetId="11" hidden="1">#REF!</definedName>
    <definedName name="BEx3I09YVXO0G4X7KGSA4WGORM35" localSheetId="10" hidden="1">#REF!</definedName>
    <definedName name="BEx3I09YVXO0G4X7KGSA4WGORM35" localSheetId="9" hidden="1">#REF!</definedName>
    <definedName name="BEx3I09YVXO0G4X7KGSA4WGORM35" localSheetId="8" hidden="1">#REF!</definedName>
    <definedName name="BEx3I09YVXO0G4X7KGSA4WGORM35" localSheetId="7" hidden="1">#REF!</definedName>
    <definedName name="BEx3I09YVXO0G4X7KGSA4WGORM35" localSheetId="6" hidden="1">#REF!</definedName>
    <definedName name="BEx3I09YVXO0G4X7KGSA4WGORM35" localSheetId="5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15" hidden="1">#REF!</definedName>
    <definedName name="BEx3I3KN8WAL54AYYACGCUM43J9W" localSheetId="14" hidden="1">#REF!</definedName>
    <definedName name="BEx3I3KN8WAL54AYYACGCUM43J9W" localSheetId="13" hidden="1">#REF!</definedName>
    <definedName name="BEx3I3KN8WAL54AYYACGCUM43J9W" localSheetId="12" hidden="1">#REF!</definedName>
    <definedName name="BEx3I3KN8WAL54AYYACGCUM43J9W" localSheetId="11" hidden="1">#REF!</definedName>
    <definedName name="BEx3I3KN8WAL54AYYACGCUM43J9W" localSheetId="10" hidden="1">#REF!</definedName>
    <definedName name="BEx3I3KN8WAL54AYYACGCUM43J9W" localSheetId="9" hidden="1">#REF!</definedName>
    <definedName name="BEx3I3KN8WAL54AYYACGCUM43J9W" localSheetId="8" hidden="1">#REF!</definedName>
    <definedName name="BEx3I3KN8WAL54AYYACGCUM43J9W" localSheetId="7" hidden="1">#REF!</definedName>
    <definedName name="BEx3I3KN8WAL54AYYACGCUM43J9W" localSheetId="6" hidden="1">#REF!</definedName>
    <definedName name="BEx3I3KN8WAL54AYYACGCUM43J9W" localSheetId="5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15" hidden="1">#REF!</definedName>
    <definedName name="BEx3ICF1GY8HQEBIU9S43PDJ90BX" localSheetId="14" hidden="1">#REF!</definedName>
    <definedName name="BEx3ICF1GY8HQEBIU9S43PDJ90BX" localSheetId="13" hidden="1">#REF!</definedName>
    <definedName name="BEx3ICF1GY8HQEBIU9S43PDJ90BX" localSheetId="12" hidden="1">#REF!</definedName>
    <definedName name="BEx3ICF1GY8HQEBIU9S43PDJ90BX" localSheetId="11" hidden="1">#REF!</definedName>
    <definedName name="BEx3ICF1GY8HQEBIU9S43PDJ90BX" localSheetId="10" hidden="1">#REF!</definedName>
    <definedName name="BEx3ICF1GY8HQEBIU9S43PDJ90BX" localSheetId="9" hidden="1">#REF!</definedName>
    <definedName name="BEx3ICF1GY8HQEBIU9S43PDJ90BX" localSheetId="8" hidden="1">#REF!</definedName>
    <definedName name="BEx3ICF1GY8HQEBIU9S43PDJ90BX" localSheetId="7" hidden="1">#REF!</definedName>
    <definedName name="BEx3ICF1GY8HQEBIU9S43PDJ90BX" localSheetId="6" hidden="1">#REF!</definedName>
    <definedName name="BEx3ICF1GY8HQEBIU9S43PDJ90BX" localSheetId="5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15" hidden="1">#REF!</definedName>
    <definedName name="BEx3IYAH2DEBFWO8F94H4MXE3RLY" localSheetId="14" hidden="1">#REF!</definedName>
    <definedName name="BEx3IYAH2DEBFWO8F94H4MXE3RLY" localSheetId="13" hidden="1">#REF!</definedName>
    <definedName name="BEx3IYAH2DEBFWO8F94H4MXE3RLY" localSheetId="12" hidden="1">#REF!</definedName>
    <definedName name="BEx3IYAH2DEBFWO8F94H4MXE3RLY" localSheetId="11" hidden="1">#REF!</definedName>
    <definedName name="BEx3IYAH2DEBFWO8F94H4MXE3RLY" localSheetId="10" hidden="1">#REF!</definedName>
    <definedName name="BEx3IYAH2DEBFWO8F94H4MXE3RLY" localSheetId="9" hidden="1">#REF!</definedName>
    <definedName name="BEx3IYAH2DEBFWO8F94H4MXE3RLY" localSheetId="8" hidden="1">#REF!</definedName>
    <definedName name="BEx3IYAH2DEBFWO8F94H4MXE3RLY" localSheetId="7" hidden="1">#REF!</definedName>
    <definedName name="BEx3IYAH2DEBFWO8F94H4MXE3RLY" localSheetId="6" hidden="1">#REF!</definedName>
    <definedName name="BEx3IYAH2DEBFWO8F94H4MXE3RLY" localSheetId="5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15" hidden="1">#REF!</definedName>
    <definedName name="BEx3IZSG3932LSWHR5YV78IVRPCK" localSheetId="14" hidden="1">#REF!</definedName>
    <definedName name="BEx3IZSG3932LSWHR5YV78IVRPCK" localSheetId="13" hidden="1">#REF!</definedName>
    <definedName name="BEx3IZSG3932LSWHR5YV78IVRPCK" localSheetId="12" hidden="1">#REF!</definedName>
    <definedName name="BEx3IZSG3932LSWHR5YV78IVRPCK" localSheetId="11" hidden="1">#REF!</definedName>
    <definedName name="BEx3IZSG3932LSWHR5YV78IVRPCK" localSheetId="10" hidden="1">#REF!</definedName>
    <definedName name="BEx3IZSG3932LSWHR5YV78IVRPCK" localSheetId="9" hidden="1">#REF!</definedName>
    <definedName name="BEx3IZSG3932LSWHR5YV78IVRPCK" localSheetId="8" hidden="1">#REF!</definedName>
    <definedName name="BEx3IZSG3932LSWHR5YV78IVRPCK" localSheetId="7" hidden="1">#REF!</definedName>
    <definedName name="BEx3IZSG3932LSWHR5YV78IVRPCK" localSheetId="6" hidden="1">#REF!</definedName>
    <definedName name="BEx3IZSG3932LSWHR5YV78IVRPCK" localSheetId="5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15" hidden="1">#REF!</definedName>
    <definedName name="BEx3IZXXSYEW50379N2EAFWO8DZV" localSheetId="14" hidden="1">#REF!</definedName>
    <definedName name="BEx3IZXXSYEW50379N2EAFWO8DZV" localSheetId="13" hidden="1">#REF!</definedName>
    <definedName name="BEx3IZXXSYEW50379N2EAFWO8DZV" localSheetId="12" hidden="1">#REF!</definedName>
    <definedName name="BEx3IZXXSYEW50379N2EAFWO8DZV" localSheetId="11" hidden="1">#REF!</definedName>
    <definedName name="BEx3IZXXSYEW50379N2EAFWO8DZV" localSheetId="10" hidden="1">#REF!</definedName>
    <definedName name="BEx3IZXXSYEW50379N2EAFWO8DZV" localSheetId="9" hidden="1">#REF!</definedName>
    <definedName name="BEx3IZXXSYEW50379N2EAFWO8DZV" localSheetId="8" hidden="1">#REF!</definedName>
    <definedName name="BEx3IZXXSYEW50379N2EAFWO8DZV" localSheetId="7" hidden="1">#REF!</definedName>
    <definedName name="BEx3IZXXSYEW50379N2EAFWO8DZV" localSheetId="6" hidden="1">#REF!</definedName>
    <definedName name="BEx3IZXXSYEW50379N2EAFWO8DZV" localSheetId="5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15" hidden="1">#REF!</definedName>
    <definedName name="BEx3J1VZVGTKT4ATPO9O5JCSFTTR" localSheetId="14" hidden="1">#REF!</definedName>
    <definedName name="BEx3J1VZVGTKT4ATPO9O5JCSFTTR" localSheetId="13" hidden="1">#REF!</definedName>
    <definedName name="BEx3J1VZVGTKT4ATPO9O5JCSFTTR" localSheetId="12" hidden="1">#REF!</definedName>
    <definedName name="BEx3J1VZVGTKT4ATPO9O5JCSFTTR" localSheetId="11" hidden="1">#REF!</definedName>
    <definedName name="BEx3J1VZVGTKT4ATPO9O5JCSFTTR" localSheetId="10" hidden="1">#REF!</definedName>
    <definedName name="BEx3J1VZVGTKT4ATPO9O5JCSFTTR" localSheetId="9" hidden="1">#REF!</definedName>
    <definedName name="BEx3J1VZVGTKT4ATPO9O5JCSFTTR" localSheetId="8" hidden="1">#REF!</definedName>
    <definedName name="BEx3J1VZVGTKT4ATPO9O5JCSFTTR" localSheetId="7" hidden="1">#REF!</definedName>
    <definedName name="BEx3J1VZVGTKT4ATPO9O5JCSFTTR" localSheetId="6" hidden="1">#REF!</definedName>
    <definedName name="BEx3J1VZVGTKT4ATPO9O5JCSFTTR" localSheetId="5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15" hidden="1">#REF!</definedName>
    <definedName name="BEx3JC2TY7JNAAC3L7QHVPQXLGQ8" localSheetId="14" hidden="1">#REF!</definedName>
    <definedName name="BEx3JC2TY7JNAAC3L7QHVPQXLGQ8" localSheetId="13" hidden="1">#REF!</definedName>
    <definedName name="BEx3JC2TY7JNAAC3L7QHVPQXLGQ8" localSheetId="12" hidden="1">#REF!</definedName>
    <definedName name="BEx3JC2TY7JNAAC3L7QHVPQXLGQ8" localSheetId="11" hidden="1">#REF!</definedName>
    <definedName name="BEx3JC2TY7JNAAC3L7QHVPQXLGQ8" localSheetId="10" hidden="1">#REF!</definedName>
    <definedName name="BEx3JC2TY7JNAAC3L7QHVPQXLGQ8" localSheetId="9" hidden="1">#REF!</definedName>
    <definedName name="BEx3JC2TY7JNAAC3L7QHVPQXLGQ8" localSheetId="8" hidden="1">#REF!</definedName>
    <definedName name="BEx3JC2TY7JNAAC3L7QHVPQXLGQ8" localSheetId="7" hidden="1">#REF!</definedName>
    <definedName name="BEx3JC2TY7JNAAC3L7QHVPQXLGQ8" localSheetId="6" hidden="1">#REF!</definedName>
    <definedName name="BEx3JC2TY7JNAAC3L7QHVPQXLGQ8" localSheetId="5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15" hidden="1">#REF!</definedName>
    <definedName name="BEx3JMF5D7ODCJ7THAJTC1GFSG95" localSheetId="14" hidden="1">#REF!</definedName>
    <definedName name="BEx3JMF5D7ODCJ7THAJTC1GFSG95" localSheetId="13" hidden="1">#REF!</definedName>
    <definedName name="BEx3JMF5D7ODCJ7THAJTC1GFSG95" localSheetId="12" hidden="1">#REF!</definedName>
    <definedName name="BEx3JMF5D7ODCJ7THAJTC1GFSG95" localSheetId="11" hidden="1">#REF!</definedName>
    <definedName name="BEx3JMF5D7ODCJ7THAJTC1GFSG95" localSheetId="10" hidden="1">#REF!</definedName>
    <definedName name="BEx3JMF5D7ODCJ7THAJTC1GFSG95" localSheetId="9" hidden="1">#REF!</definedName>
    <definedName name="BEx3JMF5D7ODCJ7THAJTC1GFSG95" localSheetId="8" hidden="1">#REF!</definedName>
    <definedName name="BEx3JMF5D7ODCJ7THAJTC1GFSG95" localSheetId="7" hidden="1">#REF!</definedName>
    <definedName name="BEx3JMF5D7ODCJ7THAJTC1GFSG95" localSheetId="6" hidden="1">#REF!</definedName>
    <definedName name="BEx3JMF5D7ODCJ7THAJTC1GFSG95" localSheetId="5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15" hidden="1">#REF!</definedName>
    <definedName name="BEx3JX23SYDIGOGM4Y0CQFBW8ZBV" localSheetId="14" hidden="1">#REF!</definedName>
    <definedName name="BEx3JX23SYDIGOGM4Y0CQFBW8ZBV" localSheetId="13" hidden="1">#REF!</definedName>
    <definedName name="BEx3JX23SYDIGOGM4Y0CQFBW8ZBV" localSheetId="12" hidden="1">#REF!</definedName>
    <definedName name="BEx3JX23SYDIGOGM4Y0CQFBW8ZBV" localSheetId="11" hidden="1">#REF!</definedName>
    <definedName name="BEx3JX23SYDIGOGM4Y0CQFBW8ZBV" localSheetId="10" hidden="1">#REF!</definedName>
    <definedName name="BEx3JX23SYDIGOGM4Y0CQFBW8ZBV" localSheetId="9" hidden="1">#REF!</definedName>
    <definedName name="BEx3JX23SYDIGOGM4Y0CQFBW8ZBV" localSheetId="8" hidden="1">#REF!</definedName>
    <definedName name="BEx3JX23SYDIGOGM4Y0CQFBW8ZBV" localSheetId="7" hidden="1">#REF!</definedName>
    <definedName name="BEx3JX23SYDIGOGM4Y0CQFBW8ZBV" localSheetId="6" hidden="1">#REF!</definedName>
    <definedName name="BEx3JX23SYDIGOGM4Y0CQFBW8ZBV" localSheetId="5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15" hidden="1">#REF!</definedName>
    <definedName name="BEx3JXCXCVBZJGV5VEG9MJEI01AL" localSheetId="14" hidden="1">#REF!</definedName>
    <definedName name="BEx3JXCXCVBZJGV5VEG9MJEI01AL" localSheetId="13" hidden="1">#REF!</definedName>
    <definedName name="BEx3JXCXCVBZJGV5VEG9MJEI01AL" localSheetId="12" hidden="1">#REF!</definedName>
    <definedName name="BEx3JXCXCVBZJGV5VEG9MJEI01AL" localSheetId="11" hidden="1">#REF!</definedName>
    <definedName name="BEx3JXCXCVBZJGV5VEG9MJEI01AL" localSheetId="10" hidden="1">#REF!</definedName>
    <definedName name="BEx3JXCXCVBZJGV5VEG9MJEI01AL" localSheetId="9" hidden="1">#REF!</definedName>
    <definedName name="BEx3JXCXCVBZJGV5VEG9MJEI01AL" localSheetId="8" hidden="1">#REF!</definedName>
    <definedName name="BEx3JXCXCVBZJGV5VEG9MJEI01AL" localSheetId="7" hidden="1">#REF!</definedName>
    <definedName name="BEx3JXCXCVBZJGV5VEG9MJEI01AL" localSheetId="6" hidden="1">#REF!</definedName>
    <definedName name="BEx3JXCXCVBZJGV5VEG9MJEI01AL" localSheetId="5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15" hidden="1">#REF!</definedName>
    <definedName name="BEx3JYK2N7X59TPJSKYZ77ENY8SS" localSheetId="14" hidden="1">#REF!</definedName>
    <definedName name="BEx3JYK2N7X59TPJSKYZ77ENY8SS" localSheetId="13" hidden="1">#REF!</definedName>
    <definedName name="BEx3JYK2N7X59TPJSKYZ77ENY8SS" localSheetId="12" hidden="1">#REF!</definedName>
    <definedName name="BEx3JYK2N7X59TPJSKYZ77ENY8SS" localSheetId="11" hidden="1">#REF!</definedName>
    <definedName name="BEx3JYK2N7X59TPJSKYZ77ENY8SS" localSheetId="10" hidden="1">#REF!</definedName>
    <definedName name="BEx3JYK2N7X59TPJSKYZ77ENY8SS" localSheetId="9" hidden="1">#REF!</definedName>
    <definedName name="BEx3JYK2N7X59TPJSKYZ77ENY8SS" localSheetId="8" hidden="1">#REF!</definedName>
    <definedName name="BEx3JYK2N7X59TPJSKYZ77ENY8SS" localSheetId="7" hidden="1">#REF!</definedName>
    <definedName name="BEx3JYK2N7X59TPJSKYZ77ENY8SS" localSheetId="6" hidden="1">#REF!</definedName>
    <definedName name="BEx3JYK2N7X59TPJSKYZ77ENY8SS" localSheetId="5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15" hidden="1">#REF!</definedName>
    <definedName name="BEx3K13PSDK50JLCLD0GX8L4TWAH" localSheetId="14" hidden="1">#REF!</definedName>
    <definedName name="BEx3K13PSDK50JLCLD0GX8L4TWAH" localSheetId="13" hidden="1">#REF!</definedName>
    <definedName name="BEx3K13PSDK50JLCLD0GX8L4TWAH" localSheetId="12" hidden="1">#REF!</definedName>
    <definedName name="BEx3K13PSDK50JLCLD0GX8L4TWAH" localSheetId="11" hidden="1">#REF!</definedName>
    <definedName name="BEx3K13PSDK50JLCLD0GX8L4TWAH" localSheetId="10" hidden="1">#REF!</definedName>
    <definedName name="BEx3K13PSDK50JLCLD0GX8L4TWAH" localSheetId="9" hidden="1">#REF!</definedName>
    <definedName name="BEx3K13PSDK50JLCLD0GX8L4TWAH" localSheetId="8" hidden="1">#REF!</definedName>
    <definedName name="BEx3K13PSDK50JLCLD0GX8L4TWAH" localSheetId="7" hidden="1">#REF!</definedName>
    <definedName name="BEx3K13PSDK50JLCLD0GX8L4TWAH" localSheetId="6" hidden="1">#REF!</definedName>
    <definedName name="BEx3K13PSDK50JLCLD0GX8L4TWAH" localSheetId="5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15" hidden="1">#REF!</definedName>
    <definedName name="BEx3K4EII7GU1CG0BN7UL15M6J8Z" localSheetId="14" hidden="1">#REF!</definedName>
    <definedName name="BEx3K4EII7GU1CG0BN7UL15M6J8Z" localSheetId="13" hidden="1">#REF!</definedName>
    <definedName name="BEx3K4EII7GU1CG0BN7UL15M6J8Z" localSheetId="12" hidden="1">#REF!</definedName>
    <definedName name="BEx3K4EII7GU1CG0BN7UL15M6J8Z" localSheetId="11" hidden="1">#REF!</definedName>
    <definedName name="BEx3K4EII7GU1CG0BN7UL15M6J8Z" localSheetId="10" hidden="1">#REF!</definedName>
    <definedName name="BEx3K4EII7GU1CG0BN7UL15M6J8Z" localSheetId="9" hidden="1">#REF!</definedName>
    <definedName name="BEx3K4EII7GU1CG0BN7UL15M6J8Z" localSheetId="8" hidden="1">#REF!</definedName>
    <definedName name="BEx3K4EII7GU1CG0BN7UL15M6J8Z" localSheetId="7" hidden="1">#REF!</definedName>
    <definedName name="BEx3K4EII7GU1CG0BN7UL15M6J8Z" localSheetId="6" hidden="1">#REF!</definedName>
    <definedName name="BEx3K4EII7GU1CG0BN7UL15M6J8Z" localSheetId="5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15" hidden="1">#REF!</definedName>
    <definedName name="BEx3K4ZXQUQ2KYZF74B84SO48XMW" localSheetId="14" hidden="1">#REF!</definedName>
    <definedName name="BEx3K4ZXQUQ2KYZF74B84SO48XMW" localSheetId="13" hidden="1">#REF!</definedName>
    <definedName name="BEx3K4ZXQUQ2KYZF74B84SO48XMW" localSheetId="12" hidden="1">#REF!</definedName>
    <definedName name="BEx3K4ZXQUQ2KYZF74B84SO48XMW" localSheetId="11" hidden="1">#REF!</definedName>
    <definedName name="BEx3K4ZXQUQ2KYZF74B84SO48XMW" localSheetId="10" hidden="1">#REF!</definedName>
    <definedName name="BEx3K4ZXQUQ2KYZF74B84SO48XMW" localSheetId="9" hidden="1">#REF!</definedName>
    <definedName name="BEx3K4ZXQUQ2KYZF74B84SO48XMW" localSheetId="8" hidden="1">#REF!</definedName>
    <definedName name="BEx3K4ZXQUQ2KYZF74B84SO48XMW" localSheetId="7" hidden="1">#REF!</definedName>
    <definedName name="BEx3K4ZXQUQ2KYZF74B84SO48XMW" localSheetId="6" hidden="1">#REF!</definedName>
    <definedName name="BEx3K4ZXQUQ2KYZF74B84SO48XMW" localSheetId="5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15" hidden="1">#REF!</definedName>
    <definedName name="BEx3KEFXUCVNVPH7KSEGAZYX13B5" localSheetId="14" hidden="1">#REF!</definedName>
    <definedName name="BEx3KEFXUCVNVPH7KSEGAZYX13B5" localSheetId="13" hidden="1">#REF!</definedName>
    <definedName name="BEx3KEFXUCVNVPH7KSEGAZYX13B5" localSheetId="12" hidden="1">#REF!</definedName>
    <definedName name="BEx3KEFXUCVNVPH7KSEGAZYX13B5" localSheetId="11" hidden="1">#REF!</definedName>
    <definedName name="BEx3KEFXUCVNVPH7KSEGAZYX13B5" localSheetId="10" hidden="1">#REF!</definedName>
    <definedName name="BEx3KEFXUCVNVPH7KSEGAZYX13B5" localSheetId="9" hidden="1">#REF!</definedName>
    <definedName name="BEx3KEFXUCVNVPH7KSEGAZYX13B5" localSheetId="8" hidden="1">#REF!</definedName>
    <definedName name="BEx3KEFXUCVNVPH7KSEGAZYX13B5" localSheetId="7" hidden="1">#REF!</definedName>
    <definedName name="BEx3KEFXUCVNVPH7KSEGAZYX13B5" localSheetId="6" hidden="1">#REF!</definedName>
    <definedName name="BEx3KEFXUCVNVPH7KSEGAZYX13B5" localSheetId="5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15" hidden="1">#REF!</definedName>
    <definedName name="BEx3KFXUAF6YXAA47B7Q6X9B3VGB" localSheetId="14" hidden="1">#REF!</definedName>
    <definedName name="BEx3KFXUAF6YXAA47B7Q6X9B3VGB" localSheetId="13" hidden="1">#REF!</definedName>
    <definedName name="BEx3KFXUAF6YXAA47B7Q6X9B3VGB" localSheetId="12" hidden="1">#REF!</definedName>
    <definedName name="BEx3KFXUAF6YXAA47B7Q6X9B3VGB" localSheetId="11" hidden="1">#REF!</definedName>
    <definedName name="BEx3KFXUAF6YXAA47B7Q6X9B3VGB" localSheetId="10" hidden="1">#REF!</definedName>
    <definedName name="BEx3KFXUAF6YXAA47B7Q6X9B3VGB" localSheetId="9" hidden="1">#REF!</definedName>
    <definedName name="BEx3KFXUAF6YXAA47B7Q6X9B3VGB" localSheetId="8" hidden="1">#REF!</definedName>
    <definedName name="BEx3KFXUAF6YXAA47B7Q6X9B3VGB" localSheetId="7" hidden="1">#REF!</definedName>
    <definedName name="BEx3KFXUAF6YXAA47B7Q6X9B3VGB" localSheetId="6" hidden="1">#REF!</definedName>
    <definedName name="BEx3KFXUAF6YXAA47B7Q6X9B3VGB" localSheetId="5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15" hidden="1">#REF!</definedName>
    <definedName name="BEx3KIXQYOGMPK4WJJAVBRX4NR28" localSheetId="14" hidden="1">#REF!</definedName>
    <definedName name="BEx3KIXQYOGMPK4WJJAVBRX4NR28" localSheetId="13" hidden="1">#REF!</definedName>
    <definedName name="BEx3KIXQYOGMPK4WJJAVBRX4NR28" localSheetId="12" hidden="1">#REF!</definedName>
    <definedName name="BEx3KIXQYOGMPK4WJJAVBRX4NR28" localSheetId="11" hidden="1">#REF!</definedName>
    <definedName name="BEx3KIXQYOGMPK4WJJAVBRX4NR28" localSheetId="10" hidden="1">#REF!</definedName>
    <definedName name="BEx3KIXQYOGMPK4WJJAVBRX4NR28" localSheetId="9" hidden="1">#REF!</definedName>
    <definedName name="BEx3KIXQYOGMPK4WJJAVBRX4NR28" localSheetId="8" hidden="1">#REF!</definedName>
    <definedName name="BEx3KIXQYOGMPK4WJJAVBRX4NR28" localSheetId="7" hidden="1">#REF!</definedName>
    <definedName name="BEx3KIXQYOGMPK4WJJAVBRX4NR28" localSheetId="6" hidden="1">#REF!</definedName>
    <definedName name="BEx3KIXQYOGMPK4WJJAVBRX4NR28" localSheetId="5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15" hidden="1">#REF!</definedName>
    <definedName name="BEx3KJOMVOSFZVJUL3GKCNP6DQDS" localSheetId="14" hidden="1">#REF!</definedName>
    <definedName name="BEx3KJOMVOSFZVJUL3GKCNP6DQDS" localSheetId="13" hidden="1">#REF!</definedName>
    <definedName name="BEx3KJOMVOSFZVJUL3GKCNP6DQDS" localSheetId="12" hidden="1">#REF!</definedName>
    <definedName name="BEx3KJOMVOSFZVJUL3GKCNP6DQDS" localSheetId="11" hidden="1">#REF!</definedName>
    <definedName name="BEx3KJOMVOSFZVJUL3GKCNP6DQDS" localSheetId="10" hidden="1">#REF!</definedName>
    <definedName name="BEx3KJOMVOSFZVJUL3GKCNP6DQDS" localSheetId="9" hidden="1">#REF!</definedName>
    <definedName name="BEx3KJOMVOSFZVJUL3GKCNP6DQDS" localSheetId="8" hidden="1">#REF!</definedName>
    <definedName name="BEx3KJOMVOSFZVJUL3GKCNP6DQDS" localSheetId="7" hidden="1">#REF!</definedName>
    <definedName name="BEx3KJOMVOSFZVJUL3GKCNP6DQDS" localSheetId="6" hidden="1">#REF!</definedName>
    <definedName name="BEx3KJOMVOSFZVJUL3GKCNP6DQDS" localSheetId="5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15" hidden="1">#REF!</definedName>
    <definedName name="BEx3KP2VRBMORK0QEAZUYCXL3DHJ" localSheetId="14" hidden="1">#REF!</definedName>
    <definedName name="BEx3KP2VRBMORK0QEAZUYCXL3DHJ" localSheetId="13" hidden="1">#REF!</definedName>
    <definedName name="BEx3KP2VRBMORK0QEAZUYCXL3DHJ" localSheetId="12" hidden="1">#REF!</definedName>
    <definedName name="BEx3KP2VRBMORK0QEAZUYCXL3DHJ" localSheetId="11" hidden="1">#REF!</definedName>
    <definedName name="BEx3KP2VRBMORK0QEAZUYCXL3DHJ" localSheetId="10" hidden="1">#REF!</definedName>
    <definedName name="BEx3KP2VRBMORK0QEAZUYCXL3DHJ" localSheetId="9" hidden="1">#REF!</definedName>
    <definedName name="BEx3KP2VRBMORK0QEAZUYCXL3DHJ" localSheetId="8" hidden="1">#REF!</definedName>
    <definedName name="BEx3KP2VRBMORK0QEAZUYCXL3DHJ" localSheetId="7" hidden="1">#REF!</definedName>
    <definedName name="BEx3KP2VRBMORK0QEAZUYCXL3DHJ" localSheetId="6" hidden="1">#REF!</definedName>
    <definedName name="BEx3KP2VRBMORK0QEAZUYCXL3DHJ" localSheetId="5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15" hidden="1">#REF!</definedName>
    <definedName name="BEx3L4IN3LI4C26SITKTGAH27CDU" localSheetId="14" hidden="1">#REF!</definedName>
    <definedName name="BEx3L4IN3LI4C26SITKTGAH27CDU" localSheetId="13" hidden="1">#REF!</definedName>
    <definedName name="BEx3L4IN3LI4C26SITKTGAH27CDU" localSheetId="12" hidden="1">#REF!</definedName>
    <definedName name="BEx3L4IN3LI4C26SITKTGAH27CDU" localSheetId="11" hidden="1">#REF!</definedName>
    <definedName name="BEx3L4IN3LI4C26SITKTGAH27CDU" localSheetId="10" hidden="1">#REF!</definedName>
    <definedName name="BEx3L4IN3LI4C26SITKTGAH27CDU" localSheetId="9" hidden="1">#REF!</definedName>
    <definedName name="BEx3L4IN3LI4C26SITKTGAH27CDU" localSheetId="8" hidden="1">#REF!</definedName>
    <definedName name="BEx3L4IN3LI4C26SITKTGAH27CDU" localSheetId="7" hidden="1">#REF!</definedName>
    <definedName name="BEx3L4IN3LI4C26SITKTGAH27CDU" localSheetId="6" hidden="1">#REF!</definedName>
    <definedName name="BEx3L4IN3LI4C26SITKTGAH27CDU" localSheetId="5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15" hidden="1">#REF!</definedName>
    <definedName name="BEx3L4YQ0J7ZU0M5QM6YIPCEYC9K" localSheetId="14" hidden="1">#REF!</definedName>
    <definedName name="BEx3L4YQ0J7ZU0M5QM6YIPCEYC9K" localSheetId="13" hidden="1">#REF!</definedName>
    <definedName name="BEx3L4YQ0J7ZU0M5QM6YIPCEYC9K" localSheetId="12" hidden="1">#REF!</definedName>
    <definedName name="BEx3L4YQ0J7ZU0M5QM6YIPCEYC9K" localSheetId="11" hidden="1">#REF!</definedName>
    <definedName name="BEx3L4YQ0J7ZU0M5QM6YIPCEYC9K" localSheetId="10" hidden="1">#REF!</definedName>
    <definedName name="BEx3L4YQ0J7ZU0M5QM6YIPCEYC9K" localSheetId="9" hidden="1">#REF!</definedName>
    <definedName name="BEx3L4YQ0J7ZU0M5QM6YIPCEYC9K" localSheetId="8" hidden="1">#REF!</definedName>
    <definedName name="BEx3L4YQ0J7ZU0M5QM6YIPCEYC9K" localSheetId="7" hidden="1">#REF!</definedName>
    <definedName name="BEx3L4YQ0J7ZU0M5QM6YIPCEYC9K" localSheetId="6" hidden="1">#REF!</definedName>
    <definedName name="BEx3L4YQ0J7ZU0M5QM6YIPCEYC9K" localSheetId="5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15" hidden="1">#REF!</definedName>
    <definedName name="BEx3L60DJOR7NQN42G7YSAODP1EX" localSheetId="14" hidden="1">#REF!</definedName>
    <definedName name="BEx3L60DJOR7NQN42G7YSAODP1EX" localSheetId="13" hidden="1">#REF!</definedName>
    <definedName name="BEx3L60DJOR7NQN42G7YSAODP1EX" localSheetId="12" hidden="1">#REF!</definedName>
    <definedName name="BEx3L60DJOR7NQN42G7YSAODP1EX" localSheetId="11" hidden="1">#REF!</definedName>
    <definedName name="BEx3L60DJOR7NQN42G7YSAODP1EX" localSheetId="10" hidden="1">#REF!</definedName>
    <definedName name="BEx3L60DJOR7NQN42G7YSAODP1EX" localSheetId="9" hidden="1">#REF!</definedName>
    <definedName name="BEx3L60DJOR7NQN42G7YSAODP1EX" localSheetId="8" hidden="1">#REF!</definedName>
    <definedName name="BEx3L60DJOR7NQN42G7YSAODP1EX" localSheetId="7" hidden="1">#REF!</definedName>
    <definedName name="BEx3L60DJOR7NQN42G7YSAODP1EX" localSheetId="6" hidden="1">#REF!</definedName>
    <definedName name="BEx3L60DJOR7NQN42G7YSAODP1EX" localSheetId="5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15" hidden="1">#REF!</definedName>
    <definedName name="BEx3L7D0PI38HWZ7VADU16C9E33D" localSheetId="14" hidden="1">#REF!</definedName>
    <definedName name="BEx3L7D0PI38HWZ7VADU16C9E33D" localSheetId="13" hidden="1">#REF!</definedName>
    <definedName name="BEx3L7D0PI38HWZ7VADU16C9E33D" localSheetId="12" hidden="1">#REF!</definedName>
    <definedName name="BEx3L7D0PI38HWZ7VADU16C9E33D" localSheetId="11" hidden="1">#REF!</definedName>
    <definedName name="BEx3L7D0PI38HWZ7VADU16C9E33D" localSheetId="10" hidden="1">#REF!</definedName>
    <definedName name="BEx3L7D0PI38HWZ7VADU16C9E33D" localSheetId="9" hidden="1">#REF!</definedName>
    <definedName name="BEx3L7D0PI38HWZ7VADU16C9E33D" localSheetId="8" hidden="1">#REF!</definedName>
    <definedName name="BEx3L7D0PI38HWZ7VADU16C9E33D" localSheetId="7" hidden="1">#REF!</definedName>
    <definedName name="BEx3L7D0PI38HWZ7VADU16C9E33D" localSheetId="6" hidden="1">#REF!</definedName>
    <definedName name="BEx3L7D0PI38HWZ7VADU16C9E33D" localSheetId="5" hidden="1">#REF!</definedName>
    <definedName name="BEx3L7D0PI38HWZ7VADU16C9E33D" localSheetId="3" hidden="1">#REF!</definedName>
    <definedName name="BEx3L7D0PI38HWZ7VADU16C9E33D" hidden="1">#REF!</definedName>
    <definedName name="BEx3LANPY1HT49TAH98H4B9RC1D4" localSheetId="15" hidden="1">#REF!</definedName>
    <definedName name="BEx3LANPY1HT49TAH98H4B9RC1D4" localSheetId="14" hidden="1">#REF!</definedName>
    <definedName name="BEx3LANPY1HT49TAH98H4B9RC1D4" localSheetId="13" hidden="1">#REF!</definedName>
    <definedName name="BEx3LANPY1HT49TAH98H4B9RC1D4" localSheetId="12" hidden="1">#REF!</definedName>
    <definedName name="BEx3LANPY1HT49TAH98H4B9RC1D4" localSheetId="11" hidden="1">#REF!</definedName>
    <definedName name="BEx3LANPY1HT49TAH98H4B9RC1D4" localSheetId="10" hidden="1">#REF!</definedName>
    <definedName name="BEx3LANPY1HT49TAH98H4B9RC1D4" localSheetId="9" hidden="1">#REF!</definedName>
    <definedName name="BEx3LANPY1HT49TAH98H4B9RC1D4" localSheetId="8" hidden="1">#REF!</definedName>
    <definedName name="BEx3LANPY1HT49TAH98H4B9RC1D4" localSheetId="7" hidden="1">#REF!</definedName>
    <definedName name="BEx3LANPY1HT49TAH98H4B9RC1D4" localSheetId="6" hidden="1">#REF!</definedName>
    <definedName name="BEx3LANPY1HT49TAH98H4B9RC1D4" localSheetId="5" hidden="1">#REF!</definedName>
    <definedName name="BEx3LANPY1HT49TAH98H4B9RC1D4" localSheetId="3" hidden="1">#REF!</definedName>
    <definedName name="BEx3LANPY1HT49TAH98H4B9RC1D4" hidden="1">#REF!</definedName>
    <definedName name="BEx3LM1PR4Y7KINKMTMKR984GX8Q" localSheetId="15" hidden="1">#REF!</definedName>
    <definedName name="BEx3LM1PR4Y7KINKMTMKR984GX8Q" localSheetId="14" hidden="1">#REF!</definedName>
    <definedName name="BEx3LM1PR4Y7KINKMTMKR984GX8Q" localSheetId="13" hidden="1">#REF!</definedName>
    <definedName name="BEx3LM1PR4Y7KINKMTMKR984GX8Q" localSheetId="12" hidden="1">#REF!</definedName>
    <definedName name="BEx3LM1PR4Y7KINKMTMKR984GX8Q" localSheetId="11" hidden="1">#REF!</definedName>
    <definedName name="BEx3LM1PR4Y7KINKMTMKR984GX8Q" localSheetId="10" hidden="1">#REF!</definedName>
    <definedName name="BEx3LM1PR4Y7KINKMTMKR984GX8Q" localSheetId="9" hidden="1">#REF!</definedName>
    <definedName name="BEx3LM1PR4Y7KINKMTMKR984GX8Q" localSheetId="8" hidden="1">#REF!</definedName>
    <definedName name="BEx3LM1PR4Y7KINKMTMKR984GX8Q" localSheetId="7" hidden="1">#REF!</definedName>
    <definedName name="BEx3LM1PR4Y7KINKMTMKR984GX8Q" localSheetId="6" hidden="1">#REF!</definedName>
    <definedName name="BEx3LM1PR4Y7KINKMTMKR984GX8Q" localSheetId="5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15" hidden="1">#REF!</definedName>
    <definedName name="BEx3LM1PWWC9WH0R5TX5K06V559U" localSheetId="14" hidden="1">#REF!</definedName>
    <definedName name="BEx3LM1PWWC9WH0R5TX5K06V559U" localSheetId="13" hidden="1">#REF!</definedName>
    <definedName name="BEx3LM1PWWC9WH0R5TX5K06V559U" localSheetId="12" hidden="1">#REF!</definedName>
    <definedName name="BEx3LM1PWWC9WH0R5TX5K06V559U" localSheetId="11" hidden="1">#REF!</definedName>
    <definedName name="BEx3LM1PWWC9WH0R5TX5K06V559U" localSheetId="10" hidden="1">#REF!</definedName>
    <definedName name="BEx3LM1PWWC9WH0R5TX5K06V559U" localSheetId="9" hidden="1">#REF!</definedName>
    <definedName name="BEx3LM1PWWC9WH0R5TX5K06V559U" localSheetId="8" hidden="1">#REF!</definedName>
    <definedName name="BEx3LM1PWWC9WH0R5TX5K06V559U" localSheetId="7" hidden="1">#REF!</definedName>
    <definedName name="BEx3LM1PWWC9WH0R5TX5K06V559U" localSheetId="6" hidden="1">#REF!</definedName>
    <definedName name="BEx3LM1PWWC9WH0R5TX5K06V559U" localSheetId="5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15" hidden="1">#REF!</definedName>
    <definedName name="BEx3LPCEZ1C0XEKNCM3YT09JWCUO" localSheetId="14" hidden="1">#REF!</definedName>
    <definedName name="BEx3LPCEZ1C0XEKNCM3YT09JWCUO" localSheetId="13" hidden="1">#REF!</definedName>
    <definedName name="BEx3LPCEZ1C0XEKNCM3YT09JWCUO" localSheetId="12" hidden="1">#REF!</definedName>
    <definedName name="BEx3LPCEZ1C0XEKNCM3YT09JWCUO" localSheetId="11" hidden="1">#REF!</definedName>
    <definedName name="BEx3LPCEZ1C0XEKNCM3YT09JWCUO" localSheetId="10" hidden="1">#REF!</definedName>
    <definedName name="BEx3LPCEZ1C0XEKNCM3YT09JWCUO" localSheetId="9" hidden="1">#REF!</definedName>
    <definedName name="BEx3LPCEZ1C0XEKNCM3YT09JWCUO" localSheetId="8" hidden="1">#REF!</definedName>
    <definedName name="BEx3LPCEZ1C0XEKNCM3YT09JWCUO" localSheetId="7" hidden="1">#REF!</definedName>
    <definedName name="BEx3LPCEZ1C0XEKNCM3YT09JWCUO" localSheetId="6" hidden="1">#REF!</definedName>
    <definedName name="BEx3LPCEZ1C0XEKNCM3YT09JWCUO" localSheetId="5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15" hidden="1">#REF!</definedName>
    <definedName name="BEx3LSXW33WR1ECIMRYUPFBJXGGH" localSheetId="14" hidden="1">#REF!</definedName>
    <definedName name="BEx3LSXW33WR1ECIMRYUPFBJXGGH" localSheetId="13" hidden="1">#REF!</definedName>
    <definedName name="BEx3LSXW33WR1ECIMRYUPFBJXGGH" localSheetId="12" hidden="1">#REF!</definedName>
    <definedName name="BEx3LSXW33WR1ECIMRYUPFBJXGGH" localSheetId="11" hidden="1">#REF!</definedName>
    <definedName name="BEx3LSXW33WR1ECIMRYUPFBJXGGH" localSheetId="10" hidden="1">#REF!</definedName>
    <definedName name="BEx3LSXW33WR1ECIMRYUPFBJXGGH" localSheetId="9" hidden="1">#REF!</definedName>
    <definedName name="BEx3LSXW33WR1ECIMRYUPFBJXGGH" localSheetId="8" hidden="1">#REF!</definedName>
    <definedName name="BEx3LSXW33WR1ECIMRYUPFBJXGGH" localSheetId="7" hidden="1">#REF!</definedName>
    <definedName name="BEx3LSXW33WR1ECIMRYUPFBJXGGH" localSheetId="6" hidden="1">#REF!</definedName>
    <definedName name="BEx3LSXW33WR1ECIMRYUPFBJXGGH" localSheetId="5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15" hidden="1">#REF!</definedName>
    <definedName name="BEx3M1MR1K1NQD03H74BFWOK4MWQ" localSheetId="14" hidden="1">#REF!</definedName>
    <definedName name="BEx3M1MR1K1NQD03H74BFWOK4MWQ" localSheetId="13" hidden="1">#REF!</definedName>
    <definedName name="BEx3M1MR1K1NQD03H74BFWOK4MWQ" localSheetId="12" hidden="1">#REF!</definedName>
    <definedName name="BEx3M1MR1K1NQD03H74BFWOK4MWQ" localSheetId="11" hidden="1">#REF!</definedName>
    <definedName name="BEx3M1MR1K1NQD03H74BFWOK4MWQ" localSheetId="10" hidden="1">#REF!</definedName>
    <definedName name="BEx3M1MR1K1NQD03H74BFWOK4MWQ" localSheetId="9" hidden="1">#REF!</definedName>
    <definedName name="BEx3M1MR1K1NQD03H74BFWOK4MWQ" localSheetId="8" hidden="1">#REF!</definedName>
    <definedName name="BEx3M1MR1K1NQD03H74BFWOK4MWQ" localSheetId="7" hidden="1">#REF!</definedName>
    <definedName name="BEx3M1MR1K1NQD03H74BFWOK4MWQ" localSheetId="6" hidden="1">#REF!</definedName>
    <definedName name="BEx3M1MR1K1NQD03H74BFWOK4MWQ" localSheetId="5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15" hidden="1">#REF!</definedName>
    <definedName name="BEx3M4H77MYUKOOD31H9F80NMVK8" localSheetId="14" hidden="1">#REF!</definedName>
    <definedName name="BEx3M4H77MYUKOOD31H9F80NMVK8" localSheetId="13" hidden="1">#REF!</definedName>
    <definedName name="BEx3M4H77MYUKOOD31H9F80NMVK8" localSheetId="12" hidden="1">#REF!</definedName>
    <definedName name="BEx3M4H77MYUKOOD31H9F80NMVK8" localSheetId="11" hidden="1">#REF!</definedName>
    <definedName name="BEx3M4H77MYUKOOD31H9F80NMVK8" localSheetId="10" hidden="1">#REF!</definedName>
    <definedName name="BEx3M4H77MYUKOOD31H9F80NMVK8" localSheetId="9" hidden="1">#REF!</definedName>
    <definedName name="BEx3M4H77MYUKOOD31H9F80NMVK8" localSheetId="8" hidden="1">#REF!</definedName>
    <definedName name="BEx3M4H77MYUKOOD31H9F80NMVK8" localSheetId="7" hidden="1">#REF!</definedName>
    <definedName name="BEx3M4H77MYUKOOD31H9F80NMVK8" localSheetId="6" hidden="1">#REF!</definedName>
    <definedName name="BEx3M4H77MYUKOOD31H9F80NMVK8" localSheetId="5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15" hidden="1">#REF!</definedName>
    <definedName name="BEx3M9VFX329PZWYC4DMZ6P3W9R2" localSheetId="14" hidden="1">#REF!</definedName>
    <definedName name="BEx3M9VFX329PZWYC4DMZ6P3W9R2" localSheetId="13" hidden="1">#REF!</definedName>
    <definedName name="BEx3M9VFX329PZWYC4DMZ6P3W9R2" localSheetId="12" hidden="1">#REF!</definedName>
    <definedName name="BEx3M9VFX329PZWYC4DMZ6P3W9R2" localSheetId="11" hidden="1">#REF!</definedName>
    <definedName name="BEx3M9VFX329PZWYC4DMZ6P3W9R2" localSheetId="10" hidden="1">#REF!</definedName>
    <definedName name="BEx3M9VFX329PZWYC4DMZ6P3W9R2" localSheetId="9" hidden="1">#REF!</definedName>
    <definedName name="BEx3M9VFX329PZWYC4DMZ6P3W9R2" localSheetId="8" hidden="1">#REF!</definedName>
    <definedName name="BEx3M9VFX329PZWYC4DMZ6P3W9R2" localSheetId="7" hidden="1">#REF!</definedName>
    <definedName name="BEx3M9VFX329PZWYC4DMZ6P3W9R2" localSheetId="6" hidden="1">#REF!</definedName>
    <definedName name="BEx3M9VFX329PZWYC4DMZ6P3W9R2" localSheetId="5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15" hidden="1">#REF!</definedName>
    <definedName name="BEx3MCQ0VEBV0CZXDS505L38EQ8N" localSheetId="14" hidden="1">#REF!</definedName>
    <definedName name="BEx3MCQ0VEBV0CZXDS505L38EQ8N" localSheetId="13" hidden="1">#REF!</definedName>
    <definedName name="BEx3MCQ0VEBV0CZXDS505L38EQ8N" localSheetId="12" hidden="1">#REF!</definedName>
    <definedName name="BEx3MCQ0VEBV0CZXDS505L38EQ8N" localSheetId="11" hidden="1">#REF!</definedName>
    <definedName name="BEx3MCQ0VEBV0CZXDS505L38EQ8N" localSheetId="10" hidden="1">#REF!</definedName>
    <definedName name="BEx3MCQ0VEBV0CZXDS505L38EQ8N" localSheetId="9" hidden="1">#REF!</definedName>
    <definedName name="BEx3MCQ0VEBV0CZXDS505L38EQ8N" localSheetId="8" hidden="1">#REF!</definedName>
    <definedName name="BEx3MCQ0VEBV0CZXDS505L38EQ8N" localSheetId="7" hidden="1">#REF!</definedName>
    <definedName name="BEx3MCQ0VEBV0CZXDS505L38EQ8N" localSheetId="6" hidden="1">#REF!</definedName>
    <definedName name="BEx3MCQ0VEBV0CZXDS505L38EQ8N" localSheetId="5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15" hidden="1">#REF!</definedName>
    <definedName name="BEx3MEYV5LQY0BAL7V3CFAFVOM3T" localSheetId="14" hidden="1">#REF!</definedName>
    <definedName name="BEx3MEYV5LQY0BAL7V3CFAFVOM3T" localSheetId="13" hidden="1">#REF!</definedName>
    <definedName name="BEx3MEYV5LQY0BAL7V3CFAFVOM3T" localSheetId="12" hidden="1">#REF!</definedName>
    <definedName name="BEx3MEYV5LQY0BAL7V3CFAFVOM3T" localSheetId="11" hidden="1">#REF!</definedName>
    <definedName name="BEx3MEYV5LQY0BAL7V3CFAFVOM3T" localSheetId="10" hidden="1">#REF!</definedName>
    <definedName name="BEx3MEYV5LQY0BAL7V3CFAFVOM3T" localSheetId="9" hidden="1">#REF!</definedName>
    <definedName name="BEx3MEYV5LQY0BAL7V3CFAFVOM3T" localSheetId="8" hidden="1">#REF!</definedName>
    <definedName name="BEx3MEYV5LQY0BAL7V3CFAFVOM3T" localSheetId="7" hidden="1">#REF!</definedName>
    <definedName name="BEx3MEYV5LQY0BAL7V3CFAFVOM3T" localSheetId="6" hidden="1">#REF!</definedName>
    <definedName name="BEx3MEYV5LQY0BAL7V3CFAFVOM3T" localSheetId="5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15" hidden="1">#REF!</definedName>
    <definedName name="BEx3MF9LX8G8DXGARRYNTDH542WG" localSheetId="14" hidden="1">#REF!</definedName>
    <definedName name="BEx3MF9LX8G8DXGARRYNTDH542WG" localSheetId="13" hidden="1">#REF!</definedName>
    <definedName name="BEx3MF9LX8G8DXGARRYNTDH542WG" localSheetId="12" hidden="1">#REF!</definedName>
    <definedName name="BEx3MF9LX8G8DXGARRYNTDH542WG" localSheetId="11" hidden="1">#REF!</definedName>
    <definedName name="BEx3MF9LX8G8DXGARRYNTDH542WG" localSheetId="10" hidden="1">#REF!</definedName>
    <definedName name="BEx3MF9LX8G8DXGARRYNTDH542WG" localSheetId="9" hidden="1">#REF!</definedName>
    <definedName name="BEx3MF9LX8G8DXGARRYNTDH542WG" localSheetId="8" hidden="1">#REF!</definedName>
    <definedName name="BEx3MF9LX8G8DXGARRYNTDH542WG" localSheetId="7" hidden="1">#REF!</definedName>
    <definedName name="BEx3MF9LX8G8DXGARRYNTDH542WG" localSheetId="6" hidden="1">#REF!</definedName>
    <definedName name="BEx3MF9LX8G8DXGARRYNTDH542WG" localSheetId="5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15" hidden="1">#REF!</definedName>
    <definedName name="BEx3MREOFWJQEYMCMBL7ZE06NBN6" localSheetId="14" hidden="1">#REF!</definedName>
    <definedName name="BEx3MREOFWJQEYMCMBL7ZE06NBN6" localSheetId="13" hidden="1">#REF!</definedName>
    <definedName name="BEx3MREOFWJQEYMCMBL7ZE06NBN6" localSheetId="12" hidden="1">#REF!</definedName>
    <definedName name="BEx3MREOFWJQEYMCMBL7ZE06NBN6" localSheetId="11" hidden="1">#REF!</definedName>
    <definedName name="BEx3MREOFWJQEYMCMBL7ZE06NBN6" localSheetId="10" hidden="1">#REF!</definedName>
    <definedName name="BEx3MREOFWJQEYMCMBL7ZE06NBN6" localSheetId="9" hidden="1">#REF!</definedName>
    <definedName name="BEx3MREOFWJQEYMCMBL7ZE06NBN6" localSheetId="8" hidden="1">#REF!</definedName>
    <definedName name="BEx3MREOFWJQEYMCMBL7ZE06NBN6" localSheetId="7" hidden="1">#REF!</definedName>
    <definedName name="BEx3MREOFWJQEYMCMBL7ZE06NBN6" localSheetId="6" hidden="1">#REF!</definedName>
    <definedName name="BEx3MREOFWJQEYMCMBL7ZE06NBN6" localSheetId="5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15" hidden="1">#REF!</definedName>
    <definedName name="BEx3MSGD8I6KBFD4XFWYGH3DKUK3" localSheetId="14" hidden="1">#REF!</definedName>
    <definedName name="BEx3MSGD8I6KBFD4XFWYGH3DKUK3" localSheetId="13" hidden="1">#REF!</definedName>
    <definedName name="BEx3MSGD8I6KBFD4XFWYGH3DKUK3" localSheetId="12" hidden="1">#REF!</definedName>
    <definedName name="BEx3MSGD8I6KBFD4XFWYGH3DKUK3" localSheetId="11" hidden="1">#REF!</definedName>
    <definedName name="BEx3MSGD8I6KBFD4XFWYGH3DKUK3" localSheetId="10" hidden="1">#REF!</definedName>
    <definedName name="BEx3MSGD8I6KBFD4XFWYGH3DKUK3" localSheetId="9" hidden="1">#REF!</definedName>
    <definedName name="BEx3MSGD8I6KBFD4XFWYGH3DKUK3" localSheetId="8" hidden="1">#REF!</definedName>
    <definedName name="BEx3MSGD8I6KBFD4XFWYGH3DKUK3" localSheetId="7" hidden="1">#REF!</definedName>
    <definedName name="BEx3MSGD8I6KBFD4XFWYGH3DKUK3" localSheetId="6" hidden="1">#REF!</definedName>
    <definedName name="BEx3MSGD8I6KBFD4XFWYGH3DKUK3" localSheetId="5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15" hidden="1">#REF!</definedName>
    <definedName name="BEx3NDQFYEWZAUGWFMGT2R7E7RBT" localSheetId="14" hidden="1">#REF!</definedName>
    <definedName name="BEx3NDQFYEWZAUGWFMGT2R7E7RBT" localSheetId="13" hidden="1">#REF!</definedName>
    <definedName name="BEx3NDQFYEWZAUGWFMGT2R7E7RBT" localSheetId="12" hidden="1">#REF!</definedName>
    <definedName name="BEx3NDQFYEWZAUGWFMGT2R7E7RBT" localSheetId="11" hidden="1">#REF!</definedName>
    <definedName name="BEx3NDQFYEWZAUGWFMGT2R7E7RBT" localSheetId="10" hidden="1">#REF!</definedName>
    <definedName name="BEx3NDQFYEWZAUGWFMGT2R7E7RBT" localSheetId="9" hidden="1">#REF!</definedName>
    <definedName name="BEx3NDQFYEWZAUGWFMGT2R7E7RBT" localSheetId="8" hidden="1">#REF!</definedName>
    <definedName name="BEx3NDQFYEWZAUGWFMGT2R7E7RBT" localSheetId="7" hidden="1">#REF!</definedName>
    <definedName name="BEx3NDQFYEWZAUGWFMGT2R7E7RBT" localSheetId="6" hidden="1">#REF!</definedName>
    <definedName name="BEx3NDQFYEWZAUGWFMGT2R7E7RBT" localSheetId="5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15" hidden="1">#REF!</definedName>
    <definedName name="BEx3NGQBX2HEDKOCDX0TX1TGBB3P" localSheetId="14" hidden="1">#REF!</definedName>
    <definedName name="BEx3NGQBX2HEDKOCDX0TX1TGBB3P" localSheetId="13" hidden="1">#REF!</definedName>
    <definedName name="BEx3NGQBX2HEDKOCDX0TX1TGBB3P" localSheetId="12" hidden="1">#REF!</definedName>
    <definedName name="BEx3NGQBX2HEDKOCDX0TX1TGBB3P" localSheetId="11" hidden="1">#REF!</definedName>
    <definedName name="BEx3NGQBX2HEDKOCDX0TX1TGBB3P" localSheetId="10" hidden="1">#REF!</definedName>
    <definedName name="BEx3NGQBX2HEDKOCDX0TX1TGBB3P" localSheetId="9" hidden="1">#REF!</definedName>
    <definedName name="BEx3NGQBX2HEDKOCDX0TX1TGBB3P" localSheetId="8" hidden="1">#REF!</definedName>
    <definedName name="BEx3NGQBX2HEDKOCDX0TX1TGBB3P" localSheetId="7" hidden="1">#REF!</definedName>
    <definedName name="BEx3NGQBX2HEDKOCDX0TX1TGBB3P" localSheetId="6" hidden="1">#REF!</definedName>
    <definedName name="BEx3NGQBX2HEDKOCDX0TX1TGBB3P" localSheetId="5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15" hidden="1">#REF!</definedName>
    <definedName name="BEx3NLIZ7PHF2XE59ECZ3MD04ZG1" localSheetId="14" hidden="1">#REF!</definedName>
    <definedName name="BEx3NLIZ7PHF2XE59ECZ3MD04ZG1" localSheetId="13" hidden="1">#REF!</definedName>
    <definedName name="BEx3NLIZ7PHF2XE59ECZ3MD04ZG1" localSheetId="12" hidden="1">#REF!</definedName>
    <definedName name="BEx3NLIZ7PHF2XE59ECZ3MD04ZG1" localSheetId="11" hidden="1">#REF!</definedName>
    <definedName name="BEx3NLIZ7PHF2XE59ECZ3MD04ZG1" localSheetId="10" hidden="1">#REF!</definedName>
    <definedName name="BEx3NLIZ7PHF2XE59ECZ3MD04ZG1" localSheetId="9" hidden="1">#REF!</definedName>
    <definedName name="BEx3NLIZ7PHF2XE59ECZ3MD04ZG1" localSheetId="8" hidden="1">#REF!</definedName>
    <definedName name="BEx3NLIZ7PHF2XE59ECZ3MD04ZG1" localSheetId="7" hidden="1">#REF!</definedName>
    <definedName name="BEx3NLIZ7PHF2XE59ECZ3MD04ZG1" localSheetId="6" hidden="1">#REF!</definedName>
    <definedName name="BEx3NLIZ7PHF2XE59ECZ3MD04ZG1" localSheetId="5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15" hidden="1">#REF!</definedName>
    <definedName name="BEx3NMQ4BVC94728AUM7CCX7UHTU" localSheetId="14" hidden="1">#REF!</definedName>
    <definedName name="BEx3NMQ4BVC94728AUM7CCX7UHTU" localSheetId="13" hidden="1">#REF!</definedName>
    <definedName name="BEx3NMQ4BVC94728AUM7CCX7UHTU" localSheetId="12" hidden="1">#REF!</definedName>
    <definedName name="BEx3NMQ4BVC94728AUM7CCX7UHTU" localSheetId="11" hidden="1">#REF!</definedName>
    <definedName name="BEx3NMQ4BVC94728AUM7CCX7UHTU" localSheetId="10" hidden="1">#REF!</definedName>
    <definedName name="BEx3NMQ4BVC94728AUM7CCX7UHTU" localSheetId="9" hidden="1">#REF!</definedName>
    <definedName name="BEx3NMQ4BVC94728AUM7CCX7UHTU" localSheetId="8" hidden="1">#REF!</definedName>
    <definedName name="BEx3NMQ4BVC94728AUM7CCX7UHTU" localSheetId="7" hidden="1">#REF!</definedName>
    <definedName name="BEx3NMQ4BVC94728AUM7CCX7UHTU" localSheetId="6" hidden="1">#REF!</definedName>
    <definedName name="BEx3NMQ4BVC94728AUM7CCX7UHTU" localSheetId="5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15" hidden="1">#REF!</definedName>
    <definedName name="BEx3NR2I4OUFP3Z2QZEDU2PIFIDI" localSheetId="14" hidden="1">#REF!</definedName>
    <definedName name="BEx3NR2I4OUFP3Z2QZEDU2PIFIDI" localSheetId="13" hidden="1">#REF!</definedName>
    <definedName name="BEx3NR2I4OUFP3Z2QZEDU2PIFIDI" localSheetId="12" hidden="1">#REF!</definedName>
    <definedName name="BEx3NR2I4OUFP3Z2QZEDU2PIFIDI" localSheetId="11" hidden="1">#REF!</definedName>
    <definedName name="BEx3NR2I4OUFP3Z2QZEDU2PIFIDI" localSheetId="10" hidden="1">#REF!</definedName>
    <definedName name="BEx3NR2I4OUFP3Z2QZEDU2PIFIDI" localSheetId="9" hidden="1">#REF!</definedName>
    <definedName name="BEx3NR2I4OUFP3Z2QZEDU2PIFIDI" localSheetId="8" hidden="1">#REF!</definedName>
    <definedName name="BEx3NR2I4OUFP3Z2QZEDU2PIFIDI" localSheetId="7" hidden="1">#REF!</definedName>
    <definedName name="BEx3NR2I4OUFP3Z2QZEDU2PIFIDI" localSheetId="6" hidden="1">#REF!</definedName>
    <definedName name="BEx3NR2I4OUFP3Z2QZEDU2PIFIDI" localSheetId="5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15" hidden="1">#REF!</definedName>
    <definedName name="BEx3O19B8FTTAPVT5DZXQGQXWFR8" localSheetId="14" hidden="1">#REF!</definedName>
    <definedName name="BEx3O19B8FTTAPVT5DZXQGQXWFR8" localSheetId="13" hidden="1">#REF!</definedName>
    <definedName name="BEx3O19B8FTTAPVT5DZXQGQXWFR8" localSheetId="12" hidden="1">#REF!</definedName>
    <definedName name="BEx3O19B8FTTAPVT5DZXQGQXWFR8" localSheetId="11" hidden="1">#REF!</definedName>
    <definedName name="BEx3O19B8FTTAPVT5DZXQGQXWFR8" localSheetId="10" hidden="1">#REF!</definedName>
    <definedName name="BEx3O19B8FTTAPVT5DZXQGQXWFR8" localSheetId="9" hidden="1">#REF!</definedName>
    <definedName name="BEx3O19B8FTTAPVT5DZXQGQXWFR8" localSheetId="8" hidden="1">#REF!</definedName>
    <definedName name="BEx3O19B8FTTAPVT5DZXQGQXWFR8" localSheetId="7" hidden="1">#REF!</definedName>
    <definedName name="BEx3O19B8FTTAPVT5DZXQGQXWFR8" localSheetId="6" hidden="1">#REF!</definedName>
    <definedName name="BEx3O19B8FTTAPVT5DZXQGQXWFR8" localSheetId="5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15" hidden="1">#REF!</definedName>
    <definedName name="BEx3O85IKWARA6NCJOLRBRJFMEWW" localSheetId="14" hidden="1">#REF!</definedName>
    <definedName name="BEx3O85IKWARA6NCJOLRBRJFMEWW" localSheetId="13" hidden="1">#REF!</definedName>
    <definedName name="BEx3O85IKWARA6NCJOLRBRJFMEWW" localSheetId="12" hidden="1">#REF!</definedName>
    <definedName name="BEx3O85IKWARA6NCJOLRBRJFMEWW" localSheetId="11" hidden="1">#REF!</definedName>
    <definedName name="BEx3O85IKWARA6NCJOLRBRJFMEWW" localSheetId="10" hidden="1">#REF!</definedName>
    <definedName name="BEx3O85IKWARA6NCJOLRBRJFMEWW" localSheetId="9" hidden="1">#REF!</definedName>
    <definedName name="BEx3O85IKWARA6NCJOLRBRJFMEWW" localSheetId="8" hidden="1">#REF!</definedName>
    <definedName name="BEx3O85IKWARA6NCJOLRBRJFMEWW" localSheetId="7" hidden="1">#REF!</definedName>
    <definedName name="BEx3O85IKWARA6NCJOLRBRJFMEWW" localSheetId="6" hidden="1">#REF!</definedName>
    <definedName name="BEx3O85IKWARA6NCJOLRBRJFMEWW" localSheetId="5" hidden="1">#REF!</definedName>
    <definedName name="BEx3O85IKWARA6NCJOLRBRJFMEWW" localSheetId="3" hidden="1">#REF!</definedName>
    <definedName name="BEx3O85IKWARA6NCJOLRBRJFMEWW" hidden="1">#REF!</definedName>
    <definedName name="BEx3OJZSCGFRW7SVGBFI0X9DNVMM" localSheetId="15" hidden="1">#REF!</definedName>
    <definedName name="BEx3OJZSCGFRW7SVGBFI0X9DNVMM" localSheetId="14" hidden="1">#REF!</definedName>
    <definedName name="BEx3OJZSCGFRW7SVGBFI0X9DNVMM" localSheetId="13" hidden="1">#REF!</definedName>
    <definedName name="BEx3OJZSCGFRW7SVGBFI0X9DNVMM" localSheetId="12" hidden="1">#REF!</definedName>
    <definedName name="BEx3OJZSCGFRW7SVGBFI0X9DNVMM" localSheetId="11" hidden="1">#REF!</definedName>
    <definedName name="BEx3OJZSCGFRW7SVGBFI0X9DNVMM" localSheetId="10" hidden="1">#REF!</definedName>
    <definedName name="BEx3OJZSCGFRW7SVGBFI0X9DNVMM" localSheetId="9" hidden="1">#REF!</definedName>
    <definedName name="BEx3OJZSCGFRW7SVGBFI0X9DNVMM" localSheetId="8" hidden="1">#REF!</definedName>
    <definedName name="BEx3OJZSCGFRW7SVGBFI0X9DNVMM" localSheetId="7" hidden="1">#REF!</definedName>
    <definedName name="BEx3OJZSCGFRW7SVGBFI0X9DNVMM" localSheetId="6" hidden="1">#REF!</definedName>
    <definedName name="BEx3OJZSCGFRW7SVGBFI0X9DNVMM" localSheetId="5" hidden="1">#REF!</definedName>
    <definedName name="BEx3OJZSCGFRW7SVGBFI0X9DNVMM" localSheetId="3" hidden="1">#REF!</definedName>
    <definedName name="BEx3OJZSCGFRW7SVGBFI0X9DNVMM" hidden="1">#REF!</definedName>
    <definedName name="BEx3ORSBUXAF21MKEY90YJV9AY9A" localSheetId="15" hidden="1">#REF!</definedName>
    <definedName name="BEx3ORSBUXAF21MKEY90YJV9AY9A" localSheetId="14" hidden="1">#REF!</definedName>
    <definedName name="BEx3ORSBUXAF21MKEY90YJV9AY9A" localSheetId="13" hidden="1">#REF!</definedName>
    <definedName name="BEx3ORSBUXAF21MKEY90YJV9AY9A" localSheetId="12" hidden="1">#REF!</definedName>
    <definedName name="BEx3ORSBUXAF21MKEY90YJV9AY9A" localSheetId="11" hidden="1">#REF!</definedName>
    <definedName name="BEx3ORSBUXAF21MKEY90YJV9AY9A" localSheetId="10" hidden="1">#REF!</definedName>
    <definedName name="BEx3ORSBUXAF21MKEY90YJV9AY9A" localSheetId="9" hidden="1">#REF!</definedName>
    <definedName name="BEx3ORSBUXAF21MKEY90YJV9AY9A" localSheetId="8" hidden="1">#REF!</definedName>
    <definedName name="BEx3ORSBUXAF21MKEY90YJV9AY9A" localSheetId="7" hidden="1">#REF!</definedName>
    <definedName name="BEx3ORSBUXAF21MKEY90YJV9AY9A" localSheetId="6" hidden="1">#REF!</definedName>
    <definedName name="BEx3ORSBUXAF21MKEY90YJV9AY9A" localSheetId="5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15" hidden="1">#REF!</definedName>
    <definedName name="BEx3OUS0N576NJN078Y1BWUWQK6B" localSheetId="14" hidden="1">#REF!</definedName>
    <definedName name="BEx3OUS0N576NJN078Y1BWUWQK6B" localSheetId="13" hidden="1">#REF!</definedName>
    <definedName name="BEx3OUS0N576NJN078Y1BWUWQK6B" localSheetId="12" hidden="1">#REF!</definedName>
    <definedName name="BEx3OUS0N576NJN078Y1BWUWQK6B" localSheetId="11" hidden="1">#REF!</definedName>
    <definedName name="BEx3OUS0N576NJN078Y1BWUWQK6B" localSheetId="10" hidden="1">#REF!</definedName>
    <definedName name="BEx3OUS0N576NJN078Y1BWUWQK6B" localSheetId="9" hidden="1">#REF!</definedName>
    <definedName name="BEx3OUS0N576NJN078Y1BWUWQK6B" localSheetId="8" hidden="1">#REF!</definedName>
    <definedName name="BEx3OUS0N576NJN078Y1BWUWQK6B" localSheetId="7" hidden="1">#REF!</definedName>
    <definedName name="BEx3OUS0N576NJN078Y1BWUWQK6B" localSheetId="6" hidden="1">#REF!</definedName>
    <definedName name="BEx3OUS0N576NJN078Y1BWUWQK6B" localSheetId="5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15" hidden="1">#REF!</definedName>
    <definedName name="BEx3OV8BH6PYNZT7C246LOAU9SVX" localSheetId="14" hidden="1">#REF!</definedName>
    <definedName name="BEx3OV8BH6PYNZT7C246LOAU9SVX" localSheetId="13" hidden="1">#REF!</definedName>
    <definedName name="BEx3OV8BH6PYNZT7C246LOAU9SVX" localSheetId="12" hidden="1">#REF!</definedName>
    <definedName name="BEx3OV8BH6PYNZT7C246LOAU9SVX" localSheetId="11" hidden="1">#REF!</definedName>
    <definedName name="BEx3OV8BH6PYNZT7C246LOAU9SVX" localSheetId="10" hidden="1">#REF!</definedName>
    <definedName name="BEx3OV8BH6PYNZT7C246LOAU9SVX" localSheetId="9" hidden="1">#REF!</definedName>
    <definedName name="BEx3OV8BH6PYNZT7C246LOAU9SVX" localSheetId="8" hidden="1">#REF!</definedName>
    <definedName name="BEx3OV8BH6PYNZT7C246LOAU9SVX" localSheetId="7" hidden="1">#REF!</definedName>
    <definedName name="BEx3OV8BH6PYNZT7C246LOAU9SVX" localSheetId="6" hidden="1">#REF!</definedName>
    <definedName name="BEx3OV8BH6PYNZT7C246LOAU9SVX" localSheetId="5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15" hidden="1">#REF!</definedName>
    <definedName name="BEx3OXRYJZUEY6E72UJU0PHLMYAR" localSheetId="14" hidden="1">#REF!</definedName>
    <definedName name="BEx3OXRYJZUEY6E72UJU0PHLMYAR" localSheetId="13" hidden="1">#REF!</definedName>
    <definedName name="BEx3OXRYJZUEY6E72UJU0PHLMYAR" localSheetId="12" hidden="1">#REF!</definedName>
    <definedName name="BEx3OXRYJZUEY6E72UJU0PHLMYAR" localSheetId="11" hidden="1">#REF!</definedName>
    <definedName name="BEx3OXRYJZUEY6E72UJU0PHLMYAR" localSheetId="10" hidden="1">#REF!</definedName>
    <definedName name="BEx3OXRYJZUEY6E72UJU0PHLMYAR" localSheetId="9" hidden="1">#REF!</definedName>
    <definedName name="BEx3OXRYJZUEY6E72UJU0PHLMYAR" localSheetId="8" hidden="1">#REF!</definedName>
    <definedName name="BEx3OXRYJZUEY6E72UJU0PHLMYAR" localSheetId="7" hidden="1">#REF!</definedName>
    <definedName name="BEx3OXRYJZUEY6E72UJU0PHLMYAR" localSheetId="6" hidden="1">#REF!</definedName>
    <definedName name="BEx3OXRYJZUEY6E72UJU0PHLMYAR" localSheetId="5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15" hidden="1">#REF!</definedName>
    <definedName name="BEx3P3RP5PYI4BJVYGNU1V7KT5EH" localSheetId="14" hidden="1">#REF!</definedName>
    <definedName name="BEx3P3RP5PYI4BJVYGNU1V7KT5EH" localSheetId="13" hidden="1">#REF!</definedName>
    <definedName name="BEx3P3RP5PYI4BJVYGNU1V7KT5EH" localSheetId="12" hidden="1">#REF!</definedName>
    <definedName name="BEx3P3RP5PYI4BJVYGNU1V7KT5EH" localSheetId="11" hidden="1">#REF!</definedName>
    <definedName name="BEx3P3RP5PYI4BJVYGNU1V7KT5EH" localSheetId="10" hidden="1">#REF!</definedName>
    <definedName name="BEx3P3RP5PYI4BJVYGNU1V7KT5EH" localSheetId="9" hidden="1">#REF!</definedName>
    <definedName name="BEx3P3RP5PYI4BJVYGNU1V7KT5EH" localSheetId="8" hidden="1">#REF!</definedName>
    <definedName name="BEx3P3RP5PYI4BJVYGNU1V7KT5EH" localSheetId="7" hidden="1">#REF!</definedName>
    <definedName name="BEx3P3RP5PYI4BJVYGNU1V7KT5EH" localSheetId="6" hidden="1">#REF!</definedName>
    <definedName name="BEx3P3RP5PYI4BJVYGNU1V7KT5EH" localSheetId="5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15" hidden="1">#REF!</definedName>
    <definedName name="BEx3P59TTRSGQY888P5C1O7M2PQT" localSheetId="14" hidden="1">#REF!</definedName>
    <definedName name="BEx3P59TTRSGQY888P5C1O7M2PQT" localSheetId="13" hidden="1">#REF!</definedName>
    <definedName name="BEx3P59TTRSGQY888P5C1O7M2PQT" localSheetId="12" hidden="1">#REF!</definedName>
    <definedName name="BEx3P59TTRSGQY888P5C1O7M2PQT" localSheetId="11" hidden="1">#REF!</definedName>
    <definedName name="BEx3P59TTRSGQY888P5C1O7M2PQT" localSheetId="10" hidden="1">#REF!</definedName>
    <definedName name="BEx3P59TTRSGQY888P5C1O7M2PQT" localSheetId="9" hidden="1">#REF!</definedName>
    <definedName name="BEx3P59TTRSGQY888P5C1O7M2PQT" localSheetId="8" hidden="1">#REF!</definedName>
    <definedName name="BEx3P59TTRSGQY888P5C1O7M2PQT" localSheetId="7" hidden="1">#REF!</definedName>
    <definedName name="BEx3P59TTRSGQY888P5C1O7M2PQT" localSheetId="6" hidden="1">#REF!</definedName>
    <definedName name="BEx3P59TTRSGQY888P5C1O7M2PQT" localSheetId="5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15" hidden="1">#REF!</definedName>
    <definedName name="BEx3PDNRRNKD5GOUBUQFXAHIXLD9" localSheetId="14" hidden="1">#REF!</definedName>
    <definedName name="BEx3PDNRRNKD5GOUBUQFXAHIXLD9" localSheetId="13" hidden="1">#REF!</definedName>
    <definedName name="BEx3PDNRRNKD5GOUBUQFXAHIXLD9" localSheetId="12" hidden="1">#REF!</definedName>
    <definedName name="BEx3PDNRRNKD5GOUBUQFXAHIXLD9" localSheetId="11" hidden="1">#REF!</definedName>
    <definedName name="BEx3PDNRRNKD5GOUBUQFXAHIXLD9" localSheetId="10" hidden="1">#REF!</definedName>
    <definedName name="BEx3PDNRRNKD5GOUBUQFXAHIXLD9" localSheetId="9" hidden="1">#REF!</definedName>
    <definedName name="BEx3PDNRRNKD5GOUBUQFXAHIXLD9" localSheetId="8" hidden="1">#REF!</definedName>
    <definedName name="BEx3PDNRRNKD5GOUBUQFXAHIXLD9" localSheetId="7" hidden="1">#REF!</definedName>
    <definedName name="BEx3PDNRRNKD5GOUBUQFXAHIXLD9" localSheetId="6" hidden="1">#REF!</definedName>
    <definedName name="BEx3PDNRRNKD5GOUBUQFXAHIXLD9" localSheetId="5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15" hidden="1">#REF!</definedName>
    <definedName name="BEx3PDT8GNPWLLN02IH1XPV90XYK" localSheetId="14" hidden="1">#REF!</definedName>
    <definedName name="BEx3PDT8GNPWLLN02IH1XPV90XYK" localSheetId="13" hidden="1">#REF!</definedName>
    <definedName name="BEx3PDT8GNPWLLN02IH1XPV90XYK" localSheetId="12" hidden="1">#REF!</definedName>
    <definedName name="BEx3PDT8GNPWLLN02IH1XPV90XYK" localSheetId="11" hidden="1">#REF!</definedName>
    <definedName name="BEx3PDT8GNPWLLN02IH1XPV90XYK" localSheetId="10" hidden="1">#REF!</definedName>
    <definedName name="BEx3PDT8GNPWLLN02IH1XPV90XYK" localSheetId="9" hidden="1">#REF!</definedName>
    <definedName name="BEx3PDT8GNPWLLN02IH1XPV90XYK" localSheetId="8" hidden="1">#REF!</definedName>
    <definedName name="BEx3PDT8GNPWLLN02IH1XPV90XYK" localSheetId="7" hidden="1">#REF!</definedName>
    <definedName name="BEx3PDT8GNPWLLN02IH1XPV90XYK" localSheetId="6" hidden="1">#REF!</definedName>
    <definedName name="BEx3PDT8GNPWLLN02IH1XPV90XYK" localSheetId="5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15" hidden="1">#REF!</definedName>
    <definedName name="BEx3PKEMDW8KZEP11IL927C5O7I2" localSheetId="14" hidden="1">#REF!</definedName>
    <definedName name="BEx3PKEMDW8KZEP11IL927C5O7I2" localSheetId="13" hidden="1">#REF!</definedName>
    <definedName name="BEx3PKEMDW8KZEP11IL927C5O7I2" localSheetId="12" hidden="1">#REF!</definedName>
    <definedName name="BEx3PKEMDW8KZEP11IL927C5O7I2" localSheetId="11" hidden="1">#REF!</definedName>
    <definedName name="BEx3PKEMDW8KZEP11IL927C5O7I2" localSheetId="10" hidden="1">#REF!</definedName>
    <definedName name="BEx3PKEMDW8KZEP11IL927C5O7I2" localSheetId="9" hidden="1">#REF!</definedName>
    <definedName name="BEx3PKEMDW8KZEP11IL927C5O7I2" localSheetId="8" hidden="1">#REF!</definedName>
    <definedName name="BEx3PKEMDW8KZEP11IL927C5O7I2" localSheetId="7" hidden="1">#REF!</definedName>
    <definedName name="BEx3PKEMDW8KZEP11IL927C5O7I2" localSheetId="6" hidden="1">#REF!</definedName>
    <definedName name="BEx3PKEMDW8KZEP11IL927C5O7I2" localSheetId="5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15" hidden="1">#REF!</definedName>
    <definedName name="BEx3PKJZ1Z7L9S6KV8KXVS6B2FX4" localSheetId="14" hidden="1">#REF!</definedName>
    <definedName name="BEx3PKJZ1Z7L9S6KV8KXVS6B2FX4" localSheetId="13" hidden="1">#REF!</definedName>
    <definedName name="BEx3PKJZ1Z7L9S6KV8KXVS6B2FX4" localSheetId="12" hidden="1">#REF!</definedName>
    <definedName name="BEx3PKJZ1Z7L9S6KV8KXVS6B2FX4" localSheetId="11" hidden="1">#REF!</definedName>
    <definedName name="BEx3PKJZ1Z7L9S6KV8KXVS6B2FX4" localSheetId="10" hidden="1">#REF!</definedName>
    <definedName name="BEx3PKJZ1Z7L9S6KV8KXVS6B2FX4" localSheetId="9" hidden="1">#REF!</definedName>
    <definedName name="BEx3PKJZ1Z7L9S6KV8KXVS6B2FX4" localSheetId="8" hidden="1">#REF!</definedName>
    <definedName name="BEx3PKJZ1Z7L9S6KV8KXVS6B2FX4" localSheetId="7" hidden="1">#REF!</definedName>
    <definedName name="BEx3PKJZ1Z7L9S6KV8KXVS6B2FX4" localSheetId="6" hidden="1">#REF!</definedName>
    <definedName name="BEx3PKJZ1Z7L9S6KV8KXVS6B2FX4" localSheetId="5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15" hidden="1">#REF!</definedName>
    <definedName name="BEx3PMNG53Z5HY138H99QOMTX8W3" localSheetId="14" hidden="1">#REF!</definedName>
    <definedName name="BEx3PMNG53Z5HY138H99QOMTX8W3" localSheetId="13" hidden="1">#REF!</definedName>
    <definedName name="BEx3PMNG53Z5HY138H99QOMTX8W3" localSheetId="12" hidden="1">#REF!</definedName>
    <definedName name="BEx3PMNG53Z5HY138H99QOMTX8W3" localSheetId="11" hidden="1">#REF!</definedName>
    <definedName name="BEx3PMNG53Z5HY138H99QOMTX8W3" localSheetId="10" hidden="1">#REF!</definedName>
    <definedName name="BEx3PMNG53Z5HY138H99QOMTX8W3" localSheetId="9" hidden="1">#REF!</definedName>
    <definedName name="BEx3PMNG53Z5HY138H99QOMTX8W3" localSheetId="8" hidden="1">#REF!</definedName>
    <definedName name="BEx3PMNG53Z5HY138H99QOMTX8W3" localSheetId="7" hidden="1">#REF!</definedName>
    <definedName name="BEx3PMNG53Z5HY138H99QOMTX8W3" localSheetId="6" hidden="1">#REF!</definedName>
    <definedName name="BEx3PMNG53Z5HY138H99QOMTX8W3" localSheetId="5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15" hidden="1">#REF!</definedName>
    <definedName name="BEx3PP1RRSFZ8UC0JC9R91W6LNKW" localSheetId="14" hidden="1">#REF!</definedName>
    <definedName name="BEx3PP1RRSFZ8UC0JC9R91W6LNKW" localSheetId="13" hidden="1">#REF!</definedName>
    <definedName name="BEx3PP1RRSFZ8UC0JC9R91W6LNKW" localSheetId="12" hidden="1">#REF!</definedName>
    <definedName name="BEx3PP1RRSFZ8UC0JC9R91W6LNKW" localSheetId="11" hidden="1">#REF!</definedName>
    <definedName name="BEx3PP1RRSFZ8UC0JC9R91W6LNKW" localSheetId="10" hidden="1">#REF!</definedName>
    <definedName name="BEx3PP1RRSFZ8UC0JC9R91W6LNKW" localSheetId="9" hidden="1">#REF!</definedName>
    <definedName name="BEx3PP1RRSFZ8UC0JC9R91W6LNKW" localSheetId="8" hidden="1">#REF!</definedName>
    <definedName name="BEx3PP1RRSFZ8UC0JC9R91W6LNKW" localSheetId="7" hidden="1">#REF!</definedName>
    <definedName name="BEx3PP1RRSFZ8UC0JC9R91W6LNKW" localSheetId="6" hidden="1">#REF!</definedName>
    <definedName name="BEx3PP1RRSFZ8UC0JC9R91W6LNKW" localSheetId="5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15" hidden="1">#REF!</definedName>
    <definedName name="BEx3PRQW017D7T1X732WDV7L1KP8" localSheetId="14" hidden="1">#REF!</definedName>
    <definedName name="BEx3PRQW017D7T1X732WDV7L1KP8" localSheetId="13" hidden="1">#REF!</definedName>
    <definedName name="BEx3PRQW017D7T1X732WDV7L1KP8" localSheetId="12" hidden="1">#REF!</definedName>
    <definedName name="BEx3PRQW017D7T1X732WDV7L1KP8" localSheetId="11" hidden="1">#REF!</definedName>
    <definedName name="BEx3PRQW017D7T1X732WDV7L1KP8" localSheetId="10" hidden="1">#REF!</definedName>
    <definedName name="BEx3PRQW017D7T1X732WDV7L1KP8" localSheetId="9" hidden="1">#REF!</definedName>
    <definedName name="BEx3PRQW017D7T1X732WDV7L1KP8" localSheetId="8" hidden="1">#REF!</definedName>
    <definedName name="BEx3PRQW017D7T1X732WDV7L1KP8" localSheetId="7" hidden="1">#REF!</definedName>
    <definedName name="BEx3PRQW017D7T1X732WDV7L1KP8" localSheetId="6" hidden="1">#REF!</definedName>
    <definedName name="BEx3PRQW017D7T1X732WDV7L1KP8" localSheetId="5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15" hidden="1">#REF!</definedName>
    <definedName name="BEx3PVXYZC8WB9ZJE7OCKUXZ46EA" localSheetId="14" hidden="1">#REF!</definedName>
    <definedName name="BEx3PVXYZC8WB9ZJE7OCKUXZ46EA" localSheetId="13" hidden="1">#REF!</definedName>
    <definedName name="BEx3PVXYZC8WB9ZJE7OCKUXZ46EA" localSheetId="12" hidden="1">#REF!</definedName>
    <definedName name="BEx3PVXYZC8WB9ZJE7OCKUXZ46EA" localSheetId="11" hidden="1">#REF!</definedName>
    <definedName name="BEx3PVXYZC8WB9ZJE7OCKUXZ46EA" localSheetId="10" hidden="1">#REF!</definedName>
    <definedName name="BEx3PVXYZC8WB9ZJE7OCKUXZ46EA" localSheetId="9" hidden="1">#REF!</definedName>
    <definedName name="BEx3PVXYZC8WB9ZJE7OCKUXZ46EA" localSheetId="8" hidden="1">#REF!</definedName>
    <definedName name="BEx3PVXYZC8WB9ZJE7OCKUXZ46EA" localSheetId="7" hidden="1">#REF!</definedName>
    <definedName name="BEx3PVXYZC8WB9ZJE7OCKUXZ46EA" localSheetId="6" hidden="1">#REF!</definedName>
    <definedName name="BEx3PVXYZC8WB9ZJE7OCKUXZ46EA" localSheetId="5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15" hidden="1">#REF!</definedName>
    <definedName name="BEx3Q0VWPU5EQECK7MQ47TYJ3SWW" localSheetId="14" hidden="1">#REF!</definedName>
    <definedName name="BEx3Q0VWPU5EQECK7MQ47TYJ3SWW" localSheetId="13" hidden="1">#REF!</definedName>
    <definedName name="BEx3Q0VWPU5EQECK7MQ47TYJ3SWW" localSheetId="12" hidden="1">#REF!</definedName>
    <definedName name="BEx3Q0VWPU5EQECK7MQ47TYJ3SWW" localSheetId="11" hidden="1">#REF!</definedName>
    <definedName name="BEx3Q0VWPU5EQECK7MQ47TYJ3SWW" localSheetId="10" hidden="1">#REF!</definedName>
    <definedName name="BEx3Q0VWPU5EQECK7MQ47TYJ3SWW" localSheetId="9" hidden="1">#REF!</definedName>
    <definedName name="BEx3Q0VWPU5EQECK7MQ47TYJ3SWW" localSheetId="8" hidden="1">#REF!</definedName>
    <definedName name="BEx3Q0VWPU5EQECK7MQ47TYJ3SWW" localSheetId="7" hidden="1">#REF!</definedName>
    <definedName name="BEx3Q0VWPU5EQECK7MQ47TYJ3SWW" localSheetId="6" hidden="1">#REF!</definedName>
    <definedName name="BEx3Q0VWPU5EQECK7MQ47TYJ3SWW" localSheetId="5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15" hidden="1">#REF!</definedName>
    <definedName name="BEx3Q7BZ9PUXK2RLIOFSIS9AHU1B" localSheetId="14" hidden="1">#REF!</definedName>
    <definedName name="BEx3Q7BZ9PUXK2RLIOFSIS9AHU1B" localSheetId="13" hidden="1">#REF!</definedName>
    <definedName name="BEx3Q7BZ9PUXK2RLIOFSIS9AHU1B" localSheetId="12" hidden="1">#REF!</definedName>
    <definedName name="BEx3Q7BZ9PUXK2RLIOFSIS9AHU1B" localSheetId="11" hidden="1">#REF!</definedName>
    <definedName name="BEx3Q7BZ9PUXK2RLIOFSIS9AHU1B" localSheetId="10" hidden="1">#REF!</definedName>
    <definedName name="BEx3Q7BZ9PUXK2RLIOFSIS9AHU1B" localSheetId="9" hidden="1">#REF!</definedName>
    <definedName name="BEx3Q7BZ9PUXK2RLIOFSIS9AHU1B" localSheetId="8" hidden="1">#REF!</definedName>
    <definedName name="BEx3Q7BZ9PUXK2RLIOFSIS9AHU1B" localSheetId="7" hidden="1">#REF!</definedName>
    <definedName name="BEx3Q7BZ9PUXK2RLIOFSIS9AHU1B" localSheetId="6" hidden="1">#REF!</definedName>
    <definedName name="BEx3Q7BZ9PUXK2RLIOFSIS9AHU1B" localSheetId="5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15" hidden="1">#REF!</definedName>
    <definedName name="BEx3Q8J42S9VU6EAN2Y28MR6DF88" localSheetId="14" hidden="1">#REF!</definedName>
    <definedName name="BEx3Q8J42S9VU6EAN2Y28MR6DF88" localSheetId="13" hidden="1">#REF!</definedName>
    <definedName name="BEx3Q8J42S9VU6EAN2Y28MR6DF88" localSheetId="12" hidden="1">#REF!</definedName>
    <definedName name="BEx3Q8J42S9VU6EAN2Y28MR6DF88" localSheetId="11" hidden="1">#REF!</definedName>
    <definedName name="BEx3Q8J42S9VU6EAN2Y28MR6DF88" localSheetId="10" hidden="1">#REF!</definedName>
    <definedName name="BEx3Q8J42S9VU6EAN2Y28MR6DF88" localSheetId="9" hidden="1">#REF!</definedName>
    <definedName name="BEx3Q8J42S9VU6EAN2Y28MR6DF88" localSheetId="8" hidden="1">#REF!</definedName>
    <definedName name="BEx3Q8J42S9VU6EAN2Y28MR6DF88" localSheetId="7" hidden="1">#REF!</definedName>
    <definedName name="BEx3Q8J42S9VU6EAN2Y28MR6DF88" localSheetId="6" hidden="1">#REF!</definedName>
    <definedName name="BEx3Q8J42S9VU6EAN2Y28MR6DF88" localSheetId="5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15" hidden="1">#REF!</definedName>
    <definedName name="BEx3QCFD2TBUF95ZN83Q7JPV97FK" localSheetId="14" hidden="1">#REF!</definedName>
    <definedName name="BEx3QCFD2TBUF95ZN83Q7JPV97FK" localSheetId="13" hidden="1">#REF!</definedName>
    <definedName name="BEx3QCFD2TBUF95ZN83Q7JPV97FK" localSheetId="12" hidden="1">#REF!</definedName>
    <definedName name="BEx3QCFD2TBUF95ZN83Q7JPV97FK" localSheetId="11" hidden="1">#REF!</definedName>
    <definedName name="BEx3QCFD2TBUF95ZN83Q7JPV97FK" localSheetId="10" hidden="1">#REF!</definedName>
    <definedName name="BEx3QCFD2TBUF95ZN83Q7JPV97FK" localSheetId="9" hidden="1">#REF!</definedName>
    <definedName name="BEx3QCFD2TBUF95ZN83Q7JPV97FK" localSheetId="8" hidden="1">#REF!</definedName>
    <definedName name="BEx3QCFD2TBUF95ZN83Q7JPV97FK" localSheetId="7" hidden="1">#REF!</definedName>
    <definedName name="BEx3QCFD2TBUF95ZN83Q7JPV97FK" localSheetId="6" hidden="1">#REF!</definedName>
    <definedName name="BEx3QCFD2TBUF95ZN83Q7JPV97FK" localSheetId="5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15" hidden="1">#REF!</definedName>
    <definedName name="BEx3QEDFOYFY5NBTININ5W4RLD4Q" localSheetId="14" hidden="1">#REF!</definedName>
    <definedName name="BEx3QEDFOYFY5NBTININ5W4RLD4Q" localSheetId="13" hidden="1">#REF!</definedName>
    <definedName name="BEx3QEDFOYFY5NBTININ5W4RLD4Q" localSheetId="12" hidden="1">#REF!</definedName>
    <definedName name="BEx3QEDFOYFY5NBTININ5W4RLD4Q" localSheetId="11" hidden="1">#REF!</definedName>
    <definedName name="BEx3QEDFOYFY5NBTININ5W4RLD4Q" localSheetId="10" hidden="1">#REF!</definedName>
    <definedName name="BEx3QEDFOYFY5NBTININ5W4RLD4Q" localSheetId="9" hidden="1">#REF!</definedName>
    <definedName name="BEx3QEDFOYFY5NBTININ5W4RLD4Q" localSheetId="8" hidden="1">#REF!</definedName>
    <definedName name="BEx3QEDFOYFY5NBTININ5W4RLD4Q" localSheetId="7" hidden="1">#REF!</definedName>
    <definedName name="BEx3QEDFOYFY5NBTININ5W4RLD4Q" localSheetId="6" hidden="1">#REF!</definedName>
    <definedName name="BEx3QEDFOYFY5NBTININ5W4RLD4Q" localSheetId="5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15" hidden="1">#REF!</definedName>
    <definedName name="BEx3QIKJ3U962US1Q564NZDLU8LD" localSheetId="14" hidden="1">#REF!</definedName>
    <definedName name="BEx3QIKJ3U962US1Q564NZDLU8LD" localSheetId="13" hidden="1">#REF!</definedName>
    <definedName name="BEx3QIKJ3U962US1Q564NZDLU8LD" localSheetId="12" hidden="1">#REF!</definedName>
    <definedName name="BEx3QIKJ3U962US1Q564NZDLU8LD" localSheetId="11" hidden="1">#REF!</definedName>
    <definedName name="BEx3QIKJ3U962US1Q564NZDLU8LD" localSheetId="10" hidden="1">#REF!</definedName>
    <definedName name="BEx3QIKJ3U962US1Q564NZDLU8LD" localSheetId="9" hidden="1">#REF!</definedName>
    <definedName name="BEx3QIKJ3U962US1Q564NZDLU8LD" localSheetId="8" hidden="1">#REF!</definedName>
    <definedName name="BEx3QIKJ3U962US1Q564NZDLU8LD" localSheetId="7" hidden="1">#REF!</definedName>
    <definedName name="BEx3QIKJ3U962US1Q564NZDLU8LD" localSheetId="6" hidden="1">#REF!</definedName>
    <definedName name="BEx3QIKJ3U962US1Q564NZDLU8LD" localSheetId="5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15" hidden="1">#REF!</definedName>
    <definedName name="BEx3QLF3RHHBNUFLUWEROBZDF1U4" localSheetId="14" hidden="1">#REF!</definedName>
    <definedName name="BEx3QLF3RHHBNUFLUWEROBZDF1U4" localSheetId="13" hidden="1">#REF!</definedName>
    <definedName name="BEx3QLF3RHHBNUFLUWEROBZDF1U4" localSheetId="12" hidden="1">#REF!</definedName>
    <definedName name="BEx3QLF3RHHBNUFLUWEROBZDF1U4" localSheetId="11" hidden="1">#REF!</definedName>
    <definedName name="BEx3QLF3RHHBNUFLUWEROBZDF1U4" localSheetId="10" hidden="1">#REF!</definedName>
    <definedName name="BEx3QLF3RHHBNUFLUWEROBZDF1U4" localSheetId="9" hidden="1">#REF!</definedName>
    <definedName name="BEx3QLF3RHHBNUFLUWEROBZDF1U4" localSheetId="8" hidden="1">#REF!</definedName>
    <definedName name="BEx3QLF3RHHBNUFLUWEROBZDF1U4" localSheetId="7" hidden="1">#REF!</definedName>
    <definedName name="BEx3QLF3RHHBNUFLUWEROBZDF1U4" localSheetId="6" hidden="1">#REF!</definedName>
    <definedName name="BEx3QLF3RHHBNUFLUWEROBZDF1U4" localSheetId="5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15" hidden="1">#REF!</definedName>
    <definedName name="BEx3QR9D45DHW50VQ7Y3Q1AXPOB9" localSheetId="14" hidden="1">#REF!</definedName>
    <definedName name="BEx3QR9D45DHW50VQ7Y3Q1AXPOB9" localSheetId="13" hidden="1">#REF!</definedName>
    <definedName name="BEx3QR9D45DHW50VQ7Y3Q1AXPOB9" localSheetId="12" hidden="1">#REF!</definedName>
    <definedName name="BEx3QR9D45DHW50VQ7Y3Q1AXPOB9" localSheetId="11" hidden="1">#REF!</definedName>
    <definedName name="BEx3QR9D45DHW50VQ7Y3Q1AXPOB9" localSheetId="10" hidden="1">#REF!</definedName>
    <definedName name="BEx3QR9D45DHW50VQ7Y3Q1AXPOB9" localSheetId="9" hidden="1">#REF!</definedName>
    <definedName name="BEx3QR9D45DHW50VQ7Y3Q1AXPOB9" localSheetId="8" hidden="1">#REF!</definedName>
    <definedName name="BEx3QR9D45DHW50VQ7Y3Q1AXPOB9" localSheetId="7" hidden="1">#REF!</definedName>
    <definedName name="BEx3QR9D45DHW50VQ7Y3Q1AXPOB9" localSheetId="6" hidden="1">#REF!</definedName>
    <definedName name="BEx3QR9D45DHW50VQ7Y3Q1AXPOB9" localSheetId="5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15" hidden="1">#REF!</definedName>
    <definedName name="BEx3QSWT2S5KWG6U2V9711IYDQBM" localSheetId="14" hidden="1">#REF!</definedName>
    <definedName name="BEx3QSWT2S5KWG6U2V9711IYDQBM" localSheetId="13" hidden="1">#REF!</definedName>
    <definedName name="BEx3QSWT2S5KWG6U2V9711IYDQBM" localSheetId="12" hidden="1">#REF!</definedName>
    <definedName name="BEx3QSWT2S5KWG6U2V9711IYDQBM" localSheetId="11" hidden="1">#REF!</definedName>
    <definedName name="BEx3QSWT2S5KWG6U2V9711IYDQBM" localSheetId="10" hidden="1">#REF!</definedName>
    <definedName name="BEx3QSWT2S5KWG6U2V9711IYDQBM" localSheetId="9" hidden="1">#REF!</definedName>
    <definedName name="BEx3QSWT2S5KWG6U2V9711IYDQBM" localSheetId="8" hidden="1">#REF!</definedName>
    <definedName name="BEx3QSWT2S5KWG6U2V9711IYDQBM" localSheetId="7" hidden="1">#REF!</definedName>
    <definedName name="BEx3QSWT2S5KWG6U2V9711IYDQBM" localSheetId="6" hidden="1">#REF!</definedName>
    <definedName name="BEx3QSWT2S5KWG6U2V9711IYDQBM" localSheetId="5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15" hidden="1">#REF!</definedName>
    <definedName name="BEx3QVGG7Q2X4HZHJAM35A8T3VR7" localSheetId="14" hidden="1">#REF!</definedName>
    <definedName name="BEx3QVGG7Q2X4HZHJAM35A8T3VR7" localSheetId="13" hidden="1">#REF!</definedName>
    <definedName name="BEx3QVGG7Q2X4HZHJAM35A8T3VR7" localSheetId="12" hidden="1">#REF!</definedName>
    <definedName name="BEx3QVGG7Q2X4HZHJAM35A8T3VR7" localSheetId="11" hidden="1">#REF!</definedName>
    <definedName name="BEx3QVGG7Q2X4HZHJAM35A8T3VR7" localSheetId="10" hidden="1">#REF!</definedName>
    <definedName name="BEx3QVGG7Q2X4HZHJAM35A8T3VR7" localSheetId="9" hidden="1">#REF!</definedName>
    <definedName name="BEx3QVGG7Q2X4HZHJAM35A8T3VR7" localSheetId="8" hidden="1">#REF!</definedName>
    <definedName name="BEx3QVGG7Q2X4HZHJAM35A8T3VR7" localSheetId="7" hidden="1">#REF!</definedName>
    <definedName name="BEx3QVGG7Q2X4HZHJAM35A8T3VR7" localSheetId="6" hidden="1">#REF!</definedName>
    <definedName name="BEx3QVGG7Q2X4HZHJAM35A8T3VR7" localSheetId="5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15" hidden="1">#REF!</definedName>
    <definedName name="BEx3R0JUB9YN8PHPPQTAMIT1IHWK" localSheetId="14" hidden="1">#REF!</definedName>
    <definedName name="BEx3R0JUB9YN8PHPPQTAMIT1IHWK" localSheetId="13" hidden="1">#REF!</definedName>
    <definedName name="BEx3R0JUB9YN8PHPPQTAMIT1IHWK" localSheetId="12" hidden="1">#REF!</definedName>
    <definedName name="BEx3R0JUB9YN8PHPPQTAMIT1IHWK" localSheetId="11" hidden="1">#REF!</definedName>
    <definedName name="BEx3R0JUB9YN8PHPPQTAMIT1IHWK" localSheetId="10" hidden="1">#REF!</definedName>
    <definedName name="BEx3R0JUB9YN8PHPPQTAMIT1IHWK" localSheetId="9" hidden="1">#REF!</definedName>
    <definedName name="BEx3R0JUB9YN8PHPPQTAMIT1IHWK" localSheetId="8" hidden="1">#REF!</definedName>
    <definedName name="BEx3R0JUB9YN8PHPPQTAMIT1IHWK" localSheetId="7" hidden="1">#REF!</definedName>
    <definedName name="BEx3R0JUB9YN8PHPPQTAMIT1IHWK" localSheetId="6" hidden="1">#REF!</definedName>
    <definedName name="BEx3R0JUB9YN8PHPPQTAMIT1IHWK" localSheetId="5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15" hidden="1">#REF!</definedName>
    <definedName name="BEx3R81NFRO7M81VHVKOBFT0QBIL" localSheetId="14" hidden="1">#REF!</definedName>
    <definedName name="BEx3R81NFRO7M81VHVKOBFT0QBIL" localSheetId="13" hidden="1">#REF!</definedName>
    <definedName name="BEx3R81NFRO7M81VHVKOBFT0QBIL" localSheetId="12" hidden="1">#REF!</definedName>
    <definedName name="BEx3R81NFRO7M81VHVKOBFT0QBIL" localSheetId="11" hidden="1">#REF!</definedName>
    <definedName name="BEx3R81NFRO7M81VHVKOBFT0QBIL" localSheetId="10" hidden="1">#REF!</definedName>
    <definedName name="BEx3R81NFRO7M81VHVKOBFT0QBIL" localSheetId="9" hidden="1">#REF!</definedName>
    <definedName name="BEx3R81NFRO7M81VHVKOBFT0QBIL" localSheetId="8" hidden="1">#REF!</definedName>
    <definedName name="BEx3R81NFRO7M81VHVKOBFT0QBIL" localSheetId="7" hidden="1">#REF!</definedName>
    <definedName name="BEx3R81NFRO7M81VHVKOBFT0QBIL" localSheetId="6" hidden="1">#REF!</definedName>
    <definedName name="BEx3R81NFRO7M81VHVKOBFT0QBIL" localSheetId="5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15" hidden="1">#REF!</definedName>
    <definedName name="BEx3RHC2ZD5UFS6QD4OPFCNNMWH1" localSheetId="14" hidden="1">#REF!</definedName>
    <definedName name="BEx3RHC2ZD5UFS6QD4OPFCNNMWH1" localSheetId="13" hidden="1">#REF!</definedName>
    <definedName name="BEx3RHC2ZD5UFS6QD4OPFCNNMWH1" localSheetId="12" hidden="1">#REF!</definedName>
    <definedName name="BEx3RHC2ZD5UFS6QD4OPFCNNMWH1" localSheetId="11" hidden="1">#REF!</definedName>
    <definedName name="BEx3RHC2ZD5UFS6QD4OPFCNNMWH1" localSheetId="10" hidden="1">#REF!</definedName>
    <definedName name="BEx3RHC2ZD5UFS6QD4OPFCNNMWH1" localSheetId="9" hidden="1">#REF!</definedName>
    <definedName name="BEx3RHC2ZD5UFS6QD4OPFCNNMWH1" localSheetId="8" hidden="1">#REF!</definedName>
    <definedName name="BEx3RHC2ZD5UFS6QD4OPFCNNMWH1" localSheetId="7" hidden="1">#REF!</definedName>
    <definedName name="BEx3RHC2ZD5UFS6QD4OPFCNNMWH1" localSheetId="6" hidden="1">#REF!</definedName>
    <definedName name="BEx3RHC2ZD5UFS6QD4OPFCNNMWH1" localSheetId="5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15" hidden="1">#REF!</definedName>
    <definedName name="BEx3RQ10QIWBAPHALAA91BUUCM2X" localSheetId="14" hidden="1">#REF!</definedName>
    <definedName name="BEx3RQ10QIWBAPHALAA91BUUCM2X" localSheetId="13" hidden="1">#REF!</definedName>
    <definedName name="BEx3RQ10QIWBAPHALAA91BUUCM2X" localSheetId="12" hidden="1">#REF!</definedName>
    <definedName name="BEx3RQ10QIWBAPHALAA91BUUCM2X" localSheetId="11" hidden="1">#REF!</definedName>
    <definedName name="BEx3RQ10QIWBAPHALAA91BUUCM2X" localSheetId="10" hidden="1">#REF!</definedName>
    <definedName name="BEx3RQ10QIWBAPHALAA91BUUCM2X" localSheetId="9" hidden="1">#REF!</definedName>
    <definedName name="BEx3RQ10QIWBAPHALAA91BUUCM2X" localSheetId="8" hidden="1">#REF!</definedName>
    <definedName name="BEx3RQ10QIWBAPHALAA91BUUCM2X" localSheetId="7" hidden="1">#REF!</definedName>
    <definedName name="BEx3RQ10QIWBAPHALAA91BUUCM2X" localSheetId="6" hidden="1">#REF!</definedName>
    <definedName name="BEx3RQ10QIWBAPHALAA91BUUCM2X" localSheetId="5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15" hidden="1">#REF!</definedName>
    <definedName name="BEx3RV4E1WT43SZBUN09RTB8EK1O" localSheetId="14" hidden="1">#REF!</definedName>
    <definedName name="BEx3RV4E1WT43SZBUN09RTB8EK1O" localSheetId="13" hidden="1">#REF!</definedName>
    <definedName name="BEx3RV4E1WT43SZBUN09RTB8EK1O" localSheetId="12" hidden="1">#REF!</definedName>
    <definedName name="BEx3RV4E1WT43SZBUN09RTB8EK1O" localSheetId="11" hidden="1">#REF!</definedName>
    <definedName name="BEx3RV4E1WT43SZBUN09RTB8EK1O" localSheetId="10" hidden="1">#REF!</definedName>
    <definedName name="BEx3RV4E1WT43SZBUN09RTB8EK1O" localSheetId="9" hidden="1">#REF!</definedName>
    <definedName name="BEx3RV4E1WT43SZBUN09RTB8EK1O" localSheetId="8" hidden="1">#REF!</definedName>
    <definedName name="BEx3RV4E1WT43SZBUN09RTB8EK1O" localSheetId="7" hidden="1">#REF!</definedName>
    <definedName name="BEx3RV4E1WT43SZBUN09RTB8EK1O" localSheetId="6" hidden="1">#REF!</definedName>
    <definedName name="BEx3RV4E1WT43SZBUN09RTB8EK1O" localSheetId="5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15" hidden="1">#REF!</definedName>
    <definedName name="BEx3RXYU0QLFXSFTM5EB20GD03W5" localSheetId="14" hidden="1">#REF!</definedName>
    <definedName name="BEx3RXYU0QLFXSFTM5EB20GD03W5" localSheetId="13" hidden="1">#REF!</definedName>
    <definedName name="BEx3RXYU0QLFXSFTM5EB20GD03W5" localSheetId="12" hidden="1">#REF!</definedName>
    <definedName name="BEx3RXYU0QLFXSFTM5EB20GD03W5" localSheetId="11" hidden="1">#REF!</definedName>
    <definedName name="BEx3RXYU0QLFXSFTM5EB20GD03W5" localSheetId="10" hidden="1">#REF!</definedName>
    <definedName name="BEx3RXYU0QLFXSFTM5EB20GD03W5" localSheetId="9" hidden="1">#REF!</definedName>
    <definedName name="BEx3RXYU0QLFXSFTM5EB20GD03W5" localSheetId="8" hidden="1">#REF!</definedName>
    <definedName name="BEx3RXYU0QLFXSFTM5EB20GD03W5" localSheetId="7" hidden="1">#REF!</definedName>
    <definedName name="BEx3RXYU0QLFXSFTM5EB20GD03W5" localSheetId="6" hidden="1">#REF!</definedName>
    <definedName name="BEx3RXYU0QLFXSFTM5EB20GD03W5" localSheetId="5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15" hidden="1">#REF!</definedName>
    <definedName name="BEx3RYKLC3QQO3XTUN7BEW2AQL98" localSheetId="14" hidden="1">#REF!</definedName>
    <definedName name="BEx3RYKLC3QQO3XTUN7BEW2AQL98" localSheetId="13" hidden="1">#REF!</definedName>
    <definedName name="BEx3RYKLC3QQO3XTUN7BEW2AQL98" localSheetId="12" hidden="1">#REF!</definedName>
    <definedName name="BEx3RYKLC3QQO3XTUN7BEW2AQL98" localSheetId="11" hidden="1">#REF!</definedName>
    <definedName name="BEx3RYKLC3QQO3XTUN7BEW2AQL98" localSheetId="10" hidden="1">#REF!</definedName>
    <definedName name="BEx3RYKLC3QQO3XTUN7BEW2AQL98" localSheetId="9" hidden="1">#REF!</definedName>
    <definedName name="BEx3RYKLC3QQO3XTUN7BEW2AQL98" localSheetId="8" hidden="1">#REF!</definedName>
    <definedName name="BEx3RYKLC3QQO3XTUN7BEW2AQL98" localSheetId="7" hidden="1">#REF!</definedName>
    <definedName name="BEx3RYKLC3QQO3XTUN7BEW2AQL98" localSheetId="6" hidden="1">#REF!</definedName>
    <definedName name="BEx3RYKLC3QQO3XTUN7BEW2AQL98" localSheetId="5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15" hidden="1">#REF!</definedName>
    <definedName name="BEx3S37QNFSKW3DGRH5YVVEZLJI7" localSheetId="14" hidden="1">#REF!</definedName>
    <definedName name="BEx3S37QNFSKW3DGRH5YVVEZLJI7" localSheetId="13" hidden="1">#REF!</definedName>
    <definedName name="BEx3S37QNFSKW3DGRH5YVVEZLJI7" localSheetId="12" hidden="1">#REF!</definedName>
    <definedName name="BEx3S37QNFSKW3DGRH5YVVEZLJI7" localSheetId="11" hidden="1">#REF!</definedName>
    <definedName name="BEx3S37QNFSKW3DGRH5YVVEZLJI7" localSheetId="10" hidden="1">#REF!</definedName>
    <definedName name="BEx3S37QNFSKW3DGRH5YVVEZLJI7" localSheetId="9" hidden="1">#REF!</definedName>
    <definedName name="BEx3S37QNFSKW3DGRH5YVVEZLJI7" localSheetId="8" hidden="1">#REF!</definedName>
    <definedName name="BEx3S37QNFSKW3DGRH5YVVEZLJI7" localSheetId="7" hidden="1">#REF!</definedName>
    <definedName name="BEx3S37QNFSKW3DGRH5YVVEZLJI7" localSheetId="6" hidden="1">#REF!</definedName>
    <definedName name="BEx3S37QNFSKW3DGRH5YVVEZLJI7" localSheetId="5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15" hidden="1">#REF!</definedName>
    <definedName name="BEx3SICJ45BYT6FHBER86PJT25FC" localSheetId="14" hidden="1">#REF!</definedName>
    <definedName name="BEx3SICJ45BYT6FHBER86PJT25FC" localSheetId="13" hidden="1">#REF!</definedName>
    <definedName name="BEx3SICJ45BYT6FHBER86PJT25FC" localSheetId="12" hidden="1">#REF!</definedName>
    <definedName name="BEx3SICJ45BYT6FHBER86PJT25FC" localSheetId="11" hidden="1">#REF!</definedName>
    <definedName name="BEx3SICJ45BYT6FHBER86PJT25FC" localSheetId="10" hidden="1">#REF!</definedName>
    <definedName name="BEx3SICJ45BYT6FHBER86PJT25FC" localSheetId="9" hidden="1">#REF!</definedName>
    <definedName name="BEx3SICJ45BYT6FHBER86PJT25FC" localSheetId="8" hidden="1">#REF!</definedName>
    <definedName name="BEx3SICJ45BYT6FHBER86PJT25FC" localSheetId="7" hidden="1">#REF!</definedName>
    <definedName name="BEx3SICJ45BYT6FHBER86PJT25FC" localSheetId="6" hidden="1">#REF!</definedName>
    <definedName name="BEx3SICJ45BYT6FHBER86PJT25FC" localSheetId="5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15" hidden="1">#REF!</definedName>
    <definedName name="BEx3SMUCMJVGQ2H4EHQI5ZFHEF0P" localSheetId="14" hidden="1">#REF!</definedName>
    <definedName name="BEx3SMUCMJVGQ2H4EHQI5ZFHEF0P" localSheetId="13" hidden="1">#REF!</definedName>
    <definedName name="BEx3SMUCMJVGQ2H4EHQI5ZFHEF0P" localSheetId="12" hidden="1">#REF!</definedName>
    <definedName name="BEx3SMUCMJVGQ2H4EHQI5ZFHEF0P" localSheetId="11" hidden="1">#REF!</definedName>
    <definedName name="BEx3SMUCMJVGQ2H4EHQI5ZFHEF0P" localSheetId="10" hidden="1">#REF!</definedName>
    <definedName name="BEx3SMUCMJVGQ2H4EHQI5ZFHEF0P" localSheetId="9" hidden="1">#REF!</definedName>
    <definedName name="BEx3SMUCMJVGQ2H4EHQI5ZFHEF0P" localSheetId="8" hidden="1">#REF!</definedName>
    <definedName name="BEx3SMUCMJVGQ2H4EHQI5ZFHEF0P" localSheetId="7" hidden="1">#REF!</definedName>
    <definedName name="BEx3SMUCMJVGQ2H4EHQI5ZFHEF0P" localSheetId="6" hidden="1">#REF!</definedName>
    <definedName name="BEx3SMUCMJVGQ2H4EHQI5ZFHEF0P" localSheetId="5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15" hidden="1">#REF!</definedName>
    <definedName name="BEx3SN56F03CPDRDA7LZ763V0N4I" localSheetId="14" hidden="1">#REF!</definedName>
    <definedName name="BEx3SN56F03CPDRDA7LZ763V0N4I" localSheetId="13" hidden="1">#REF!</definedName>
    <definedName name="BEx3SN56F03CPDRDA7LZ763V0N4I" localSheetId="12" hidden="1">#REF!</definedName>
    <definedName name="BEx3SN56F03CPDRDA7LZ763V0N4I" localSheetId="11" hidden="1">#REF!</definedName>
    <definedName name="BEx3SN56F03CPDRDA7LZ763V0N4I" localSheetId="10" hidden="1">#REF!</definedName>
    <definedName name="BEx3SN56F03CPDRDA7LZ763V0N4I" localSheetId="9" hidden="1">#REF!</definedName>
    <definedName name="BEx3SN56F03CPDRDA7LZ763V0N4I" localSheetId="8" hidden="1">#REF!</definedName>
    <definedName name="BEx3SN56F03CPDRDA7LZ763V0N4I" localSheetId="7" hidden="1">#REF!</definedName>
    <definedName name="BEx3SN56F03CPDRDA7LZ763V0N4I" localSheetId="6" hidden="1">#REF!</definedName>
    <definedName name="BEx3SN56F03CPDRDA7LZ763V0N4I" localSheetId="5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15" hidden="1">#REF!</definedName>
    <definedName name="BEx3SPE6N1ORXPRCDL3JPZD73Z9F" localSheetId="14" hidden="1">#REF!</definedName>
    <definedName name="BEx3SPE6N1ORXPRCDL3JPZD73Z9F" localSheetId="13" hidden="1">#REF!</definedName>
    <definedName name="BEx3SPE6N1ORXPRCDL3JPZD73Z9F" localSheetId="12" hidden="1">#REF!</definedName>
    <definedName name="BEx3SPE6N1ORXPRCDL3JPZD73Z9F" localSheetId="11" hidden="1">#REF!</definedName>
    <definedName name="BEx3SPE6N1ORXPRCDL3JPZD73Z9F" localSheetId="10" hidden="1">#REF!</definedName>
    <definedName name="BEx3SPE6N1ORXPRCDL3JPZD73Z9F" localSheetId="9" hidden="1">#REF!</definedName>
    <definedName name="BEx3SPE6N1ORXPRCDL3JPZD73Z9F" localSheetId="8" hidden="1">#REF!</definedName>
    <definedName name="BEx3SPE6N1ORXPRCDL3JPZD73Z9F" localSheetId="7" hidden="1">#REF!</definedName>
    <definedName name="BEx3SPE6N1ORXPRCDL3JPZD73Z9F" localSheetId="6" hidden="1">#REF!</definedName>
    <definedName name="BEx3SPE6N1ORXPRCDL3JPZD73Z9F" localSheetId="5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15" hidden="1">#REF!</definedName>
    <definedName name="BEx3T29ZTULQE0OMSMWUMZDU9ZZ0" localSheetId="14" hidden="1">#REF!</definedName>
    <definedName name="BEx3T29ZTULQE0OMSMWUMZDU9ZZ0" localSheetId="13" hidden="1">#REF!</definedName>
    <definedName name="BEx3T29ZTULQE0OMSMWUMZDU9ZZ0" localSheetId="12" hidden="1">#REF!</definedName>
    <definedName name="BEx3T29ZTULQE0OMSMWUMZDU9ZZ0" localSheetId="11" hidden="1">#REF!</definedName>
    <definedName name="BEx3T29ZTULQE0OMSMWUMZDU9ZZ0" localSheetId="10" hidden="1">#REF!</definedName>
    <definedName name="BEx3T29ZTULQE0OMSMWUMZDU9ZZ0" localSheetId="9" hidden="1">#REF!</definedName>
    <definedName name="BEx3T29ZTULQE0OMSMWUMZDU9ZZ0" localSheetId="8" hidden="1">#REF!</definedName>
    <definedName name="BEx3T29ZTULQE0OMSMWUMZDU9ZZ0" localSheetId="7" hidden="1">#REF!</definedName>
    <definedName name="BEx3T29ZTULQE0OMSMWUMZDU9ZZ0" localSheetId="6" hidden="1">#REF!</definedName>
    <definedName name="BEx3T29ZTULQE0OMSMWUMZDU9ZZ0" localSheetId="5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15" hidden="1">#REF!</definedName>
    <definedName name="BEx3T6MJ1QDJ929WMUDVZ0O3UW0Y" localSheetId="14" hidden="1">#REF!</definedName>
    <definedName name="BEx3T6MJ1QDJ929WMUDVZ0O3UW0Y" localSheetId="13" hidden="1">#REF!</definedName>
    <definedName name="BEx3T6MJ1QDJ929WMUDVZ0O3UW0Y" localSheetId="12" hidden="1">#REF!</definedName>
    <definedName name="BEx3T6MJ1QDJ929WMUDVZ0O3UW0Y" localSheetId="11" hidden="1">#REF!</definedName>
    <definedName name="BEx3T6MJ1QDJ929WMUDVZ0O3UW0Y" localSheetId="10" hidden="1">#REF!</definedName>
    <definedName name="BEx3T6MJ1QDJ929WMUDVZ0O3UW0Y" localSheetId="9" hidden="1">#REF!</definedName>
    <definedName name="BEx3T6MJ1QDJ929WMUDVZ0O3UW0Y" localSheetId="8" hidden="1">#REF!</definedName>
    <definedName name="BEx3T6MJ1QDJ929WMUDVZ0O3UW0Y" localSheetId="7" hidden="1">#REF!</definedName>
    <definedName name="BEx3T6MJ1QDJ929WMUDVZ0O3UW0Y" localSheetId="6" hidden="1">#REF!</definedName>
    <definedName name="BEx3T6MJ1QDJ929WMUDVZ0O3UW0Y" localSheetId="5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15" hidden="1">#REF!</definedName>
    <definedName name="BEx3TD7WH1NN1OH0MRS4T8ENRU32" localSheetId="14" hidden="1">#REF!</definedName>
    <definedName name="BEx3TD7WH1NN1OH0MRS4T8ENRU32" localSheetId="13" hidden="1">#REF!</definedName>
    <definedName name="BEx3TD7WH1NN1OH0MRS4T8ENRU32" localSheetId="12" hidden="1">#REF!</definedName>
    <definedName name="BEx3TD7WH1NN1OH0MRS4T8ENRU32" localSheetId="11" hidden="1">#REF!</definedName>
    <definedName name="BEx3TD7WH1NN1OH0MRS4T8ENRU32" localSheetId="10" hidden="1">#REF!</definedName>
    <definedName name="BEx3TD7WH1NN1OH0MRS4T8ENRU32" localSheetId="9" hidden="1">#REF!</definedName>
    <definedName name="BEx3TD7WH1NN1OH0MRS4T8ENRU32" localSheetId="8" hidden="1">#REF!</definedName>
    <definedName name="BEx3TD7WH1NN1OH0MRS4T8ENRU32" localSheetId="7" hidden="1">#REF!</definedName>
    <definedName name="BEx3TD7WH1NN1OH0MRS4T8ENRU32" localSheetId="6" hidden="1">#REF!</definedName>
    <definedName name="BEx3TD7WH1NN1OH0MRS4T8ENRU32" localSheetId="5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15" hidden="1">#REF!</definedName>
    <definedName name="BEx3TPCSI16OAB2L9M9IULQMQ9J9" localSheetId="14" hidden="1">#REF!</definedName>
    <definedName name="BEx3TPCSI16OAB2L9M9IULQMQ9J9" localSheetId="13" hidden="1">#REF!</definedName>
    <definedName name="BEx3TPCSI16OAB2L9M9IULQMQ9J9" localSheetId="12" hidden="1">#REF!</definedName>
    <definedName name="BEx3TPCSI16OAB2L9M9IULQMQ9J9" localSheetId="11" hidden="1">#REF!</definedName>
    <definedName name="BEx3TPCSI16OAB2L9M9IULQMQ9J9" localSheetId="10" hidden="1">#REF!</definedName>
    <definedName name="BEx3TPCSI16OAB2L9M9IULQMQ9J9" localSheetId="9" hidden="1">#REF!</definedName>
    <definedName name="BEx3TPCSI16OAB2L9M9IULQMQ9J9" localSheetId="8" hidden="1">#REF!</definedName>
    <definedName name="BEx3TPCSI16OAB2L9M9IULQMQ9J9" localSheetId="7" hidden="1">#REF!</definedName>
    <definedName name="BEx3TPCSI16OAB2L9M9IULQMQ9J9" localSheetId="6" hidden="1">#REF!</definedName>
    <definedName name="BEx3TPCSI16OAB2L9M9IULQMQ9J9" localSheetId="5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15" hidden="1">#REF!</definedName>
    <definedName name="BEx3TQ3SFJB2WTCV0OXDE56FB46K" localSheetId="14" hidden="1">#REF!</definedName>
    <definedName name="BEx3TQ3SFJB2WTCV0OXDE56FB46K" localSheetId="13" hidden="1">#REF!</definedName>
    <definedName name="BEx3TQ3SFJB2WTCV0OXDE56FB46K" localSheetId="12" hidden="1">#REF!</definedName>
    <definedName name="BEx3TQ3SFJB2WTCV0OXDE56FB46K" localSheetId="11" hidden="1">#REF!</definedName>
    <definedName name="BEx3TQ3SFJB2WTCV0OXDE56FB46K" localSheetId="10" hidden="1">#REF!</definedName>
    <definedName name="BEx3TQ3SFJB2WTCV0OXDE56FB46K" localSheetId="9" hidden="1">#REF!</definedName>
    <definedName name="BEx3TQ3SFJB2WTCV0OXDE56FB46K" localSheetId="8" hidden="1">#REF!</definedName>
    <definedName name="BEx3TQ3SFJB2WTCV0OXDE56FB46K" localSheetId="7" hidden="1">#REF!</definedName>
    <definedName name="BEx3TQ3SFJB2WTCV0OXDE56FB46K" localSheetId="6" hidden="1">#REF!</definedName>
    <definedName name="BEx3TQ3SFJB2WTCV0OXDE56FB46K" localSheetId="5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15" hidden="1">#REF!</definedName>
    <definedName name="BEx3TX59M3456DDBXWFJ8X2TU37A" localSheetId="14" hidden="1">#REF!</definedName>
    <definedName name="BEx3TX59M3456DDBXWFJ8X2TU37A" localSheetId="13" hidden="1">#REF!</definedName>
    <definedName name="BEx3TX59M3456DDBXWFJ8X2TU37A" localSheetId="12" hidden="1">#REF!</definedName>
    <definedName name="BEx3TX59M3456DDBXWFJ8X2TU37A" localSheetId="11" hidden="1">#REF!</definedName>
    <definedName name="BEx3TX59M3456DDBXWFJ8X2TU37A" localSheetId="10" hidden="1">#REF!</definedName>
    <definedName name="BEx3TX59M3456DDBXWFJ8X2TU37A" localSheetId="9" hidden="1">#REF!</definedName>
    <definedName name="BEx3TX59M3456DDBXWFJ8X2TU37A" localSheetId="8" hidden="1">#REF!</definedName>
    <definedName name="BEx3TX59M3456DDBXWFJ8X2TU37A" localSheetId="7" hidden="1">#REF!</definedName>
    <definedName name="BEx3TX59M3456DDBXWFJ8X2TU37A" localSheetId="6" hidden="1">#REF!</definedName>
    <definedName name="BEx3TX59M3456DDBXWFJ8X2TU37A" localSheetId="5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15" hidden="1">#REF!</definedName>
    <definedName name="BEx3U2UBY80GPGSTYFGI6F8TPKCV" localSheetId="14" hidden="1">#REF!</definedName>
    <definedName name="BEx3U2UBY80GPGSTYFGI6F8TPKCV" localSheetId="13" hidden="1">#REF!</definedName>
    <definedName name="BEx3U2UBY80GPGSTYFGI6F8TPKCV" localSheetId="12" hidden="1">#REF!</definedName>
    <definedName name="BEx3U2UBY80GPGSTYFGI6F8TPKCV" localSheetId="11" hidden="1">#REF!</definedName>
    <definedName name="BEx3U2UBY80GPGSTYFGI6F8TPKCV" localSheetId="10" hidden="1">#REF!</definedName>
    <definedName name="BEx3U2UBY80GPGSTYFGI6F8TPKCV" localSheetId="9" hidden="1">#REF!</definedName>
    <definedName name="BEx3U2UBY80GPGSTYFGI6F8TPKCV" localSheetId="8" hidden="1">#REF!</definedName>
    <definedName name="BEx3U2UBY80GPGSTYFGI6F8TPKCV" localSheetId="7" hidden="1">#REF!</definedName>
    <definedName name="BEx3U2UBY80GPGSTYFGI6F8TPKCV" localSheetId="6" hidden="1">#REF!</definedName>
    <definedName name="BEx3U2UBY80GPGSTYFGI6F8TPKCV" localSheetId="5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15" hidden="1">#REF!</definedName>
    <definedName name="BEx3U64YUOZ419BAJS2W78UMATAW" localSheetId="14" hidden="1">#REF!</definedName>
    <definedName name="BEx3U64YUOZ419BAJS2W78UMATAW" localSheetId="13" hidden="1">#REF!</definedName>
    <definedName name="BEx3U64YUOZ419BAJS2W78UMATAW" localSheetId="12" hidden="1">#REF!</definedName>
    <definedName name="BEx3U64YUOZ419BAJS2W78UMATAW" localSheetId="11" hidden="1">#REF!</definedName>
    <definedName name="BEx3U64YUOZ419BAJS2W78UMATAW" localSheetId="10" hidden="1">#REF!</definedName>
    <definedName name="BEx3U64YUOZ419BAJS2W78UMATAW" localSheetId="9" hidden="1">#REF!</definedName>
    <definedName name="BEx3U64YUOZ419BAJS2W78UMATAW" localSheetId="8" hidden="1">#REF!</definedName>
    <definedName name="BEx3U64YUOZ419BAJS2W78UMATAW" localSheetId="7" hidden="1">#REF!</definedName>
    <definedName name="BEx3U64YUOZ419BAJS2W78UMATAW" localSheetId="6" hidden="1">#REF!</definedName>
    <definedName name="BEx3U64YUOZ419BAJS2W78UMATAW" localSheetId="5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15" hidden="1">#REF!</definedName>
    <definedName name="BEx3U94WCEA5DKMWBEX1GU0LKYG2" localSheetId="14" hidden="1">#REF!</definedName>
    <definedName name="BEx3U94WCEA5DKMWBEX1GU0LKYG2" localSheetId="13" hidden="1">#REF!</definedName>
    <definedName name="BEx3U94WCEA5DKMWBEX1GU0LKYG2" localSheetId="12" hidden="1">#REF!</definedName>
    <definedName name="BEx3U94WCEA5DKMWBEX1GU0LKYG2" localSheetId="11" hidden="1">#REF!</definedName>
    <definedName name="BEx3U94WCEA5DKMWBEX1GU0LKYG2" localSheetId="10" hidden="1">#REF!</definedName>
    <definedName name="BEx3U94WCEA5DKMWBEX1GU0LKYG2" localSheetId="9" hidden="1">#REF!</definedName>
    <definedName name="BEx3U94WCEA5DKMWBEX1GU0LKYG2" localSheetId="8" hidden="1">#REF!</definedName>
    <definedName name="BEx3U94WCEA5DKMWBEX1GU0LKYG2" localSheetId="7" hidden="1">#REF!</definedName>
    <definedName name="BEx3U94WCEA5DKMWBEX1GU0LKYG2" localSheetId="6" hidden="1">#REF!</definedName>
    <definedName name="BEx3U94WCEA5DKMWBEX1GU0LKYG2" localSheetId="5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15" hidden="1">#REF!</definedName>
    <definedName name="BEx3U9VZ8SQVYS6ZA038J7AP7ZGW" localSheetId="14" hidden="1">#REF!</definedName>
    <definedName name="BEx3U9VZ8SQVYS6ZA038J7AP7ZGW" localSheetId="13" hidden="1">#REF!</definedName>
    <definedName name="BEx3U9VZ8SQVYS6ZA038J7AP7ZGW" localSheetId="12" hidden="1">#REF!</definedName>
    <definedName name="BEx3U9VZ8SQVYS6ZA038J7AP7ZGW" localSheetId="11" hidden="1">#REF!</definedName>
    <definedName name="BEx3U9VZ8SQVYS6ZA038J7AP7ZGW" localSheetId="10" hidden="1">#REF!</definedName>
    <definedName name="BEx3U9VZ8SQVYS6ZA038J7AP7ZGW" localSheetId="9" hidden="1">#REF!</definedName>
    <definedName name="BEx3U9VZ8SQVYS6ZA038J7AP7ZGW" localSheetId="8" hidden="1">#REF!</definedName>
    <definedName name="BEx3U9VZ8SQVYS6ZA038J7AP7ZGW" localSheetId="7" hidden="1">#REF!</definedName>
    <definedName name="BEx3U9VZ8SQVYS6ZA038J7AP7ZGW" localSheetId="6" hidden="1">#REF!</definedName>
    <definedName name="BEx3U9VZ8SQVYS6ZA038J7AP7ZGW" localSheetId="5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15" hidden="1">#REF!</definedName>
    <definedName name="BEx3UIQ5WRJBGNTFCCLOR4N7B1OQ" localSheetId="14" hidden="1">#REF!</definedName>
    <definedName name="BEx3UIQ5WRJBGNTFCCLOR4N7B1OQ" localSheetId="13" hidden="1">#REF!</definedName>
    <definedName name="BEx3UIQ5WRJBGNTFCCLOR4N7B1OQ" localSheetId="12" hidden="1">#REF!</definedName>
    <definedName name="BEx3UIQ5WRJBGNTFCCLOR4N7B1OQ" localSheetId="11" hidden="1">#REF!</definedName>
    <definedName name="BEx3UIQ5WRJBGNTFCCLOR4N7B1OQ" localSheetId="10" hidden="1">#REF!</definedName>
    <definedName name="BEx3UIQ5WRJBGNTFCCLOR4N7B1OQ" localSheetId="9" hidden="1">#REF!</definedName>
    <definedName name="BEx3UIQ5WRJBGNTFCCLOR4N7B1OQ" localSheetId="8" hidden="1">#REF!</definedName>
    <definedName name="BEx3UIQ5WRJBGNTFCCLOR4N7B1OQ" localSheetId="7" hidden="1">#REF!</definedName>
    <definedName name="BEx3UIQ5WRJBGNTFCCLOR4N7B1OQ" localSheetId="6" hidden="1">#REF!</definedName>
    <definedName name="BEx3UIQ5WRJBGNTFCCLOR4N7B1OQ" localSheetId="5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15" hidden="1">#REF!</definedName>
    <definedName name="BEx3UJMIX2NUSSWGMSI25A5DM4CH" localSheetId="14" hidden="1">#REF!</definedName>
    <definedName name="BEx3UJMIX2NUSSWGMSI25A5DM4CH" localSheetId="13" hidden="1">#REF!</definedName>
    <definedName name="BEx3UJMIX2NUSSWGMSI25A5DM4CH" localSheetId="12" hidden="1">#REF!</definedName>
    <definedName name="BEx3UJMIX2NUSSWGMSI25A5DM4CH" localSheetId="11" hidden="1">#REF!</definedName>
    <definedName name="BEx3UJMIX2NUSSWGMSI25A5DM4CH" localSheetId="10" hidden="1">#REF!</definedName>
    <definedName name="BEx3UJMIX2NUSSWGMSI25A5DM4CH" localSheetId="9" hidden="1">#REF!</definedName>
    <definedName name="BEx3UJMIX2NUSSWGMSI25A5DM4CH" localSheetId="8" hidden="1">#REF!</definedName>
    <definedName name="BEx3UJMIX2NUSSWGMSI25A5DM4CH" localSheetId="7" hidden="1">#REF!</definedName>
    <definedName name="BEx3UJMIX2NUSSWGMSI25A5DM4CH" localSheetId="6" hidden="1">#REF!</definedName>
    <definedName name="BEx3UJMIX2NUSSWGMSI25A5DM4CH" localSheetId="5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15" hidden="1">#REF!</definedName>
    <definedName name="BEx3UKIX0UULWP3BZA8VT2SQ8WI7" localSheetId="14" hidden="1">#REF!</definedName>
    <definedName name="BEx3UKIX0UULWP3BZA8VT2SQ8WI7" localSheetId="13" hidden="1">#REF!</definedName>
    <definedName name="BEx3UKIX0UULWP3BZA8VT2SQ8WI7" localSheetId="12" hidden="1">#REF!</definedName>
    <definedName name="BEx3UKIX0UULWP3BZA8VT2SQ8WI7" localSheetId="11" hidden="1">#REF!</definedName>
    <definedName name="BEx3UKIX0UULWP3BZA8VT2SQ8WI7" localSheetId="10" hidden="1">#REF!</definedName>
    <definedName name="BEx3UKIX0UULWP3BZA8VT2SQ8WI7" localSheetId="9" hidden="1">#REF!</definedName>
    <definedName name="BEx3UKIX0UULWP3BZA8VT2SQ8WI7" localSheetId="8" hidden="1">#REF!</definedName>
    <definedName name="BEx3UKIX0UULWP3BZA8VT2SQ8WI7" localSheetId="7" hidden="1">#REF!</definedName>
    <definedName name="BEx3UKIX0UULWP3BZA8VT2SQ8WI7" localSheetId="6" hidden="1">#REF!</definedName>
    <definedName name="BEx3UKIX0UULWP3BZA8VT2SQ8WI7" localSheetId="5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15" hidden="1">#REF!</definedName>
    <definedName name="BEx3UKOCOQG7S1YQ436S997K1KWV" localSheetId="14" hidden="1">#REF!</definedName>
    <definedName name="BEx3UKOCOQG7S1YQ436S997K1KWV" localSheetId="13" hidden="1">#REF!</definedName>
    <definedName name="BEx3UKOCOQG7S1YQ436S997K1KWV" localSheetId="12" hidden="1">#REF!</definedName>
    <definedName name="BEx3UKOCOQG7S1YQ436S997K1KWV" localSheetId="11" hidden="1">#REF!</definedName>
    <definedName name="BEx3UKOCOQG7S1YQ436S997K1KWV" localSheetId="10" hidden="1">#REF!</definedName>
    <definedName name="BEx3UKOCOQG7S1YQ436S997K1KWV" localSheetId="9" hidden="1">#REF!</definedName>
    <definedName name="BEx3UKOCOQG7S1YQ436S997K1KWV" localSheetId="8" hidden="1">#REF!</definedName>
    <definedName name="BEx3UKOCOQG7S1YQ436S997K1KWV" localSheetId="7" hidden="1">#REF!</definedName>
    <definedName name="BEx3UKOCOQG7S1YQ436S997K1KWV" localSheetId="6" hidden="1">#REF!</definedName>
    <definedName name="BEx3UKOCOQG7S1YQ436S997K1KWV" localSheetId="5" hidden="1">#REF!</definedName>
    <definedName name="BEx3UKOCOQG7S1YQ436S997K1KWV" localSheetId="3" hidden="1">#REF!</definedName>
    <definedName name="BEx3UKOCOQG7S1YQ436S997K1KWV" hidden="1">#REF!</definedName>
    <definedName name="BEx3UNISOEXF3OFHT2BUA6P9RBIJ" localSheetId="15" hidden="1">#REF!</definedName>
    <definedName name="BEx3UNISOEXF3OFHT2BUA6P9RBIJ" localSheetId="14" hidden="1">#REF!</definedName>
    <definedName name="BEx3UNISOEXF3OFHT2BUA6P9RBIJ" localSheetId="13" hidden="1">#REF!</definedName>
    <definedName name="BEx3UNISOEXF3OFHT2BUA6P9RBIJ" localSheetId="12" hidden="1">#REF!</definedName>
    <definedName name="BEx3UNISOEXF3OFHT2BUA6P9RBIJ" localSheetId="11" hidden="1">#REF!</definedName>
    <definedName name="BEx3UNISOEXF3OFHT2BUA6P9RBIJ" localSheetId="10" hidden="1">#REF!</definedName>
    <definedName name="BEx3UNISOEXF3OFHT2BUA6P9RBIJ" localSheetId="9" hidden="1">#REF!</definedName>
    <definedName name="BEx3UNISOEXF3OFHT2BUA6P9RBIJ" localSheetId="8" hidden="1">#REF!</definedName>
    <definedName name="BEx3UNISOEXF3OFHT2BUA6P9RBIJ" localSheetId="7" hidden="1">#REF!</definedName>
    <definedName name="BEx3UNISOEXF3OFHT2BUA6P9RBIJ" localSheetId="6" hidden="1">#REF!</definedName>
    <definedName name="BEx3UNISOEXF3OFHT2BUA6P9RBIJ" localSheetId="5" hidden="1">#REF!</definedName>
    <definedName name="BEx3UNISOEXF3OFHT2BUA6P9RBIJ" localSheetId="3" hidden="1">#REF!</definedName>
    <definedName name="BEx3UNISOEXF3OFHT2BUA6P9RBIJ" hidden="1">#REF!</definedName>
    <definedName name="BEx3UYM19VIXLA0EU7LB9NHA77PB" localSheetId="15" hidden="1">#REF!</definedName>
    <definedName name="BEx3UYM19VIXLA0EU7LB9NHA77PB" localSheetId="14" hidden="1">#REF!</definedName>
    <definedName name="BEx3UYM19VIXLA0EU7LB9NHA77PB" localSheetId="13" hidden="1">#REF!</definedName>
    <definedName name="BEx3UYM19VIXLA0EU7LB9NHA77PB" localSheetId="12" hidden="1">#REF!</definedName>
    <definedName name="BEx3UYM19VIXLA0EU7LB9NHA77PB" localSheetId="11" hidden="1">#REF!</definedName>
    <definedName name="BEx3UYM19VIXLA0EU7LB9NHA77PB" localSheetId="10" hidden="1">#REF!</definedName>
    <definedName name="BEx3UYM19VIXLA0EU7LB9NHA77PB" localSheetId="9" hidden="1">#REF!</definedName>
    <definedName name="BEx3UYM19VIXLA0EU7LB9NHA77PB" localSheetId="8" hidden="1">#REF!</definedName>
    <definedName name="BEx3UYM19VIXLA0EU7LB9NHA77PB" localSheetId="7" hidden="1">#REF!</definedName>
    <definedName name="BEx3UYM19VIXLA0EU7LB9NHA77PB" localSheetId="6" hidden="1">#REF!</definedName>
    <definedName name="BEx3UYM19VIXLA0EU7LB9NHA77PB" localSheetId="5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15" hidden="1">#REF!</definedName>
    <definedName name="BEx3VML7CG70HPISMVYIUEN3711Q" localSheetId="14" hidden="1">#REF!</definedName>
    <definedName name="BEx3VML7CG70HPISMVYIUEN3711Q" localSheetId="13" hidden="1">#REF!</definedName>
    <definedName name="BEx3VML7CG70HPISMVYIUEN3711Q" localSheetId="12" hidden="1">#REF!</definedName>
    <definedName name="BEx3VML7CG70HPISMVYIUEN3711Q" localSheetId="11" hidden="1">#REF!</definedName>
    <definedName name="BEx3VML7CG70HPISMVYIUEN3711Q" localSheetId="10" hidden="1">#REF!</definedName>
    <definedName name="BEx3VML7CG70HPISMVYIUEN3711Q" localSheetId="9" hidden="1">#REF!</definedName>
    <definedName name="BEx3VML7CG70HPISMVYIUEN3711Q" localSheetId="8" hidden="1">#REF!</definedName>
    <definedName name="BEx3VML7CG70HPISMVYIUEN3711Q" localSheetId="7" hidden="1">#REF!</definedName>
    <definedName name="BEx3VML7CG70HPISMVYIUEN3711Q" localSheetId="6" hidden="1">#REF!</definedName>
    <definedName name="BEx3VML7CG70HPISMVYIUEN3711Q" localSheetId="5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15" hidden="1">#REF!</definedName>
    <definedName name="BEx56ZID5H04P9AIYLP1OASFGV56" localSheetId="14" hidden="1">#REF!</definedName>
    <definedName name="BEx56ZID5H04P9AIYLP1OASFGV56" localSheetId="13" hidden="1">#REF!</definedName>
    <definedName name="BEx56ZID5H04P9AIYLP1OASFGV56" localSheetId="12" hidden="1">#REF!</definedName>
    <definedName name="BEx56ZID5H04P9AIYLP1OASFGV56" localSheetId="11" hidden="1">#REF!</definedName>
    <definedName name="BEx56ZID5H04P9AIYLP1OASFGV56" localSheetId="10" hidden="1">#REF!</definedName>
    <definedName name="BEx56ZID5H04P9AIYLP1OASFGV56" localSheetId="9" hidden="1">#REF!</definedName>
    <definedName name="BEx56ZID5H04P9AIYLP1OASFGV56" localSheetId="8" hidden="1">#REF!</definedName>
    <definedName name="BEx56ZID5H04P9AIYLP1OASFGV56" localSheetId="7" hidden="1">#REF!</definedName>
    <definedName name="BEx56ZID5H04P9AIYLP1OASFGV56" localSheetId="6" hidden="1">#REF!</definedName>
    <definedName name="BEx56ZID5H04P9AIYLP1OASFGV56" localSheetId="5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15" hidden="1">#REF!</definedName>
    <definedName name="BEx57ROM8UIFKV5C1BOZWSQQLESO" localSheetId="14" hidden="1">#REF!</definedName>
    <definedName name="BEx57ROM8UIFKV5C1BOZWSQQLESO" localSheetId="13" hidden="1">#REF!</definedName>
    <definedName name="BEx57ROM8UIFKV5C1BOZWSQQLESO" localSheetId="12" hidden="1">#REF!</definedName>
    <definedName name="BEx57ROM8UIFKV5C1BOZWSQQLESO" localSheetId="11" hidden="1">#REF!</definedName>
    <definedName name="BEx57ROM8UIFKV5C1BOZWSQQLESO" localSheetId="10" hidden="1">#REF!</definedName>
    <definedName name="BEx57ROM8UIFKV5C1BOZWSQQLESO" localSheetId="9" hidden="1">#REF!</definedName>
    <definedName name="BEx57ROM8UIFKV5C1BOZWSQQLESO" localSheetId="8" hidden="1">#REF!</definedName>
    <definedName name="BEx57ROM8UIFKV5C1BOZWSQQLESO" localSheetId="7" hidden="1">#REF!</definedName>
    <definedName name="BEx57ROM8UIFKV5C1BOZWSQQLESO" localSheetId="6" hidden="1">#REF!</definedName>
    <definedName name="BEx57ROM8UIFKV5C1BOZWSQQLESO" localSheetId="5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15" hidden="1">#REF!</definedName>
    <definedName name="BEx587EYSS57E3PI8DT973HLJM9E" localSheetId="14" hidden="1">#REF!</definedName>
    <definedName name="BEx587EYSS57E3PI8DT973HLJM9E" localSheetId="13" hidden="1">#REF!</definedName>
    <definedName name="BEx587EYSS57E3PI8DT973HLJM9E" localSheetId="12" hidden="1">#REF!</definedName>
    <definedName name="BEx587EYSS57E3PI8DT973HLJM9E" localSheetId="11" hidden="1">#REF!</definedName>
    <definedName name="BEx587EYSS57E3PI8DT973HLJM9E" localSheetId="10" hidden="1">#REF!</definedName>
    <definedName name="BEx587EYSS57E3PI8DT973HLJM9E" localSheetId="9" hidden="1">#REF!</definedName>
    <definedName name="BEx587EYSS57E3PI8DT973HLJM9E" localSheetId="8" hidden="1">#REF!</definedName>
    <definedName name="BEx587EYSS57E3PI8DT973HLJM9E" localSheetId="7" hidden="1">#REF!</definedName>
    <definedName name="BEx587EYSS57E3PI8DT973HLJM9E" localSheetId="6" hidden="1">#REF!</definedName>
    <definedName name="BEx587EYSS57E3PI8DT973HLJM9E" localSheetId="5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15" hidden="1">#REF!</definedName>
    <definedName name="BEx587KFQ3VKCOCY1SA5F24PQGUI" localSheetId="14" hidden="1">#REF!</definedName>
    <definedName name="BEx587KFQ3VKCOCY1SA5F24PQGUI" localSheetId="13" hidden="1">#REF!</definedName>
    <definedName name="BEx587KFQ3VKCOCY1SA5F24PQGUI" localSheetId="12" hidden="1">#REF!</definedName>
    <definedName name="BEx587KFQ3VKCOCY1SA5F24PQGUI" localSheetId="11" hidden="1">#REF!</definedName>
    <definedName name="BEx587KFQ3VKCOCY1SA5F24PQGUI" localSheetId="10" hidden="1">#REF!</definedName>
    <definedName name="BEx587KFQ3VKCOCY1SA5F24PQGUI" localSheetId="9" hidden="1">#REF!</definedName>
    <definedName name="BEx587KFQ3VKCOCY1SA5F24PQGUI" localSheetId="8" hidden="1">#REF!</definedName>
    <definedName name="BEx587KFQ3VKCOCY1SA5F24PQGUI" localSheetId="7" hidden="1">#REF!</definedName>
    <definedName name="BEx587KFQ3VKCOCY1SA5F24PQGUI" localSheetId="6" hidden="1">#REF!</definedName>
    <definedName name="BEx587KFQ3VKCOCY1SA5F24PQGUI" localSheetId="5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15" hidden="1">#REF!</definedName>
    <definedName name="BEx58O780PQ05NF0Z1SKKRB3N099" localSheetId="14" hidden="1">#REF!</definedName>
    <definedName name="BEx58O780PQ05NF0Z1SKKRB3N099" localSheetId="13" hidden="1">#REF!</definedName>
    <definedName name="BEx58O780PQ05NF0Z1SKKRB3N099" localSheetId="12" hidden="1">#REF!</definedName>
    <definedName name="BEx58O780PQ05NF0Z1SKKRB3N099" localSheetId="11" hidden="1">#REF!</definedName>
    <definedName name="BEx58O780PQ05NF0Z1SKKRB3N099" localSheetId="10" hidden="1">#REF!</definedName>
    <definedName name="BEx58O780PQ05NF0Z1SKKRB3N099" localSheetId="9" hidden="1">#REF!</definedName>
    <definedName name="BEx58O780PQ05NF0Z1SKKRB3N099" localSheetId="8" hidden="1">#REF!</definedName>
    <definedName name="BEx58O780PQ05NF0Z1SKKRB3N099" localSheetId="7" hidden="1">#REF!</definedName>
    <definedName name="BEx58O780PQ05NF0Z1SKKRB3N099" localSheetId="6" hidden="1">#REF!</definedName>
    <definedName name="BEx58O780PQ05NF0Z1SKKRB3N099" localSheetId="5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15" hidden="1">#REF!</definedName>
    <definedName name="BEx58W57CTL8HFK3U7ZRFYZR6MXE" localSheetId="14" hidden="1">#REF!</definedName>
    <definedName name="BEx58W57CTL8HFK3U7ZRFYZR6MXE" localSheetId="13" hidden="1">#REF!</definedName>
    <definedName name="BEx58W57CTL8HFK3U7ZRFYZR6MXE" localSheetId="12" hidden="1">#REF!</definedName>
    <definedName name="BEx58W57CTL8HFK3U7ZRFYZR6MXE" localSheetId="11" hidden="1">#REF!</definedName>
    <definedName name="BEx58W57CTL8HFK3U7ZRFYZR6MXE" localSheetId="10" hidden="1">#REF!</definedName>
    <definedName name="BEx58W57CTL8HFK3U7ZRFYZR6MXE" localSheetId="9" hidden="1">#REF!</definedName>
    <definedName name="BEx58W57CTL8HFK3U7ZRFYZR6MXE" localSheetId="8" hidden="1">#REF!</definedName>
    <definedName name="BEx58W57CTL8HFK3U7ZRFYZR6MXE" localSheetId="7" hidden="1">#REF!</definedName>
    <definedName name="BEx58W57CTL8HFK3U7ZRFYZR6MXE" localSheetId="6" hidden="1">#REF!</definedName>
    <definedName name="BEx58W57CTL8HFK3U7ZRFYZR6MXE" localSheetId="5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15" hidden="1">#REF!</definedName>
    <definedName name="BEx58XHO7ZULLF2EUD7YIS0MGQJ5" localSheetId="14" hidden="1">#REF!</definedName>
    <definedName name="BEx58XHO7ZULLF2EUD7YIS0MGQJ5" localSheetId="13" hidden="1">#REF!</definedName>
    <definedName name="BEx58XHO7ZULLF2EUD7YIS0MGQJ5" localSheetId="12" hidden="1">#REF!</definedName>
    <definedName name="BEx58XHO7ZULLF2EUD7YIS0MGQJ5" localSheetId="11" hidden="1">#REF!</definedName>
    <definedName name="BEx58XHO7ZULLF2EUD7YIS0MGQJ5" localSheetId="10" hidden="1">#REF!</definedName>
    <definedName name="BEx58XHO7ZULLF2EUD7YIS0MGQJ5" localSheetId="9" hidden="1">#REF!</definedName>
    <definedName name="BEx58XHO7ZULLF2EUD7YIS0MGQJ5" localSheetId="8" hidden="1">#REF!</definedName>
    <definedName name="BEx58XHO7ZULLF2EUD7YIS0MGQJ5" localSheetId="7" hidden="1">#REF!</definedName>
    <definedName name="BEx58XHO7ZULLF2EUD7YIS0MGQJ5" localSheetId="6" hidden="1">#REF!</definedName>
    <definedName name="BEx58XHO7ZULLF2EUD7YIS0MGQJ5" localSheetId="5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15" hidden="1">#REF!</definedName>
    <definedName name="BEx58ZAFNTMGBNDH52VUYXLRJO7P" localSheetId="14" hidden="1">#REF!</definedName>
    <definedName name="BEx58ZAFNTMGBNDH52VUYXLRJO7P" localSheetId="13" hidden="1">#REF!</definedName>
    <definedName name="BEx58ZAFNTMGBNDH52VUYXLRJO7P" localSheetId="12" hidden="1">#REF!</definedName>
    <definedName name="BEx58ZAFNTMGBNDH52VUYXLRJO7P" localSheetId="11" hidden="1">#REF!</definedName>
    <definedName name="BEx58ZAFNTMGBNDH52VUYXLRJO7P" localSheetId="10" hidden="1">#REF!</definedName>
    <definedName name="BEx58ZAFNTMGBNDH52VUYXLRJO7P" localSheetId="9" hidden="1">#REF!</definedName>
    <definedName name="BEx58ZAFNTMGBNDH52VUYXLRJO7P" localSheetId="8" hidden="1">#REF!</definedName>
    <definedName name="BEx58ZAFNTMGBNDH52VUYXLRJO7P" localSheetId="7" hidden="1">#REF!</definedName>
    <definedName name="BEx58ZAFNTMGBNDH52VUYXLRJO7P" localSheetId="6" hidden="1">#REF!</definedName>
    <definedName name="BEx58ZAFNTMGBNDH52VUYXLRJO7P" localSheetId="5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15" hidden="1">#REF!</definedName>
    <definedName name="BEx58ZW0HAIGIPEX9CVA1PQQTR6X" localSheetId="14" hidden="1">#REF!</definedName>
    <definedName name="BEx58ZW0HAIGIPEX9CVA1PQQTR6X" localSheetId="13" hidden="1">#REF!</definedName>
    <definedName name="BEx58ZW0HAIGIPEX9CVA1PQQTR6X" localSheetId="12" hidden="1">#REF!</definedName>
    <definedName name="BEx58ZW0HAIGIPEX9CVA1PQQTR6X" localSheetId="11" hidden="1">#REF!</definedName>
    <definedName name="BEx58ZW0HAIGIPEX9CVA1PQQTR6X" localSheetId="10" hidden="1">#REF!</definedName>
    <definedName name="BEx58ZW0HAIGIPEX9CVA1PQQTR6X" localSheetId="9" hidden="1">#REF!</definedName>
    <definedName name="BEx58ZW0HAIGIPEX9CVA1PQQTR6X" localSheetId="8" hidden="1">#REF!</definedName>
    <definedName name="BEx58ZW0HAIGIPEX9CVA1PQQTR6X" localSheetId="7" hidden="1">#REF!</definedName>
    <definedName name="BEx58ZW0HAIGIPEX9CVA1PQQTR6X" localSheetId="6" hidden="1">#REF!</definedName>
    <definedName name="BEx58ZW0HAIGIPEX9CVA1PQQTR6X" localSheetId="5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15" hidden="1">#REF!</definedName>
    <definedName name="BEx593SAFVYKW7V61D9COEZJXDA7" localSheetId="14" hidden="1">#REF!</definedName>
    <definedName name="BEx593SAFVYKW7V61D9COEZJXDA7" localSheetId="13" hidden="1">#REF!</definedName>
    <definedName name="BEx593SAFVYKW7V61D9COEZJXDA7" localSheetId="12" hidden="1">#REF!</definedName>
    <definedName name="BEx593SAFVYKW7V61D9COEZJXDA7" localSheetId="11" hidden="1">#REF!</definedName>
    <definedName name="BEx593SAFVYKW7V61D9COEZJXDA7" localSheetId="10" hidden="1">#REF!</definedName>
    <definedName name="BEx593SAFVYKW7V61D9COEZJXDA7" localSheetId="9" hidden="1">#REF!</definedName>
    <definedName name="BEx593SAFVYKW7V61D9COEZJXDA7" localSheetId="8" hidden="1">#REF!</definedName>
    <definedName name="BEx593SAFVYKW7V61D9COEZJXDA7" localSheetId="7" hidden="1">#REF!</definedName>
    <definedName name="BEx593SAFVYKW7V61D9COEZJXDA7" localSheetId="6" hidden="1">#REF!</definedName>
    <definedName name="BEx593SAFVYKW7V61D9COEZJXDA7" localSheetId="5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15" hidden="1">#REF!</definedName>
    <definedName name="BEx59BA1KH3RG6K1LHL7YS2VB79N" localSheetId="14" hidden="1">#REF!</definedName>
    <definedName name="BEx59BA1KH3RG6K1LHL7YS2VB79N" localSheetId="13" hidden="1">#REF!</definedName>
    <definedName name="BEx59BA1KH3RG6K1LHL7YS2VB79N" localSheetId="12" hidden="1">#REF!</definedName>
    <definedName name="BEx59BA1KH3RG6K1LHL7YS2VB79N" localSheetId="11" hidden="1">#REF!</definedName>
    <definedName name="BEx59BA1KH3RG6K1LHL7YS2VB79N" localSheetId="10" hidden="1">#REF!</definedName>
    <definedName name="BEx59BA1KH3RG6K1LHL7YS2VB79N" localSheetId="9" hidden="1">#REF!</definedName>
    <definedName name="BEx59BA1KH3RG6K1LHL7YS2VB79N" localSheetId="8" hidden="1">#REF!</definedName>
    <definedName name="BEx59BA1KH3RG6K1LHL7YS2VB79N" localSheetId="7" hidden="1">#REF!</definedName>
    <definedName name="BEx59BA1KH3RG6K1LHL7YS2VB79N" localSheetId="6" hidden="1">#REF!</definedName>
    <definedName name="BEx59BA1KH3RG6K1LHL7YS2VB79N" localSheetId="5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15" hidden="1">#REF!</definedName>
    <definedName name="BEx59DDIU0AMFOY94NSP1ULST8JD" localSheetId="14" hidden="1">#REF!</definedName>
    <definedName name="BEx59DDIU0AMFOY94NSP1ULST8JD" localSheetId="13" hidden="1">#REF!</definedName>
    <definedName name="BEx59DDIU0AMFOY94NSP1ULST8JD" localSheetId="12" hidden="1">#REF!</definedName>
    <definedName name="BEx59DDIU0AMFOY94NSP1ULST8JD" localSheetId="11" hidden="1">#REF!</definedName>
    <definedName name="BEx59DDIU0AMFOY94NSP1ULST8JD" localSheetId="10" hidden="1">#REF!</definedName>
    <definedName name="BEx59DDIU0AMFOY94NSP1ULST8JD" localSheetId="9" hidden="1">#REF!</definedName>
    <definedName name="BEx59DDIU0AMFOY94NSP1ULST8JD" localSheetId="8" hidden="1">#REF!</definedName>
    <definedName name="BEx59DDIU0AMFOY94NSP1ULST8JD" localSheetId="7" hidden="1">#REF!</definedName>
    <definedName name="BEx59DDIU0AMFOY94NSP1ULST8JD" localSheetId="6" hidden="1">#REF!</definedName>
    <definedName name="BEx59DDIU0AMFOY94NSP1ULST8JD" localSheetId="5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15" hidden="1">#REF!</definedName>
    <definedName name="BEx59E9WABJP2TN71QAIKK79HPK9" localSheetId="14" hidden="1">#REF!</definedName>
    <definedName name="BEx59E9WABJP2TN71QAIKK79HPK9" localSheetId="13" hidden="1">#REF!</definedName>
    <definedName name="BEx59E9WABJP2TN71QAIKK79HPK9" localSheetId="12" hidden="1">#REF!</definedName>
    <definedName name="BEx59E9WABJP2TN71QAIKK79HPK9" localSheetId="11" hidden="1">#REF!</definedName>
    <definedName name="BEx59E9WABJP2TN71QAIKK79HPK9" localSheetId="10" hidden="1">#REF!</definedName>
    <definedName name="BEx59E9WABJP2TN71QAIKK79HPK9" localSheetId="9" hidden="1">#REF!</definedName>
    <definedName name="BEx59E9WABJP2TN71QAIKK79HPK9" localSheetId="8" hidden="1">#REF!</definedName>
    <definedName name="BEx59E9WABJP2TN71QAIKK79HPK9" localSheetId="7" hidden="1">#REF!</definedName>
    <definedName name="BEx59E9WABJP2TN71QAIKK79HPK9" localSheetId="6" hidden="1">#REF!</definedName>
    <definedName name="BEx59E9WABJP2TN71QAIKK79HPK9" localSheetId="5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15" hidden="1">#REF!</definedName>
    <definedName name="BEx59F0T17A80RNLNSZNFX8NAO8Y" localSheetId="14" hidden="1">#REF!</definedName>
    <definedName name="BEx59F0T17A80RNLNSZNFX8NAO8Y" localSheetId="13" hidden="1">#REF!</definedName>
    <definedName name="BEx59F0T17A80RNLNSZNFX8NAO8Y" localSheetId="12" hidden="1">#REF!</definedName>
    <definedName name="BEx59F0T17A80RNLNSZNFX8NAO8Y" localSheetId="11" hidden="1">#REF!</definedName>
    <definedName name="BEx59F0T17A80RNLNSZNFX8NAO8Y" localSheetId="10" hidden="1">#REF!</definedName>
    <definedName name="BEx59F0T17A80RNLNSZNFX8NAO8Y" localSheetId="9" hidden="1">#REF!</definedName>
    <definedName name="BEx59F0T17A80RNLNSZNFX8NAO8Y" localSheetId="8" hidden="1">#REF!</definedName>
    <definedName name="BEx59F0T17A80RNLNSZNFX8NAO8Y" localSheetId="7" hidden="1">#REF!</definedName>
    <definedName name="BEx59F0T17A80RNLNSZNFX8NAO8Y" localSheetId="6" hidden="1">#REF!</definedName>
    <definedName name="BEx59F0T17A80RNLNSZNFX8NAO8Y" localSheetId="5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15" hidden="1">#REF!</definedName>
    <definedName name="BEx59P7MAPNU129ZTC5H3EH892G1" localSheetId="14" hidden="1">#REF!</definedName>
    <definedName name="BEx59P7MAPNU129ZTC5H3EH892G1" localSheetId="13" hidden="1">#REF!</definedName>
    <definedName name="BEx59P7MAPNU129ZTC5H3EH892G1" localSheetId="12" hidden="1">#REF!</definedName>
    <definedName name="BEx59P7MAPNU129ZTC5H3EH892G1" localSheetId="11" hidden="1">#REF!</definedName>
    <definedName name="BEx59P7MAPNU129ZTC5H3EH892G1" localSheetId="10" hidden="1">#REF!</definedName>
    <definedName name="BEx59P7MAPNU129ZTC5H3EH892G1" localSheetId="9" hidden="1">#REF!</definedName>
    <definedName name="BEx59P7MAPNU129ZTC5H3EH892G1" localSheetId="8" hidden="1">#REF!</definedName>
    <definedName name="BEx59P7MAPNU129ZTC5H3EH892G1" localSheetId="7" hidden="1">#REF!</definedName>
    <definedName name="BEx59P7MAPNU129ZTC5H3EH892G1" localSheetId="6" hidden="1">#REF!</definedName>
    <definedName name="BEx59P7MAPNU129ZTC5H3EH892G1" localSheetId="5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15" hidden="1">#REF!</definedName>
    <definedName name="BEx5A11WZRQSIE089QE119AOX9ZG" localSheetId="14" hidden="1">#REF!</definedName>
    <definedName name="BEx5A11WZRQSIE089QE119AOX9ZG" localSheetId="13" hidden="1">#REF!</definedName>
    <definedName name="BEx5A11WZRQSIE089QE119AOX9ZG" localSheetId="12" hidden="1">#REF!</definedName>
    <definedName name="BEx5A11WZRQSIE089QE119AOX9ZG" localSheetId="11" hidden="1">#REF!</definedName>
    <definedName name="BEx5A11WZRQSIE089QE119AOX9ZG" localSheetId="10" hidden="1">#REF!</definedName>
    <definedName name="BEx5A11WZRQSIE089QE119AOX9ZG" localSheetId="9" hidden="1">#REF!</definedName>
    <definedName name="BEx5A11WZRQSIE089QE119AOX9ZG" localSheetId="8" hidden="1">#REF!</definedName>
    <definedName name="BEx5A11WZRQSIE089QE119AOX9ZG" localSheetId="7" hidden="1">#REF!</definedName>
    <definedName name="BEx5A11WZRQSIE089QE119AOX9ZG" localSheetId="6" hidden="1">#REF!</definedName>
    <definedName name="BEx5A11WZRQSIE089QE119AOX9ZG" localSheetId="5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15" hidden="1">#REF!</definedName>
    <definedName name="BEx5A7CIGCOTHJKHGUBDZG91JGPZ" localSheetId="14" hidden="1">#REF!</definedName>
    <definedName name="BEx5A7CIGCOTHJKHGUBDZG91JGPZ" localSheetId="13" hidden="1">#REF!</definedName>
    <definedName name="BEx5A7CIGCOTHJKHGUBDZG91JGPZ" localSheetId="12" hidden="1">#REF!</definedName>
    <definedName name="BEx5A7CIGCOTHJKHGUBDZG91JGPZ" localSheetId="11" hidden="1">#REF!</definedName>
    <definedName name="BEx5A7CIGCOTHJKHGUBDZG91JGPZ" localSheetId="10" hidden="1">#REF!</definedName>
    <definedName name="BEx5A7CIGCOTHJKHGUBDZG91JGPZ" localSheetId="9" hidden="1">#REF!</definedName>
    <definedName name="BEx5A7CIGCOTHJKHGUBDZG91JGPZ" localSheetId="8" hidden="1">#REF!</definedName>
    <definedName name="BEx5A7CIGCOTHJKHGUBDZG91JGPZ" localSheetId="7" hidden="1">#REF!</definedName>
    <definedName name="BEx5A7CIGCOTHJKHGUBDZG91JGPZ" localSheetId="6" hidden="1">#REF!</definedName>
    <definedName name="BEx5A7CIGCOTHJKHGUBDZG91JGPZ" localSheetId="5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15" hidden="1">#REF!</definedName>
    <definedName name="BEx5A8UFLT2SWVSG5COFA9B8P376" localSheetId="14" hidden="1">#REF!</definedName>
    <definedName name="BEx5A8UFLT2SWVSG5COFA9B8P376" localSheetId="13" hidden="1">#REF!</definedName>
    <definedName name="BEx5A8UFLT2SWVSG5COFA9B8P376" localSheetId="12" hidden="1">#REF!</definedName>
    <definedName name="BEx5A8UFLT2SWVSG5COFA9B8P376" localSheetId="11" hidden="1">#REF!</definedName>
    <definedName name="BEx5A8UFLT2SWVSG5COFA9B8P376" localSheetId="10" hidden="1">#REF!</definedName>
    <definedName name="BEx5A8UFLT2SWVSG5COFA9B8P376" localSheetId="9" hidden="1">#REF!</definedName>
    <definedName name="BEx5A8UFLT2SWVSG5COFA9B8P376" localSheetId="8" hidden="1">#REF!</definedName>
    <definedName name="BEx5A8UFLT2SWVSG5COFA9B8P376" localSheetId="7" hidden="1">#REF!</definedName>
    <definedName name="BEx5A8UFLT2SWVSG5COFA9B8P376" localSheetId="6" hidden="1">#REF!</definedName>
    <definedName name="BEx5A8UFLT2SWVSG5COFA9B8P376" localSheetId="5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15" hidden="1">#REF!</definedName>
    <definedName name="BEx5ABUBK8WJV1WILGYU9A7CO0KI" localSheetId="14" hidden="1">#REF!</definedName>
    <definedName name="BEx5ABUBK8WJV1WILGYU9A7CO0KI" localSheetId="13" hidden="1">#REF!</definedName>
    <definedName name="BEx5ABUBK8WJV1WILGYU9A7CO0KI" localSheetId="12" hidden="1">#REF!</definedName>
    <definedName name="BEx5ABUBK8WJV1WILGYU9A7CO0KI" localSheetId="11" hidden="1">#REF!</definedName>
    <definedName name="BEx5ABUBK8WJV1WILGYU9A7CO0KI" localSheetId="10" hidden="1">#REF!</definedName>
    <definedName name="BEx5ABUBK8WJV1WILGYU9A7CO0KI" localSheetId="9" hidden="1">#REF!</definedName>
    <definedName name="BEx5ABUBK8WJV1WILGYU9A7CO0KI" localSheetId="8" hidden="1">#REF!</definedName>
    <definedName name="BEx5ABUBK8WJV1WILGYU9A7CO0KI" localSheetId="7" hidden="1">#REF!</definedName>
    <definedName name="BEx5ABUBK8WJV1WILGYU9A7CO0KI" localSheetId="6" hidden="1">#REF!</definedName>
    <definedName name="BEx5ABUBK8WJV1WILGYU9A7CO0KI" localSheetId="5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15" hidden="1">#REF!</definedName>
    <definedName name="BEx5AFFTN3IXIBHDKM0FYC4OFL1S" localSheetId="14" hidden="1">#REF!</definedName>
    <definedName name="BEx5AFFTN3IXIBHDKM0FYC4OFL1S" localSheetId="13" hidden="1">#REF!</definedName>
    <definedName name="BEx5AFFTN3IXIBHDKM0FYC4OFL1S" localSheetId="12" hidden="1">#REF!</definedName>
    <definedName name="BEx5AFFTN3IXIBHDKM0FYC4OFL1S" localSheetId="11" hidden="1">#REF!</definedName>
    <definedName name="BEx5AFFTN3IXIBHDKM0FYC4OFL1S" localSheetId="10" hidden="1">#REF!</definedName>
    <definedName name="BEx5AFFTN3IXIBHDKM0FYC4OFL1S" localSheetId="9" hidden="1">#REF!</definedName>
    <definedName name="BEx5AFFTN3IXIBHDKM0FYC4OFL1S" localSheetId="8" hidden="1">#REF!</definedName>
    <definedName name="BEx5AFFTN3IXIBHDKM0FYC4OFL1S" localSheetId="7" hidden="1">#REF!</definedName>
    <definedName name="BEx5AFFTN3IXIBHDKM0FYC4OFL1S" localSheetId="6" hidden="1">#REF!</definedName>
    <definedName name="BEx5AFFTN3IXIBHDKM0FYC4OFL1S" localSheetId="5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15" hidden="1">#REF!</definedName>
    <definedName name="BEx5AOFIO8KVRHIZ1RII337AA8ML" localSheetId="14" hidden="1">#REF!</definedName>
    <definedName name="BEx5AOFIO8KVRHIZ1RII337AA8ML" localSheetId="13" hidden="1">#REF!</definedName>
    <definedName name="BEx5AOFIO8KVRHIZ1RII337AA8ML" localSheetId="12" hidden="1">#REF!</definedName>
    <definedName name="BEx5AOFIO8KVRHIZ1RII337AA8ML" localSheetId="11" hidden="1">#REF!</definedName>
    <definedName name="BEx5AOFIO8KVRHIZ1RII337AA8ML" localSheetId="10" hidden="1">#REF!</definedName>
    <definedName name="BEx5AOFIO8KVRHIZ1RII337AA8ML" localSheetId="9" hidden="1">#REF!</definedName>
    <definedName name="BEx5AOFIO8KVRHIZ1RII337AA8ML" localSheetId="8" hidden="1">#REF!</definedName>
    <definedName name="BEx5AOFIO8KVRHIZ1RII337AA8ML" localSheetId="7" hidden="1">#REF!</definedName>
    <definedName name="BEx5AOFIO8KVRHIZ1RII337AA8ML" localSheetId="6" hidden="1">#REF!</definedName>
    <definedName name="BEx5AOFIO8KVRHIZ1RII337AA8ML" localSheetId="5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15" hidden="1">#REF!</definedName>
    <definedName name="BEx5APRZ66L5BWHFE8E4YYNEDTI4" localSheetId="14" hidden="1">#REF!</definedName>
    <definedName name="BEx5APRZ66L5BWHFE8E4YYNEDTI4" localSheetId="13" hidden="1">#REF!</definedName>
    <definedName name="BEx5APRZ66L5BWHFE8E4YYNEDTI4" localSheetId="12" hidden="1">#REF!</definedName>
    <definedName name="BEx5APRZ66L5BWHFE8E4YYNEDTI4" localSheetId="11" hidden="1">#REF!</definedName>
    <definedName name="BEx5APRZ66L5BWHFE8E4YYNEDTI4" localSheetId="10" hidden="1">#REF!</definedName>
    <definedName name="BEx5APRZ66L5BWHFE8E4YYNEDTI4" localSheetId="9" hidden="1">#REF!</definedName>
    <definedName name="BEx5APRZ66L5BWHFE8E4YYNEDTI4" localSheetId="8" hidden="1">#REF!</definedName>
    <definedName name="BEx5APRZ66L5BWHFE8E4YYNEDTI4" localSheetId="7" hidden="1">#REF!</definedName>
    <definedName name="BEx5APRZ66L5BWHFE8E4YYNEDTI4" localSheetId="6" hidden="1">#REF!</definedName>
    <definedName name="BEx5APRZ66L5BWHFE8E4YYNEDTI4" localSheetId="5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15" hidden="1">#REF!</definedName>
    <definedName name="BEx5AQJ1Z64KY10P8ZF1JKJUFEGN" localSheetId="14" hidden="1">#REF!</definedName>
    <definedName name="BEx5AQJ1Z64KY10P8ZF1JKJUFEGN" localSheetId="13" hidden="1">#REF!</definedName>
    <definedName name="BEx5AQJ1Z64KY10P8ZF1JKJUFEGN" localSheetId="12" hidden="1">#REF!</definedName>
    <definedName name="BEx5AQJ1Z64KY10P8ZF1JKJUFEGN" localSheetId="11" hidden="1">#REF!</definedName>
    <definedName name="BEx5AQJ1Z64KY10P8ZF1JKJUFEGN" localSheetId="10" hidden="1">#REF!</definedName>
    <definedName name="BEx5AQJ1Z64KY10P8ZF1JKJUFEGN" localSheetId="9" hidden="1">#REF!</definedName>
    <definedName name="BEx5AQJ1Z64KY10P8ZF1JKJUFEGN" localSheetId="8" hidden="1">#REF!</definedName>
    <definedName name="BEx5AQJ1Z64KY10P8ZF1JKJUFEGN" localSheetId="7" hidden="1">#REF!</definedName>
    <definedName name="BEx5AQJ1Z64KY10P8ZF1JKJUFEGN" localSheetId="6" hidden="1">#REF!</definedName>
    <definedName name="BEx5AQJ1Z64KY10P8ZF1JKJUFEGN" localSheetId="5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15" hidden="1">#REF!</definedName>
    <definedName name="BEx5AY62R0TL82VHXE37SCZCINQC" localSheetId="14" hidden="1">#REF!</definedName>
    <definedName name="BEx5AY62R0TL82VHXE37SCZCINQC" localSheetId="13" hidden="1">#REF!</definedName>
    <definedName name="BEx5AY62R0TL82VHXE37SCZCINQC" localSheetId="12" hidden="1">#REF!</definedName>
    <definedName name="BEx5AY62R0TL82VHXE37SCZCINQC" localSheetId="11" hidden="1">#REF!</definedName>
    <definedName name="BEx5AY62R0TL82VHXE37SCZCINQC" localSheetId="10" hidden="1">#REF!</definedName>
    <definedName name="BEx5AY62R0TL82VHXE37SCZCINQC" localSheetId="9" hidden="1">#REF!</definedName>
    <definedName name="BEx5AY62R0TL82VHXE37SCZCINQC" localSheetId="8" hidden="1">#REF!</definedName>
    <definedName name="BEx5AY62R0TL82VHXE37SCZCINQC" localSheetId="7" hidden="1">#REF!</definedName>
    <definedName name="BEx5AY62R0TL82VHXE37SCZCINQC" localSheetId="6" hidden="1">#REF!</definedName>
    <definedName name="BEx5AY62R0TL82VHXE37SCZCINQC" localSheetId="5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15" hidden="1">#REF!</definedName>
    <definedName name="BEx5B0PV1FCOUSHWQTY94AO0B8P0" localSheetId="14" hidden="1">#REF!</definedName>
    <definedName name="BEx5B0PV1FCOUSHWQTY94AO0B8P0" localSheetId="13" hidden="1">#REF!</definedName>
    <definedName name="BEx5B0PV1FCOUSHWQTY94AO0B8P0" localSheetId="12" hidden="1">#REF!</definedName>
    <definedName name="BEx5B0PV1FCOUSHWQTY94AO0B8P0" localSheetId="11" hidden="1">#REF!</definedName>
    <definedName name="BEx5B0PV1FCOUSHWQTY94AO0B8P0" localSheetId="10" hidden="1">#REF!</definedName>
    <definedName name="BEx5B0PV1FCOUSHWQTY94AO0B8P0" localSheetId="9" hidden="1">#REF!</definedName>
    <definedName name="BEx5B0PV1FCOUSHWQTY94AO0B8P0" localSheetId="8" hidden="1">#REF!</definedName>
    <definedName name="BEx5B0PV1FCOUSHWQTY94AO0B8P0" localSheetId="7" hidden="1">#REF!</definedName>
    <definedName name="BEx5B0PV1FCOUSHWQTY94AO0B8P0" localSheetId="6" hidden="1">#REF!</definedName>
    <definedName name="BEx5B0PV1FCOUSHWQTY94AO0B8P0" localSheetId="5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15" hidden="1">#REF!</definedName>
    <definedName name="BEx5B4RHHX0J1BF2FZKEA0SPP29O" localSheetId="14" hidden="1">#REF!</definedName>
    <definedName name="BEx5B4RHHX0J1BF2FZKEA0SPP29O" localSheetId="13" hidden="1">#REF!</definedName>
    <definedName name="BEx5B4RHHX0J1BF2FZKEA0SPP29O" localSheetId="12" hidden="1">#REF!</definedName>
    <definedName name="BEx5B4RHHX0J1BF2FZKEA0SPP29O" localSheetId="11" hidden="1">#REF!</definedName>
    <definedName name="BEx5B4RHHX0J1BF2FZKEA0SPP29O" localSheetId="10" hidden="1">#REF!</definedName>
    <definedName name="BEx5B4RHHX0J1BF2FZKEA0SPP29O" localSheetId="9" hidden="1">#REF!</definedName>
    <definedName name="BEx5B4RHHX0J1BF2FZKEA0SPP29O" localSheetId="8" hidden="1">#REF!</definedName>
    <definedName name="BEx5B4RHHX0J1BF2FZKEA0SPP29O" localSheetId="7" hidden="1">#REF!</definedName>
    <definedName name="BEx5B4RHHX0J1BF2FZKEA0SPP29O" localSheetId="6" hidden="1">#REF!</definedName>
    <definedName name="BEx5B4RHHX0J1BF2FZKEA0SPP29O" localSheetId="5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15" hidden="1">#REF!</definedName>
    <definedName name="BEx5B5YMSWP0OVI5CIQRP5V18D0C" localSheetId="14" hidden="1">#REF!</definedName>
    <definedName name="BEx5B5YMSWP0OVI5CIQRP5V18D0C" localSheetId="13" hidden="1">#REF!</definedName>
    <definedName name="BEx5B5YMSWP0OVI5CIQRP5V18D0C" localSheetId="12" hidden="1">#REF!</definedName>
    <definedName name="BEx5B5YMSWP0OVI5CIQRP5V18D0C" localSheetId="11" hidden="1">#REF!</definedName>
    <definedName name="BEx5B5YMSWP0OVI5CIQRP5V18D0C" localSheetId="10" hidden="1">#REF!</definedName>
    <definedName name="BEx5B5YMSWP0OVI5CIQRP5V18D0C" localSheetId="9" hidden="1">#REF!</definedName>
    <definedName name="BEx5B5YMSWP0OVI5CIQRP5V18D0C" localSheetId="8" hidden="1">#REF!</definedName>
    <definedName name="BEx5B5YMSWP0OVI5CIQRP5V18D0C" localSheetId="7" hidden="1">#REF!</definedName>
    <definedName name="BEx5B5YMSWP0OVI5CIQRP5V18D0C" localSheetId="6" hidden="1">#REF!</definedName>
    <definedName name="BEx5B5YMSWP0OVI5CIQRP5V18D0C" localSheetId="5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15" hidden="1">#REF!</definedName>
    <definedName name="BEx5B825RW35M5H0UB2IZGGRS4ER" localSheetId="14" hidden="1">#REF!</definedName>
    <definedName name="BEx5B825RW35M5H0UB2IZGGRS4ER" localSheetId="13" hidden="1">#REF!</definedName>
    <definedName name="BEx5B825RW35M5H0UB2IZGGRS4ER" localSheetId="12" hidden="1">#REF!</definedName>
    <definedName name="BEx5B825RW35M5H0UB2IZGGRS4ER" localSheetId="11" hidden="1">#REF!</definedName>
    <definedName name="BEx5B825RW35M5H0UB2IZGGRS4ER" localSheetId="10" hidden="1">#REF!</definedName>
    <definedName name="BEx5B825RW35M5H0UB2IZGGRS4ER" localSheetId="9" hidden="1">#REF!</definedName>
    <definedName name="BEx5B825RW35M5H0UB2IZGGRS4ER" localSheetId="8" hidden="1">#REF!</definedName>
    <definedName name="BEx5B825RW35M5H0UB2IZGGRS4ER" localSheetId="7" hidden="1">#REF!</definedName>
    <definedName name="BEx5B825RW35M5H0UB2IZGGRS4ER" localSheetId="6" hidden="1">#REF!</definedName>
    <definedName name="BEx5B825RW35M5H0UB2IZGGRS4ER" localSheetId="5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15" hidden="1">#REF!</definedName>
    <definedName name="BEx5BAWPMY0TL684WDXX6KKJLRCN" localSheetId="14" hidden="1">#REF!</definedName>
    <definedName name="BEx5BAWPMY0TL684WDXX6KKJLRCN" localSheetId="13" hidden="1">#REF!</definedName>
    <definedName name="BEx5BAWPMY0TL684WDXX6KKJLRCN" localSheetId="12" hidden="1">#REF!</definedName>
    <definedName name="BEx5BAWPMY0TL684WDXX6KKJLRCN" localSheetId="11" hidden="1">#REF!</definedName>
    <definedName name="BEx5BAWPMY0TL684WDXX6KKJLRCN" localSheetId="10" hidden="1">#REF!</definedName>
    <definedName name="BEx5BAWPMY0TL684WDXX6KKJLRCN" localSheetId="9" hidden="1">#REF!</definedName>
    <definedName name="BEx5BAWPMY0TL684WDXX6KKJLRCN" localSheetId="8" hidden="1">#REF!</definedName>
    <definedName name="BEx5BAWPMY0TL684WDXX6KKJLRCN" localSheetId="7" hidden="1">#REF!</definedName>
    <definedName name="BEx5BAWPMY0TL684WDXX6KKJLRCN" localSheetId="6" hidden="1">#REF!</definedName>
    <definedName name="BEx5BAWPMY0TL684WDXX6KKJLRCN" localSheetId="5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15" hidden="1">#REF!</definedName>
    <definedName name="BEx5BBCUOWR6J9MZS2ML5XB0X7MW" localSheetId="14" hidden="1">#REF!</definedName>
    <definedName name="BEx5BBCUOWR6J9MZS2ML5XB0X7MW" localSheetId="13" hidden="1">#REF!</definedName>
    <definedName name="BEx5BBCUOWR6J9MZS2ML5XB0X7MW" localSheetId="12" hidden="1">#REF!</definedName>
    <definedName name="BEx5BBCUOWR6J9MZS2ML5XB0X7MW" localSheetId="11" hidden="1">#REF!</definedName>
    <definedName name="BEx5BBCUOWR6J9MZS2ML5XB0X7MW" localSheetId="10" hidden="1">#REF!</definedName>
    <definedName name="BEx5BBCUOWR6J9MZS2ML5XB0X7MW" localSheetId="9" hidden="1">#REF!</definedName>
    <definedName name="BEx5BBCUOWR6J9MZS2ML5XB0X7MW" localSheetId="8" hidden="1">#REF!</definedName>
    <definedName name="BEx5BBCUOWR6J9MZS2ML5XB0X7MW" localSheetId="7" hidden="1">#REF!</definedName>
    <definedName name="BEx5BBCUOWR6J9MZS2ML5XB0X7MW" localSheetId="6" hidden="1">#REF!</definedName>
    <definedName name="BEx5BBCUOWR6J9MZS2ML5XB0X7MW" localSheetId="5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15" hidden="1">#REF!</definedName>
    <definedName name="BEx5BBI61U4Y65GD0ARMTALPP7SJ" localSheetId="14" hidden="1">#REF!</definedName>
    <definedName name="BEx5BBI61U4Y65GD0ARMTALPP7SJ" localSheetId="13" hidden="1">#REF!</definedName>
    <definedName name="BEx5BBI61U4Y65GD0ARMTALPP7SJ" localSheetId="12" hidden="1">#REF!</definedName>
    <definedName name="BEx5BBI61U4Y65GD0ARMTALPP7SJ" localSheetId="11" hidden="1">#REF!</definedName>
    <definedName name="BEx5BBI61U4Y65GD0ARMTALPP7SJ" localSheetId="10" hidden="1">#REF!</definedName>
    <definedName name="BEx5BBI61U4Y65GD0ARMTALPP7SJ" localSheetId="9" hidden="1">#REF!</definedName>
    <definedName name="BEx5BBI61U4Y65GD0ARMTALPP7SJ" localSheetId="8" hidden="1">#REF!</definedName>
    <definedName name="BEx5BBI61U4Y65GD0ARMTALPP7SJ" localSheetId="7" hidden="1">#REF!</definedName>
    <definedName name="BEx5BBI61U4Y65GD0ARMTALPP7SJ" localSheetId="6" hidden="1">#REF!</definedName>
    <definedName name="BEx5BBI61U4Y65GD0ARMTALPP7SJ" localSheetId="5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15" hidden="1">#REF!</definedName>
    <definedName name="BEx5BDR56MEV4IHY6CIH2SVNG1UB" localSheetId="14" hidden="1">#REF!</definedName>
    <definedName name="BEx5BDR56MEV4IHY6CIH2SVNG1UB" localSheetId="13" hidden="1">#REF!</definedName>
    <definedName name="BEx5BDR56MEV4IHY6CIH2SVNG1UB" localSheetId="12" hidden="1">#REF!</definedName>
    <definedName name="BEx5BDR56MEV4IHY6CIH2SVNG1UB" localSheetId="11" hidden="1">#REF!</definedName>
    <definedName name="BEx5BDR56MEV4IHY6CIH2SVNG1UB" localSheetId="10" hidden="1">#REF!</definedName>
    <definedName name="BEx5BDR56MEV4IHY6CIH2SVNG1UB" localSheetId="9" hidden="1">#REF!</definedName>
    <definedName name="BEx5BDR56MEV4IHY6CIH2SVNG1UB" localSheetId="8" hidden="1">#REF!</definedName>
    <definedName name="BEx5BDR56MEV4IHY6CIH2SVNG1UB" localSheetId="7" hidden="1">#REF!</definedName>
    <definedName name="BEx5BDR56MEV4IHY6CIH2SVNG1UB" localSheetId="6" hidden="1">#REF!</definedName>
    <definedName name="BEx5BDR56MEV4IHY6CIH2SVNG1UB" localSheetId="5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15" hidden="1">#REF!</definedName>
    <definedName name="BEx5BESZC5H329SKHGJOHZFILYJJ" localSheetId="14" hidden="1">#REF!</definedName>
    <definedName name="BEx5BESZC5H329SKHGJOHZFILYJJ" localSheetId="13" hidden="1">#REF!</definedName>
    <definedName name="BEx5BESZC5H329SKHGJOHZFILYJJ" localSheetId="12" hidden="1">#REF!</definedName>
    <definedName name="BEx5BESZC5H329SKHGJOHZFILYJJ" localSheetId="11" hidden="1">#REF!</definedName>
    <definedName name="BEx5BESZC5H329SKHGJOHZFILYJJ" localSheetId="10" hidden="1">#REF!</definedName>
    <definedName name="BEx5BESZC5H329SKHGJOHZFILYJJ" localSheetId="9" hidden="1">#REF!</definedName>
    <definedName name="BEx5BESZC5H329SKHGJOHZFILYJJ" localSheetId="8" hidden="1">#REF!</definedName>
    <definedName name="BEx5BESZC5H329SKHGJOHZFILYJJ" localSheetId="7" hidden="1">#REF!</definedName>
    <definedName name="BEx5BESZC5H329SKHGJOHZFILYJJ" localSheetId="6" hidden="1">#REF!</definedName>
    <definedName name="BEx5BESZC5H329SKHGJOHZFILYJJ" localSheetId="5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15" hidden="1">#REF!</definedName>
    <definedName name="BEx5BHSQ42B50IU1TEQFUXFX9XQD" localSheetId="14" hidden="1">#REF!</definedName>
    <definedName name="BEx5BHSQ42B50IU1TEQFUXFX9XQD" localSheetId="13" hidden="1">#REF!</definedName>
    <definedName name="BEx5BHSQ42B50IU1TEQFUXFX9XQD" localSheetId="12" hidden="1">#REF!</definedName>
    <definedName name="BEx5BHSQ42B50IU1TEQFUXFX9XQD" localSheetId="11" hidden="1">#REF!</definedName>
    <definedName name="BEx5BHSQ42B50IU1TEQFUXFX9XQD" localSheetId="10" hidden="1">#REF!</definedName>
    <definedName name="BEx5BHSQ42B50IU1TEQFUXFX9XQD" localSheetId="9" hidden="1">#REF!</definedName>
    <definedName name="BEx5BHSQ42B50IU1TEQFUXFX9XQD" localSheetId="8" hidden="1">#REF!</definedName>
    <definedName name="BEx5BHSQ42B50IU1TEQFUXFX9XQD" localSheetId="7" hidden="1">#REF!</definedName>
    <definedName name="BEx5BHSQ42B50IU1TEQFUXFX9XQD" localSheetId="6" hidden="1">#REF!</definedName>
    <definedName name="BEx5BHSQ42B50IU1TEQFUXFX9XQD" localSheetId="5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15" hidden="1">#REF!</definedName>
    <definedName name="BEx5BKSM4UN4C1DM3EYKM79MRC5K" localSheetId="14" hidden="1">#REF!</definedName>
    <definedName name="BEx5BKSM4UN4C1DM3EYKM79MRC5K" localSheetId="13" hidden="1">#REF!</definedName>
    <definedName name="BEx5BKSM4UN4C1DM3EYKM79MRC5K" localSheetId="12" hidden="1">#REF!</definedName>
    <definedName name="BEx5BKSM4UN4C1DM3EYKM79MRC5K" localSheetId="11" hidden="1">#REF!</definedName>
    <definedName name="BEx5BKSM4UN4C1DM3EYKM79MRC5K" localSheetId="10" hidden="1">#REF!</definedName>
    <definedName name="BEx5BKSM4UN4C1DM3EYKM79MRC5K" localSheetId="9" hidden="1">#REF!</definedName>
    <definedName name="BEx5BKSM4UN4C1DM3EYKM79MRC5K" localSheetId="8" hidden="1">#REF!</definedName>
    <definedName name="BEx5BKSM4UN4C1DM3EYKM79MRC5K" localSheetId="7" hidden="1">#REF!</definedName>
    <definedName name="BEx5BKSM4UN4C1DM3EYKM79MRC5K" localSheetId="6" hidden="1">#REF!</definedName>
    <definedName name="BEx5BKSM4UN4C1DM3EYKM79MRC5K" localSheetId="5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15" hidden="1">#REF!</definedName>
    <definedName name="BEx5BNN8NPH9KVOBARB9CDD9WLB6" localSheetId="14" hidden="1">#REF!</definedName>
    <definedName name="BEx5BNN8NPH9KVOBARB9CDD9WLB6" localSheetId="13" hidden="1">#REF!</definedName>
    <definedName name="BEx5BNN8NPH9KVOBARB9CDD9WLB6" localSheetId="12" hidden="1">#REF!</definedName>
    <definedName name="BEx5BNN8NPH9KVOBARB9CDD9WLB6" localSheetId="11" hidden="1">#REF!</definedName>
    <definedName name="BEx5BNN8NPH9KVOBARB9CDD9WLB6" localSheetId="10" hidden="1">#REF!</definedName>
    <definedName name="BEx5BNN8NPH9KVOBARB9CDD9WLB6" localSheetId="9" hidden="1">#REF!</definedName>
    <definedName name="BEx5BNN8NPH9KVOBARB9CDD9WLB6" localSheetId="8" hidden="1">#REF!</definedName>
    <definedName name="BEx5BNN8NPH9KVOBARB9CDD9WLB6" localSheetId="7" hidden="1">#REF!</definedName>
    <definedName name="BEx5BNN8NPH9KVOBARB9CDD9WLB6" localSheetId="6" hidden="1">#REF!</definedName>
    <definedName name="BEx5BNN8NPH9KVOBARB9CDD9WLB6" localSheetId="5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15" hidden="1">#REF!</definedName>
    <definedName name="BEx5BPLEZ8XY6S89R7AZQSKLT4HK" localSheetId="14" hidden="1">#REF!</definedName>
    <definedName name="BEx5BPLEZ8XY6S89R7AZQSKLT4HK" localSheetId="13" hidden="1">#REF!</definedName>
    <definedName name="BEx5BPLEZ8XY6S89R7AZQSKLT4HK" localSheetId="12" hidden="1">#REF!</definedName>
    <definedName name="BEx5BPLEZ8XY6S89R7AZQSKLT4HK" localSheetId="11" hidden="1">#REF!</definedName>
    <definedName name="BEx5BPLEZ8XY6S89R7AZQSKLT4HK" localSheetId="10" hidden="1">#REF!</definedName>
    <definedName name="BEx5BPLEZ8XY6S89R7AZQSKLT4HK" localSheetId="9" hidden="1">#REF!</definedName>
    <definedName name="BEx5BPLEZ8XY6S89R7AZQSKLT4HK" localSheetId="8" hidden="1">#REF!</definedName>
    <definedName name="BEx5BPLEZ8XY6S89R7AZQSKLT4HK" localSheetId="7" hidden="1">#REF!</definedName>
    <definedName name="BEx5BPLEZ8XY6S89R7AZQSKLT4HK" localSheetId="6" hidden="1">#REF!</definedName>
    <definedName name="BEx5BPLEZ8XY6S89R7AZQSKLT4HK" localSheetId="5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15" hidden="1">#REF!</definedName>
    <definedName name="BEx5BYFMZ80TDDN2EZO8CF39AIAC" localSheetId="14" hidden="1">#REF!</definedName>
    <definedName name="BEx5BYFMZ80TDDN2EZO8CF39AIAC" localSheetId="13" hidden="1">#REF!</definedName>
    <definedName name="BEx5BYFMZ80TDDN2EZO8CF39AIAC" localSheetId="12" hidden="1">#REF!</definedName>
    <definedName name="BEx5BYFMZ80TDDN2EZO8CF39AIAC" localSheetId="11" hidden="1">#REF!</definedName>
    <definedName name="BEx5BYFMZ80TDDN2EZO8CF39AIAC" localSheetId="10" hidden="1">#REF!</definedName>
    <definedName name="BEx5BYFMZ80TDDN2EZO8CF39AIAC" localSheetId="9" hidden="1">#REF!</definedName>
    <definedName name="BEx5BYFMZ80TDDN2EZO8CF39AIAC" localSheetId="8" hidden="1">#REF!</definedName>
    <definedName name="BEx5BYFMZ80TDDN2EZO8CF39AIAC" localSheetId="7" hidden="1">#REF!</definedName>
    <definedName name="BEx5BYFMZ80TDDN2EZO8CF39AIAC" localSheetId="6" hidden="1">#REF!</definedName>
    <definedName name="BEx5BYFMZ80TDDN2EZO8CF39AIAC" localSheetId="5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15" hidden="1">#REF!</definedName>
    <definedName name="BEx5C2BWFW6SHZBFDEISKGXHZCQW" localSheetId="14" hidden="1">#REF!</definedName>
    <definedName name="BEx5C2BWFW6SHZBFDEISKGXHZCQW" localSheetId="13" hidden="1">#REF!</definedName>
    <definedName name="BEx5C2BWFW6SHZBFDEISKGXHZCQW" localSheetId="12" hidden="1">#REF!</definedName>
    <definedName name="BEx5C2BWFW6SHZBFDEISKGXHZCQW" localSheetId="11" hidden="1">#REF!</definedName>
    <definedName name="BEx5C2BWFW6SHZBFDEISKGXHZCQW" localSheetId="10" hidden="1">#REF!</definedName>
    <definedName name="BEx5C2BWFW6SHZBFDEISKGXHZCQW" localSheetId="9" hidden="1">#REF!</definedName>
    <definedName name="BEx5C2BWFW6SHZBFDEISKGXHZCQW" localSheetId="8" hidden="1">#REF!</definedName>
    <definedName name="BEx5C2BWFW6SHZBFDEISKGXHZCQW" localSheetId="7" hidden="1">#REF!</definedName>
    <definedName name="BEx5C2BWFW6SHZBFDEISKGXHZCQW" localSheetId="6" hidden="1">#REF!</definedName>
    <definedName name="BEx5C2BWFW6SHZBFDEISKGXHZCQW" localSheetId="5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15" hidden="1">#REF!</definedName>
    <definedName name="BEx5C44NK782B81CBGQUDS6Z8MV9" localSheetId="14" hidden="1">#REF!</definedName>
    <definedName name="BEx5C44NK782B81CBGQUDS6Z8MV9" localSheetId="13" hidden="1">#REF!</definedName>
    <definedName name="BEx5C44NK782B81CBGQUDS6Z8MV9" localSheetId="12" hidden="1">#REF!</definedName>
    <definedName name="BEx5C44NK782B81CBGQUDS6Z8MV9" localSheetId="11" hidden="1">#REF!</definedName>
    <definedName name="BEx5C44NK782B81CBGQUDS6Z8MV9" localSheetId="10" hidden="1">#REF!</definedName>
    <definedName name="BEx5C44NK782B81CBGQUDS6Z8MV9" localSheetId="9" hidden="1">#REF!</definedName>
    <definedName name="BEx5C44NK782B81CBGQUDS6Z8MV9" localSheetId="8" hidden="1">#REF!</definedName>
    <definedName name="BEx5C44NK782B81CBGQUDS6Z8MV9" localSheetId="7" hidden="1">#REF!</definedName>
    <definedName name="BEx5C44NK782B81CBGQUDS6Z8MV9" localSheetId="6" hidden="1">#REF!</definedName>
    <definedName name="BEx5C44NK782B81CBGQUDS6Z8MV9" localSheetId="5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15" hidden="1">#REF!</definedName>
    <definedName name="BEx5C49ZFH8TO9ZU55729C3F7XG7" localSheetId="14" hidden="1">#REF!</definedName>
    <definedName name="BEx5C49ZFH8TO9ZU55729C3F7XG7" localSheetId="13" hidden="1">#REF!</definedName>
    <definedName name="BEx5C49ZFH8TO9ZU55729C3F7XG7" localSheetId="12" hidden="1">#REF!</definedName>
    <definedName name="BEx5C49ZFH8TO9ZU55729C3F7XG7" localSheetId="11" hidden="1">#REF!</definedName>
    <definedName name="BEx5C49ZFH8TO9ZU55729C3F7XG7" localSheetId="10" hidden="1">#REF!</definedName>
    <definedName name="BEx5C49ZFH8TO9ZU55729C3F7XG7" localSheetId="9" hidden="1">#REF!</definedName>
    <definedName name="BEx5C49ZFH8TO9ZU55729C3F7XG7" localSheetId="8" hidden="1">#REF!</definedName>
    <definedName name="BEx5C49ZFH8TO9ZU55729C3F7XG7" localSheetId="7" hidden="1">#REF!</definedName>
    <definedName name="BEx5C49ZFH8TO9ZU55729C3F7XG7" localSheetId="6" hidden="1">#REF!</definedName>
    <definedName name="BEx5C49ZFH8TO9ZU55729C3F7XG7" localSheetId="5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15" hidden="1">#REF!</definedName>
    <definedName name="BEx5C8GZQK13G60ZM70P63I5OS0L" localSheetId="14" hidden="1">#REF!</definedName>
    <definedName name="BEx5C8GZQK13G60ZM70P63I5OS0L" localSheetId="13" hidden="1">#REF!</definedName>
    <definedName name="BEx5C8GZQK13G60ZM70P63I5OS0L" localSheetId="12" hidden="1">#REF!</definedName>
    <definedName name="BEx5C8GZQK13G60ZM70P63I5OS0L" localSheetId="11" hidden="1">#REF!</definedName>
    <definedName name="BEx5C8GZQK13G60ZM70P63I5OS0L" localSheetId="10" hidden="1">#REF!</definedName>
    <definedName name="BEx5C8GZQK13G60ZM70P63I5OS0L" localSheetId="9" hidden="1">#REF!</definedName>
    <definedName name="BEx5C8GZQK13G60ZM70P63I5OS0L" localSheetId="8" hidden="1">#REF!</definedName>
    <definedName name="BEx5C8GZQK13G60ZM70P63I5OS0L" localSheetId="7" hidden="1">#REF!</definedName>
    <definedName name="BEx5C8GZQK13G60ZM70P63I5OS0L" localSheetId="6" hidden="1">#REF!</definedName>
    <definedName name="BEx5C8GZQK13G60ZM70P63I5OS0L" localSheetId="5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15" hidden="1">#REF!</definedName>
    <definedName name="BEx5CAPTVN2NBT3UOMA1UFAL1C2R" localSheetId="14" hidden="1">#REF!</definedName>
    <definedName name="BEx5CAPTVN2NBT3UOMA1UFAL1C2R" localSheetId="13" hidden="1">#REF!</definedName>
    <definedName name="BEx5CAPTVN2NBT3UOMA1UFAL1C2R" localSheetId="12" hidden="1">#REF!</definedName>
    <definedName name="BEx5CAPTVN2NBT3UOMA1UFAL1C2R" localSheetId="11" hidden="1">#REF!</definedName>
    <definedName name="BEx5CAPTVN2NBT3UOMA1UFAL1C2R" localSheetId="10" hidden="1">#REF!</definedName>
    <definedName name="BEx5CAPTVN2NBT3UOMA1UFAL1C2R" localSheetId="9" hidden="1">#REF!</definedName>
    <definedName name="BEx5CAPTVN2NBT3UOMA1UFAL1C2R" localSheetId="8" hidden="1">#REF!</definedName>
    <definedName name="BEx5CAPTVN2NBT3UOMA1UFAL1C2R" localSheetId="7" hidden="1">#REF!</definedName>
    <definedName name="BEx5CAPTVN2NBT3UOMA1UFAL1C2R" localSheetId="6" hidden="1">#REF!</definedName>
    <definedName name="BEx5CAPTVN2NBT3UOMA1UFAL1C2R" localSheetId="5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15" hidden="1">#REF!</definedName>
    <definedName name="BEx5CEM3SYF9XP0ZZVE0GEPCLV3F" localSheetId="14" hidden="1">#REF!</definedName>
    <definedName name="BEx5CEM3SYF9XP0ZZVE0GEPCLV3F" localSheetId="13" hidden="1">#REF!</definedName>
    <definedName name="BEx5CEM3SYF9XP0ZZVE0GEPCLV3F" localSheetId="12" hidden="1">#REF!</definedName>
    <definedName name="BEx5CEM3SYF9XP0ZZVE0GEPCLV3F" localSheetId="11" hidden="1">#REF!</definedName>
    <definedName name="BEx5CEM3SYF9XP0ZZVE0GEPCLV3F" localSheetId="10" hidden="1">#REF!</definedName>
    <definedName name="BEx5CEM3SYF9XP0ZZVE0GEPCLV3F" localSheetId="9" hidden="1">#REF!</definedName>
    <definedName name="BEx5CEM3SYF9XP0ZZVE0GEPCLV3F" localSheetId="8" hidden="1">#REF!</definedName>
    <definedName name="BEx5CEM3SYF9XP0ZZVE0GEPCLV3F" localSheetId="7" hidden="1">#REF!</definedName>
    <definedName name="BEx5CEM3SYF9XP0ZZVE0GEPCLV3F" localSheetId="6" hidden="1">#REF!</definedName>
    <definedName name="BEx5CEM3SYF9XP0ZZVE0GEPCLV3F" localSheetId="5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15" hidden="1">#REF!</definedName>
    <definedName name="BEx5CFYQ0F1Z6P8SCVJ0I3UPVFE4" localSheetId="14" hidden="1">#REF!</definedName>
    <definedName name="BEx5CFYQ0F1Z6P8SCVJ0I3UPVFE4" localSheetId="13" hidden="1">#REF!</definedName>
    <definedName name="BEx5CFYQ0F1Z6P8SCVJ0I3UPVFE4" localSheetId="12" hidden="1">#REF!</definedName>
    <definedName name="BEx5CFYQ0F1Z6P8SCVJ0I3UPVFE4" localSheetId="11" hidden="1">#REF!</definedName>
    <definedName name="BEx5CFYQ0F1Z6P8SCVJ0I3UPVFE4" localSheetId="10" hidden="1">#REF!</definedName>
    <definedName name="BEx5CFYQ0F1Z6P8SCVJ0I3UPVFE4" localSheetId="9" hidden="1">#REF!</definedName>
    <definedName name="BEx5CFYQ0F1Z6P8SCVJ0I3UPVFE4" localSheetId="8" hidden="1">#REF!</definedName>
    <definedName name="BEx5CFYQ0F1Z6P8SCVJ0I3UPVFE4" localSheetId="7" hidden="1">#REF!</definedName>
    <definedName name="BEx5CFYQ0F1Z6P8SCVJ0I3UPVFE4" localSheetId="6" hidden="1">#REF!</definedName>
    <definedName name="BEx5CFYQ0F1Z6P8SCVJ0I3UPVFE4" localSheetId="5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15" hidden="1">#REF!</definedName>
    <definedName name="BEx5CPEKNSJORIPFQC2E1LTRYY8L" localSheetId="14" hidden="1">#REF!</definedName>
    <definedName name="BEx5CPEKNSJORIPFQC2E1LTRYY8L" localSheetId="13" hidden="1">#REF!</definedName>
    <definedName name="BEx5CPEKNSJORIPFQC2E1LTRYY8L" localSheetId="12" hidden="1">#REF!</definedName>
    <definedName name="BEx5CPEKNSJORIPFQC2E1LTRYY8L" localSheetId="11" hidden="1">#REF!</definedName>
    <definedName name="BEx5CPEKNSJORIPFQC2E1LTRYY8L" localSheetId="10" hidden="1">#REF!</definedName>
    <definedName name="BEx5CPEKNSJORIPFQC2E1LTRYY8L" localSheetId="9" hidden="1">#REF!</definedName>
    <definedName name="BEx5CPEKNSJORIPFQC2E1LTRYY8L" localSheetId="8" hidden="1">#REF!</definedName>
    <definedName name="BEx5CPEKNSJORIPFQC2E1LTRYY8L" localSheetId="7" hidden="1">#REF!</definedName>
    <definedName name="BEx5CPEKNSJORIPFQC2E1LTRYY8L" localSheetId="6" hidden="1">#REF!</definedName>
    <definedName name="BEx5CPEKNSJORIPFQC2E1LTRYY8L" localSheetId="5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15" hidden="1">#REF!</definedName>
    <definedName name="BEx5CSUOL05D8PAM2TRDA9VRJT1O" localSheetId="14" hidden="1">#REF!</definedName>
    <definedName name="BEx5CSUOL05D8PAM2TRDA9VRJT1O" localSheetId="13" hidden="1">#REF!</definedName>
    <definedName name="BEx5CSUOL05D8PAM2TRDA9VRJT1O" localSheetId="12" hidden="1">#REF!</definedName>
    <definedName name="BEx5CSUOL05D8PAM2TRDA9VRJT1O" localSheetId="11" hidden="1">#REF!</definedName>
    <definedName name="BEx5CSUOL05D8PAM2TRDA9VRJT1O" localSheetId="10" hidden="1">#REF!</definedName>
    <definedName name="BEx5CSUOL05D8PAM2TRDA9VRJT1O" localSheetId="9" hidden="1">#REF!</definedName>
    <definedName name="BEx5CSUOL05D8PAM2TRDA9VRJT1O" localSheetId="8" hidden="1">#REF!</definedName>
    <definedName name="BEx5CSUOL05D8PAM2TRDA9VRJT1O" localSheetId="7" hidden="1">#REF!</definedName>
    <definedName name="BEx5CSUOL05D8PAM2TRDA9VRJT1O" localSheetId="6" hidden="1">#REF!</definedName>
    <definedName name="BEx5CSUOL05D8PAM2TRDA9VRJT1O" localSheetId="5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15" hidden="1">#REF!</definedName>
    <definedName name="BEx5CUNFOO4YDFJ22HCMI2QKIGKM" localSheetId="14" hidden="1">#REF!</definedName>
    <definedName name="BEx5CUNFOO4YDFJ22HCMI2QKIGKM" localSheetId="13" hidden="1">#REF!</definedName>
    <definedName name="BEx5CUNFOO4YDFJ22HCMI2QKIGKM" localSheetId="12" hidden="1">#REF!</definedName>
    <definedName name="BEx5CUNFOO4YDFJ22HCMI2QKIGKM" localSheetId="11" hidden="1">#REF!</definedName>
    <definedName name="BEx5CUNFOO4YDFJ22HCMI2QKIGKM" localSheetId="10" hidden="1">#REF!</definedName>
    <definedName name="BEx5CUNFOO4YDFJ22HCMI2QKIGKM" localSheetId="9" hidden="1">#REF!</definedName>
    <definedName name="BEx5CUNFOO4YDFJ22HCMI2QKIGKM" localSheetId="8" hidden="1">#REF!</definedName>
    <definedName name="BEx5CUNFOO4YDFJ22HCMI2QKIGKM" localSheetId="7" hidden="1">#REF!</definedName>
    <definedName name="BEx5CUNFOO4YDFJ22HCMI2QKIGKM" localSheetId="6" hidden="1">#REF!</definedName>
    <definedName name="BEx5CUNFOO4YDFJ22HCMI2QKIGKM" localSheetId="5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15" hidden="1">#REF!</definedName>
    <definedName name="BEx5D01O3G6BXWXT7MZEVS1F4TE9" localSheetId="14" hidden="1">#REF!</definedName>
    <definedName name="BEx5D01O3G6BXWXT7MZEVS1F4TE9" localSheetId="13" hidden="1">#REF!</definedName>
    <definedName name="BEx5D01O3G6BXWXT7MZEVS1F4TE9" localSheetId="12" hidden="1">#REF!</definedName>
    <definedName name="BEx5D01O3G6BXWXT7MZEVS1F4TE9" localSheetId="11" hidden="1">#REF!</definedName>
    <definedName name="BEx5D01O3G6BXWXT7MZEVS1F4TE9" localSheetId="10" hidden="1">#REF!</definedName>
    <definedName name="BEx5D01O3G6BXWXT7MZEVS1F4TE9" localSheetId="9" hidden="1">#REF!</definedName>
    <definedName name="BEx5D01O3G6BXWXT7MZEVS1F4TE9" localSheetId="8" hidden="1">#REF!</definedName>
    <definedName name="BEx5D01O3G6BXWXT7MZEVS1F4TE9" localSheetId="7" hidden="1">#REF!</definedName>
    <definedName name="BEx5D01O3G6BXWXT7MZEVS1F4TE9" localSheetId="6" hidden="1">#REF!</definedName>
    <definedName name="BEx5D01O3G6BXWXT7MZEVS1F4TE9" localSheetId="5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15" hidden="1">#REF!</definedName>
    <definedName name="BEx5D3HO5XE85AN0NGALZ4K4GE8J" localSheetId="14" hidden="1">#REF!</definedName>
    <definedName name="BEx5D3HO5XE85AN0NGALZ4K4GE8J" localSheetId="13" hidden="1">#REF!</definedName>
    <definedName name="BEx5D3HO5XE85AN0NGALZ4K4GE8J" localSheetId="12" hidden="1">#REF!</definedName>
    <definedName name="BEx5D3HO5XE85AN0NGALZ4K4GE8J" localSheetId="11" hidden="1">#REF!</definedName>
    <definedName name="BEx5D3HO5XE85AN0NGALZ4K4GE8J" localSheetId="10" hidden="1">#REF!</definedName>
    <definedName name="BEx5D3HO5XE85AN0NGALZ4K4GE8J" localSheetId="9" hidden="1">#REF!</definedName>
    <definedName name="BEx5D3HO5XE85AN0NGALZ4K4GE8J" localSheetId="8" hidden="1">#REF!</definedName>
    <definedName name="BEx5D3HO5XE85AN0NGALZ4K4GE8J" localSheetId="7" hidden="1">#REF!</definedName>
    <definedName name="BEx5D3HO5XE85AN0NGALZ4K4GE8J" localSheetId="6" hidden="1">#REF!</definedName>
    <definedName name="BEx5D3HO5XE85AN0NGALZ4K4GE8J" localSheetId="5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15" hidden="1">#REF!</definedName>
    <definedName name="BEx5D8L47OF0WHBPFWXGZINZWUBZ" localSheetId="14" hidden="1">#REF!</definedName>
    <definedName name="BEx5D8L47OF0WHBPFWXGZINZWUBZ" localSheetId="13" hidden="1">#REF!</definedName>
    <definedName name="BEx5D8L47OF0WHBPFWXGZINZWUBZ" localSheetId="12" hidden="1">#REF!</definedName>
    <definedName name="BEx5D8L47OF0WHBPFWXGZINZWUBZ" localSheetId="11" hidden="1">#REF!</definedName>
    <definedName name="BEx5D8L47OF0WHBPFWXGZINZWUBZ" localSheetId="10" hidden="1">#REF!</definedName>
    <definedName name="BEx5D8L47OF0WHBPFWXGZINZWUBZ" localSheetId="9" hidden="1">#REF!</definedName>
    <definedName name="BEx5D8L47OF0WHBPFWXGZINZWUBZ" localSheetId="8" hidden="1">#REF!</definedName>
    <definedName name="BEx5D8L47OF0WHBPFWXGZINZWUBZ" localSheetId="7" hidden="1">#REF!</definedName>
    <definedName name="BEx5D8L47OF0WHBPFWXGZINZWUBZ" localSheetId="6" hidden="1">#REF!</definedName>
    <definedName name="BEx5D8L47OF0WHBPFWXGZINZWUBZ" localSheetId="5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15" hidden="1">#REF!</definedName>
    <definedName name="BEx5DAJAHQ2SKUPCKSCR3PYML67L" localSheetId="14" hidden="1">#REF!</definedName>
    <definedName name="BEx5DAJAHQ2SKUPCKSCR3PYML67L" localSheetId="13" hidden="1">#REF!</definedName>
    <definedName name="BEx5DAJAHQ2SKUPCKSCR3PYML67L" localSheetId="12" hidden="1">#REF!</definedName>
    <definedName name="BEx5DAJAHQ2SKUPCKSCR3PYML67L" localSheetId="11" hidden="1">#REF!</definedName>
    <definedName name="BEx5DAJAHQ2SKUPCKSCR3PYML67L" localSheetId="10" hidden="1">#REF!</definedName>
    <definedName name="BEx5DAJAHQ2SKUPCKSCR3PYML67L" localSheetId="9" hidden="1">#REF!</definedName>
    <definedName name="BEx5DAJAHQ2SKUPCKSCR3PYML67L" localSheetId="8" hidden="1">#REF!</definedName>
    <definedName name="BEx5DAJAHQ2SKUPCKSCR3PYML67L" localSheetId="7" hidden="1">#REF!</definedName>
    <definedName name="BEx5DAJAHQ2SKUPCKSCR3PYML67L" localSheetId="6" hidden="1">#REF!</definedName>
    <definedName name="BEx5DAJAHQ2SKUPCKSCR3PYML67L" localSheetId="5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15" hidden="1">#REF!</definedName>
    <definedName name="BEx5DC18JM1KJCV44PF18E0LNRKA" localSheetId="14" hidden="1">#REF!</definedName>
    <definedName name="BEx5DC18JM1KJCV44PF18E0LNRKA" localSheetId="13" hidden="1">#REF!</definedName>
    <definedName name="BEx5DC18JM1KJCV44PF18E0LNRKA" localSheetId="12" hidden="1">#REF!</definedName>
    <definedName name="BEx5DC18JM1KJCV44PF18E0LNRKA" localSheetId="11" hidden="1">#REF!</definedName>
    <definedName name="BEx5DC18JM1KJCV44PF18E0LNRKA" localSheetId="10" hidden="1">#REF!</definedName>
    <definedName name="BEx5DC18JM1KJCV44PF18E0LNRKA" localSheetId="9" hidden="1">#REF!</definedName>
    <definedName name="BEx5DC18JM1KJCV44PF18E0LNRKA" localSheetId="8" hidden="1">#REF!</definedName>
    <definedName name="BEx5DC18JM1KJCV44PF18E0LNRKA" localSheetId="7" hidden="1">#REF!</definedName>
    <definedName name="BEx5DC18JM1KJCV44PF18E0LNRKA" localSheetId="6" hidden="1">#REF!</definedName>
    <definedName name="BEx5DC18JM1KJCV44PF18E0LNRKA" localSheetId="5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15" hidden="1">#REF!</definedName>
    <definedName name="BEx5DFH8EU3RCPUOTFY8S9G8SBCG" localSheetId="14" hidden="1">#REF!</definedName>
    <definedName name="BEx5DFH8EU3RCPUOTFY8S9G8SBCG" localSheetId="13" hidden="1">#REF!</definedName>
    <definedName name="BEx5DFH8EU3RCPUOTFY8S9G8SBCG" localSheetId="12" hidden="1">#REF!</definedName>
    <definedName name="BEx5DFH8EU3RCPUOTFY8S9G8SBCG" localSheetId="11" hidden="1">#REF!</definedName>
    <definedName name="BEx5DFH8EU3RCPUOTFY8S9G8SBCG" localSheetId="10" hidden="1">#REF!</definedName>
    <definedName name="BEx5DFH8EU3RCPUOTFY8S9G8SBCG" localSheetId="9" hidden="1">#REF!</definedName>
    <definedName name="BEx5DFH8EU3RCPUOTFY8S9G8SBCG" localSheetId="8" hidden="1">#REF!</definedName>
    <definedName name="BEx5DFH8EU3RCPUOTFY8S9G8SBCG" localSheetId="7" hidden="1">#REF!</definedName>
    <definedName name="BEx5DFH8EU3RCPUOTFY8S9G8SBCG" localSheetId="6" hidden="1">#REF!</definedName>
    <definedName name="BEx5DFH8EU3RCPUOTFY8S9G8SBCG" localSheetId="5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15" hidden="1">#REF!</definedName>
    <definedName name="BEx5DJIZBTNS011R9IIG2OQ2L6ZX" localSheetId="14" hidden="1">#REF!</definedName>
    <definedName name="BEx5DJIZBTNS011R9IIG2OQ2L6ZX" localSheetId="13" hidden="1">#REF!</definedName>
    <definedName name="BEx5DJIZBTNS011R9IIG2OQ2L6ZX" localSheetId="12" hidden="1">#REF!</definedName>
    <definedName name="BEx5DJIZBTNS011R9IIG2OQ2L6ZX" localSheetId="11" hidden="1">#REF!</definedName>
    <definedName name="BEx5DJIZBTNS011R9IIG2OQ2L6ZX" localSheetId="10" hidden="1">#REF!</definedName>
    <definedName name="BEx5DJIZBTNS011R9IIG2OQ2L6ZX" localSheetId="9" hidden="1">#REF!</definedName>
    <definedName name="BEx5DJIZBTNS011R9IIG2OQ2L6ZX" localSheetId="8" hidden="1">#REF!</definedName>
    <definedName name="BEx5DJIZBTNS011R9IIG2OQ2L6ZX" localSheetId="7" hidden="1">#REF!</definedName>
    <definedName name="BEx5DJIZBTNS011R9IIG2OQ2L6ZX" localSheetId="6" hidden="1">#REF!</definedName>
    <definedName name="BEx5DJIZBTNS011R9IIG2OQ2L6ZX" localSheetId="5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15" hidden="1">#REF!</definedName>
    <definedName name="BEx5DS2EKWFPC2UWI1W1QESX9QP5" localSheetId="14" hidden="1">#REF!</definedName>
    <definedName name="BEx5DS2EKWFPC2UWI1W1QESX9QP5" localSheetId="13" hidden="1">#REF!</definedName>
    <definedName name="BEx5DS2EKWFPC2UWI1W1QESX9QP5" localSheetId="12" hidden="1">#REF!</definedName>
    <definedName name="BEx5DS2EKWFPC2UWI1W1QESX9QP5" localSheetId="11" hidden="1">#REF!</definedName>
    <definedName name="BEx5DS2EKWFPC2UWI1W1QESX9QP5" localSheetId="10" hidden="1">#REF!</definedName>
    <definedName name="BEx5DS2EKWFPC2UWI1W1QESX9QP5" localSheetId="9" hidden="1">#REF!</definedName>
    <definedName name="BEx5DS2EKWFPC2UWI1W1QESX9QP5" localSheetId="8" hidden="1">#REF!</definedName>
    <definedName name="BEx5DS2EKWFPC2UWI1W1QESX9QP5" localSheetId="7" hidden="1">#REF!</definedName>
    <definedName name="BEx5DS2EKWFPC2UWI1W1QESX9QP5" localSheetId="6" hidden="1">#REF!</definedName>
    <definedName name="BEx5DS2EKWFPC2UWI1W1QESX9QP5" localSheetId="5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15" hidden="1">#REF!</definedName>
    <definedName name="BEx5E123OLO9WQUOIRIDJ967KAGK" localSheetId="14" hidden="1">#REF!</definedName>
    <definedName name="BEx5E123OLO9WQUOIRIDJ967KAGK" localSheetId="13" hidden="1">#REF!</definedName>
    <definedName name="BEx5E123OLO9WQUOIRIDJ967KAGK" localSheetId="12" hidden="1">#REF!</definedName>
    <definedName name="BEx5E123OLO9WQUOIRIDJ967KAGK" localSheetId="11" hidden="1">#REF!</definedName>
    <definedName name="BEx5E123OLO9WQUOIRIDJ967KAGK" localSheetId="10" hidden="1">#REF!</definedName>
    <definedName name="BEx5E123OLO9WQUOIRIDJ967KAGK" localSheetId="9" hidden="1">#REF!</definedName>
    <definedName name="BEx5E123OLO9WQUOIRIDJ967KAGK" localSheetId="8" hidden="1">#REF!</definedName>
    <definedName name="BEx5E123OLO9WQUOIRIDJ967KAGK" localSheetId="7" hidden="1">#REF!</definedName>
    <definedName name="BEx5E123OLO9WQUOIRIDJ967KAGK" localSheetId="6" hidden="1">#REF!</definedName>
    <definedName name="BEx5E123OLO9WQUOIRIDJ967KAGK" localSheetId="5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15" hidden="1">#REF!</definedName>
    <definedName name="BEx5E2UU5NES6W779W2OZTZOB4O7" localSheetId="14" hidden="1">#REF!</definedName>
    <definedName name="BEx5E2UU5NES6W779W2OZTZOB4O7" localSheetId="13" hidden="1">#REF!</definedName>
    <definedName name="BEx5E2UU5NES6W779W2OZTZOB4O7" localSheetId="12" hidden="1">#REF!</definedName>
    <definedName name="BEx5E2UU5NES6W779W2OZTZOB4O7" localSheetId="11" hidden="1">#REF!</definedName>
    <definedName name="BEx5E2UU5NES6W779W2OZTZOB4O7" localSheetId="10" hidden="1">#REF!</definedName>
    <definedName name="BEx5E2UU5NES6W779W2OZTZOB4O7" localSheetId="9" hidden="1">#REF!</definedName>
    <definedName name="BEx5E2UU5NES6W779W2OZTZOB4O7" localSheetId="8" hidden="1">#REF!</definedName>
    <definedName name="BEx5E2UU5NES6W779W2OZTZOB4O7" localSheetId="7" hidden="1">#REF!</definedName>
    <definedName name="BEx5E2UU5NES6W779W2OZTZOB4O7" localSheetId="6" hidden="1">#REF!</definedName>
    <definedName name="BEx5E2UU5NES6W779W2OZTZOB4O7" localSheetId="5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15" hidden="1">#REF!</definedName>
    <definedName name="BEx5ELFT92WAQN3NW8COIMQHUL91" localSheetId="14" hidden="1">#REF!</definedName>
    <definedName name="BEx5ELFT92WAQN3NW8COIMQHUL91" localSheetId="13" hidden="1">#REF!</definedName>
    <definedName name="BEx5ELFT92WAQN3NW8COIMQHUL91" localSheetId="12" hidden="1">#REF!</definedName>
    <definedName name="BEx5ELFT92WAQN3NW8COIMQHUL91" localSheetId="11" hidden="1">#REF!</definedName>
    <definedName name="BEx5ELFT92WAQN3NW8COIMQHUL91" localSheetId="10" hidden="1">#REF!</definedName>
    <definedName name="BEx5ELFT92WAQN3NW8COIMQHUL91" localSheetId="9" hidden="1">#REF!</definedName>
    <definedName name="BEx5ELFT92WAQN3NW8COIMQHUL91" localSheetId="8" hidden="1">#REF!</definedName>
    <definedName name="BEx5ELFT92WAQN3NW8COIMQHUL91" localSheetId="7" hidden="1">#REF!</definedName>
    <definedName name="BEx5ELFT92WAQN3NW8COIMQHUL91" localSheetId="6" hidden="1">#REF!</definedName>
    <definedName name="BEx5ELFT92WAQN3NW8COIMQHUL91" localSheetId="5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15" hidden="1">#REF!</definedName>
    <definedName name="BEx5ELQL9B0VR6UT18KP11DHOTFX" localSheetId="14" hidden="1">#REF!</definedName>
    <definedName name="BEx5ELQL9B0VR6UT18KP11DHOTFX" localSheetId="13" hidden="1">#REF!</definedName>
    <definedName name="BEx5ELQL9B0VR6UT18KP11DHOTFX" localSheetId="12" hidden="1">#REF!</definedName>
    <definedName name="BEx5ELQL9B0VR6UT18KP11DHOTFX" localSheetId="11" hidden="1">#REF!</definedName>
    <definedName name="BEx5ELQL9B0VR6UT18KP11DHOTFX" localSheetId="10" hidden="1">#REF!</definedName>
    <definedName name="BEx5ELQL9B0VR6UT18KP11DHOTFX" localSheetId="9" hidden="1">#REF!</definedName>
    <definedName name="BEx5ELQL9B0VR6UT18KP11DHOTFX" localSheetId="8" hidden="1">#REF!</definedName>
    <definedName name="BEx5ELQL9B0VR6UT18KP11DHOTFX" localSheetId="7" hidden="1">#REF!</definedName>
    <definedName name="BEx5ELQL9B0VR6UT18KP11DHOTFX" localSheetId="6" hidden="1">#REF!</definedName>
    <definedName name="BEx5ELQL9B0VR6UT18KP11DHOTFX" localSheetId="5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15" hidden="1">#REF!</definedName>
    <definedName name="BEx5ER4TJTFPN7IB1MNEB1ZFR5M6" localSheetId="14" hidden="1">#REF!</definedName>
    <definedName name="BEx5ER4TJTFPN7IB1MNEB1ZFR5M6" localSheetId="13" hidden="1">#REF!</definedName>
    <definedName name="BEx5ER4TJTFPN7IB1MNEB1ZFR5M6" localSheetId="12" hidden="1">#REF!</definedName>
    <definedName name="BEx5ER4TJTFPN7IB1MNEB1ZFR5M6" localSheetId="11" hidden="1">#REF!</definedName>
    <definedName name="BEx5ER4TJTFPN7IB1MNEB1ZFR5M6" localSheetId="10" hidden="1">#REF!</definedName>
    <definedName name="BEx5ER4TJTFPN7IB1MNEB1ZFR5M6" localSheetId="9" hidden="1">#REF!</definedName>
    <definedName name="BEx5ER4TJTFPN7IB1MNEB1ZFR5M6" localSheetId="8" hidden="1">#REF!</definedName>
    <definedName name="BEx5ER4TJTFPN7IB1MNEB1ZFR5M6" localSheetId="7" hidden="1">#REF!</definedName>
    <definedName name="BEx5ER4TJTFPN7IB1MNEB1ZFR5M6" localSheetId="6" hidden="1">#REF!</definedName>
    <definedName name="BEx5ER4TJTFPN7IB1MNEB1ZFR5M6" localSheetId="5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15" hidden="1">#REF!</definedName>
    <definedName name="BEx5EYXB2LDMI4FLC3QFAOXC0FZ3" localSheetId="14" hidden="1">#REF!</definedName>
    <definedName name="BEx5EYXB2LDMI4FLC3QFAOXC0FZ3" localSheetId="13" hidden="1">#REF!</definedName>
    <definedName name="BEx5EYXB2LDMI4FLC3QFAOXC0FZ3" localSheetId="12" hidden="1">#REF!</definedName>
    <definedName name="BEx5EYXB2LDMI4FLC3QFAOXC0FZ3" localSheetId="11" hidden="1">#REF!</definedName>
    <definedName name="BEx5EYXB2LDMI4FLC3QFAOXC0FZ3" localSheetId="10" hidden="1">#REF!</definedName>
    <definedName name="BEx5EYXB2LDMI4FLC3QFAOXC0FZ3" localSheetId="9" hidden="1">#REF!</definedName>
    <definedName name="BEx5EYXB2LDMI4FLC3QFAOXC0FZ3" localSheetId="8" hidden="1">#REF!</definedName>
    <definedName name="BEx5EYXB2LDMI4FLC3QFAOXC0FZ3" localSheetId="7" hidden="1">#REF!</definedName>
    <definedName name="BEx5EYXB2LDMI4FLC3QFAOXC0FZ3" localSheetId="6" hidden="1">#REF!</definedName>
    <definedName name="BEx5EYXB2LDMI4FLC3QFAOXC0FZ3" localSheetId="5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15" hidden="1">#REF!</definedName>
    <definedName name="BEx5F6V72QTCK7O39Y59R0EVM6CW" localSheetId="14" hidden="1">#REF!</definedName>
    <definedName name="BEx5F6V72QTCK7O39Y59R0EVM6CW" localSheetId="13" hidden="1">#REF!</definedName>
    <definedName name="BEx5F6V72QTCK7O39Y59R0EVM6CW" localSheetId="12" hidden="1">#REF!</definedName>
    <definedName name="BEx5F6V72QTCK7O39Y59R0EVM6CW" localSheetId="11" hidden="1">#REF!</definedName>
    <definedName name="BEx5F6V72QTCK7O39Y59R0EVM6CW" localSheetId="10" hidden="1">#REF!</definedName>
    <definedName name="BEx5F6V72QTCK7O39Y59R0EVM6CW" localSheetId="9" hidden="1">#REF!</definedName>
    <definedName name="BEx5F6V72QTCK7O39Y59R0EVM6CW" localSheetId="8" hidden="1">#REF!</definedName>
    <definedName name="BEx5F6V72QTCK7O39Y59R0EVM6CW" localSheetId="7" hidden="1">#REF!</definedName>
    <definedName name="BEx5F6V72QTCK7O39Y59R0EVM6CW" localSheetId="6" hidden="1">#REF!</definedName>
    <definedName name="BEx5F6V72QTCK7O39Y59R0EVM6CW" localSheetId="5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15" hidden="1">#REF!</definedName>
    <definedName name="BEx5FGLQVACD5F5YZG4DGSCHCGO2" localSheetId="14" hidden="1">#REF!</definedName>
    <definedName name="BEx5FGLQVACD5F5YZG4DGSCHCGO2" localSheetId="13" hidden="1">#REF!</definedName>
    <definedName name="BEx5FGLQVACD5F5YZG4DGSCHCGO2" localSheetId="12" hidden="1">#REF!</definedName>
    <definedName name="BEx5FGLQVACD5F5YZG4DGSCHCGO2" localSheetId="11" hidden="1">#REF!</definedName>
    <definedName name="BEx5FGLQVACD5F5YZG4DGSCHCGO2" localSheetId="10" hidden="1">#REF!</definedName>
    <definedName name="BEx5FGLQVACD5F5YZG4DGSCHCGO2" localSheetId="9" hidden="1">#REF!</definedName>
    <definedName name="BEx5FGLQVACD5F5YZG4DGSCHCGO2" localSheetId="8" hidden="1">#REF!</definedName>
    <definedName name="BEx5FGLQVACD5F5YZG4DGSCHCGO2" localSheetId="7" hidden="1">#REF!</definedName>
    <definedName name="BEx5FGLQVACD5F5YZG4DGSCHCGO2" localSheetId="6" hidden="1">#REF!</definedName>
    <definedName name="BEx5FGLQVACD5F5YZG4DGSCHCGO2" localSheetId="5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15" hidden="1">#REF!</definedName>
    <definedName name="BEx5FHCTE8VTJEF7IK189AVLNYSY" localSheetId="14" hidden="1">#REF!</definedName>
    <definedName name="BEx5FHCTE8VTJEF7IK189AVLNYSY" localSheetId="13" hidden="1">#REF!</definedName>
    <definedName name="BEx5FHCTE8VTJEF7IK189AVLNYSY" localSheetId="12" hidden="1">#REF!</definedName>
    <definedName name="BEx5FHCTE8VTJEF7IK189AVLNYSY" localSheetId="11" hidden="1">#REF!</definedName>
    <definedName name="BEx5FHCTE8VTJEF7IK189AVLNYSY" localSheetId="10" hidden="1">#REF!</definedName>
    <definedName name="BEx5FHCTE8VTJEF7IK189AVLNYSY" localSheetId="9" hidden="1">#REF!</definedName>
    <definedName name="BEx5FHCTE8VTJEF7IK189AVLNYSY" localSheetId="8" hidden="1">#REF!</definedName>
    <definedName name="BEx5FHCTE8VTJEF7IK189AVLNYSY" localSheetId="7" hidden="1">#REF!</definedName>
    <definedName name="BEx5FHCTE8VTJEF7IK189AVLNYSY" localSheetId="6" hidden="1">#REF!</definedName>
    <definedName name="BEx5FHCTE8VTJEF7IK189AVLNYSY" localSheetId="5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15" hidden="1">#REF!</definedName>
    <definedName name="BEx5FLJWHLW3BTZILDPN5NMA449V" localSheetId="14" hidden="1">#REF!</definedName>
    <definedName name="BEx5FLJWHLW3BTZILDPN5NMA449V" localSheetId="13" hidden="1">#REF!</definedName>
    <definedName name="BEx5FLJWHLW3BTZILDPN5NMA449V" localSheetId="12" hidden="1">#REF!</definedName>
    <definedName name="BEx5FLJWHLW3BTZILDPN5NMA449V" localSheetId="11" hidden="1">#REF!</definedName>
    <definedName name="BEx5FLJWHLW3BTZILDPN5NMA449V" localSheetId="10" hidden="1">#REF!</definedName>
    <definedName name="BEx5FLJWHLW3BTZILDPN5NMA449V" localSheetId="9" hidden="1">#REF!</definedName>
    <definedName name="BEx5FLJWHLW3BTZILDPN5NMA449V" localSheetId="8" hidden="1">#REF!</definedName>
    <definedName name="BEx5FLJWHLW3BTZILDPN5NMA449V" localSheetId="7" hidden="1">#REF!</definedName>
    <definedName name="BEx5FLJWHLW3BTZILDPN5NMA449V" localSheetId="6" hidden="1">#REF!</definedName>
    <definedName name="BEx5FLJWHLW3BTZILDPN5NMA449V" localSheetId="5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15" hidden="1">#REF!</definedName>
    <definedName name="BEx5FNI2O10YN2SI1NO4X5GP3GTF" localSheetId="14" hidden="1">#REF!</definedName>
    <definedName name="BEx5FNI2O10YN2SI1NO4X5GP3GTF" localSheetId="13" hidden="1">#REF!</definedName>
    <definedName name="BEx5FNI2O10YN2SI1NO4X5GP3GTF" localSheetId="12" hidden="1">#REF!</definedName>
    <definedName name="BEx5FNI2O10YN2SI1NO4X5GP3GTF" localSheetId="11" hidden="1">#REF!</definedName>
    <definedName name="BEx5FNI2O10YN2SI1NO4X5GP3GTF" localSheetId="10" hidden="1">#REF!</definedName>
    <definedName name="BEx5FNI2O10YN2SI1NO4X5GP3GTF" localSheetId="9" hidden="1">#REF!</definedName>
    <definedName name="BEx5FNI2O10YN2SI1NO4X5GP3GTF" localSheetId="8" hidden="1">#REF!</definedName>
    <definedName name="BEx5FNI2O10YN2SI1NO4X5GP3GTF" localSheetId="7" hidden="1">#REF!</definedName>
    <definedName name="BEx5FNI2O10YN2SI1NO4X5GP3GTF" localSheetId="6" hidden="1">#REF!</definedName>
    <definedName name="BEx5FNI2O10YN2SI1NO4X5GP3GTF" localSheetId="5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15" hidden="1">#REF!</definedName>
    <definedName name="BEx5FO8YRFSZCG3L608EHIHIHFY4" localSheetId="14" hidden="1">#REF!</definedName>
    <definedName name="BEx5FO8YRFSZCG3L608EHIHIHFY4" localSheetId="13" hidden="1">#REF!</definedName>
    <definedName name="BEx5FO8YRFSZCG3L608EHIHIHFY4" localSheetId="12" hidden="1">#REF!</definedName>
    <definedName name="BEx5FO8YRFSZCG3L608EHIHIHFY4" localSheetId="11" hidden="1">#REF!</definedName>
    <definedName name="BEx5FO8YRFSZCG3L608EHIHIHFY4" localSheetId="10" hidden="1">#REF!</definedName>
    <definedName name="BEx5FO8YRFSZCG3L608EHIHIHFY4" localSheetId="9" hidden="1">#REF!</definedName>
    <definedName name="BEx5FO8YRFSZCG3L608EHIHIHFY4" localSheetId="8" hidden="1">#REF!</definedName>
    <definedName name="BEx5FO8YRFSZCG3L608EHIHIHFY4" localSheetId="7" hidden="1">#REF!</definedName>
    <definedName name="BEx5FO8YRFSZCG3L608EHIHIHFY4" localSheetId="6" hidden="1">#REF!</definedName>
    <definedName name="BEx5FO8YRFSZCG3L608EHIHIHFY4" localSheetId="5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15" hidden="1">#REF!</definedName>
    <definedName name="BEx5FQNA6V4CNYSH013K45RI4BCV" localSheetId="14" hidden="1">#REF!</definedName>
    <definedName name="BEx5FQNA6V4CNYSH013K45RI4BCV" localSheetId="13" hidden="1">#REF!</definedName>
    <definedName name="BEx5FQNA6V4CNYSH013K45RI4BCV" localSheetId="12" hidden="1">#REF!</definedName>
    <definedName name="BEx5FQNA6V4CNYSH013K45RI4BCV" localSheetId="11" hidden="1">#REF!</definedName>
    <definedName name="BEx5FQNA6V4CNYSH013K45RI4BCV" localSheetId="10" hidden="1">#REF!</definedName>
    <definedName name="BEx5FQNA6V4CNYSH013K45RI4BCV" localSheetId="9" hidden="1">#REF!</definedName>
    <definedName name="BEx5FQNA6V4CNYSH013K45RI4BCV" localSheetId="8" hidden="1">#REF!</definedName>
    <definedName name="BEx5FQNA6V4CNYSH013K45RI4BCV" localSheetId="7" hidden="1">#REF!</definedName>
    <definedName name="BEx5FQNA6V4CNYSH013K45RI4BCV" localSheetId="6" hidden="1">#REF!</definedName>
    <definedName name="BEx5FQNA6V4CNYSH013K45RI4BCV" localSheetId="5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15" hidden="1">#REF!</definedName>
    <definedName name="BEx5FVQPPEU32CPNV9RRQ9MNLLVE" localSheetId="14" hidden="1">#REF!</definedName>
    <definedName name="BEx5FVQPPEU32CPNV9RRQ9MNLLVE" localSheetId="13" hidden="1">#REF!</definedName>
    <definedName name="BEx5FVQPPEU32CPNV9RRQ9MNLLVE" localSheetId="12" hidden="1">#REF!</definedName>
    <definedName name="BEx5FVQPPEU32CPNV9RRQ9MNLLVE" localSheetId="11" hidden="1">#REF!</definedName>
    <definedName name="BEx5FVQPPEU32CPNV9RRQ9MNLLVE" localSheetId="10" hidden="1">#REF!</definedName>
    <definedName name="BEx5FVQPPEU32CPNV9RRQ9MNLLVE" localSheetId="9" hidden="1">#REF!</definedName>
    <definedName name="BEx5FVQPPEU32CPNV9RRQ9MNLLVE" localSheetId="8" hidden="1">#REF!</definedName>
    <definedName name="BEx5FVQPPEU32CPNV9RRQ9MNLLVE" localSheetId="7" hidden="1">#REF!</definedName>
    <definedName name="BEx5FVQPPEU32CPNV9RRQ9MNLLVE" localSheetId="6" hidden="1">#REF!</definedName>
    <definedName name="BEx5FVQPPEU32CPNV9RRQ9MNLLVE" localSheetId="5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15" hidden="1">#REF!</definedName>
    <definedName name="BEx5G08KGMG5X2AQKDGPFYG5GH94" localSheetId="14" hidden="1">#REF!</definedName>
    <definedName name="BEx5G08KGMG5X2AQKDGPFYG5GH94" localSheetId="13" hidden="1">#REF!</definedName>
    <definedName name="BEx5G08KGMG5X2AQKDGPFYG5GH94" localSheetId="12" hidden="1">#REF!</definedName>
    <definedName name="BEx5G08KGMG5X2AQKDGPFYG5GH94" localSheetId="11" hidden="1">#REF!</definedName>
    <definedName name="BEx5G08KGMG5X2AQKDGPFYG5GH94" localSheetId="10" hidden="1">#REF!</definedName>
    <definedName name="BEx5G08KGMG5X2AQKDGPFYG5GH94" localSheetId="9" hidden="1">#REF!</definedName>
    <definedName name="BEx5G08KGMG5X2AQKDGPFYG5GH94" localSheetId="8" hidden="1">#REF!</definedName>
    <definedName name="BEx5G08KGMG5X2AQKDGPFYG5GH94" localSheetId="7" hidden="1">#REF!</definedName>
    <definedName name="BEx5G08KGMG5X2AQKDGPFYG5GH94" localSheetId="6" hidden="1">#REF!</definedName>
    <definedName name="BEx5G08KGMG5X2AQKDGPFYG5GH94" localSheetId="5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15" hidden="1">#REF!</definedName>
    <definedName name="BEx5G1A8TFN4C4QII35U9DKYNIS8" localSheetId="14" hidden="1">#REF!</definedName>
    <definedName name="BEx5G1A8TFN4C4QII35U9DKYNIS8" localSheetId="13" hidden="1">#REF!</definedName>
    <definedName name="BEx5G1A8TFN4C4QII35U9DKYNIS8" localSheetId="12" hidden="1">#REF!</definedName>
    <definedName name="BEx5G1A8TFN4C4QII35U9DKYNIS8" localSheetId="11" hidden="1">#REF!</definedName>
    <definedName name="BEx5G1A8TFN4C4QII35U9DKYNIS8" localSheetId="10" hidden="1">#REF!</definedName>
    <definedName name="BEx5G1A8TFN4C4QII35U9DKYNIS8" localSheetId="9" hidden="1">#REF!</definedName>
    <definedName name="BEx5G1A8TFN4C4QII35U9DKYNIS8" localSheetId="8" hidden="1">#REF!</definedName>
    <definedName name="BEx5G1A8TFN4C4QII35U9DKYNIS8" localSheetId="7" hidden="1">#REF!</definedName>
    <definedName name="BEx5G1A8TFN4C4QII35U9DKYNIS8" localSheetId="6" hidden="1">#REF!</definedName>
    <definedName name="BEx5G1A8TFN4C4QII35U9DKYNIS8" localSheetId="5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15" hidden="1">#REF!</definedName>
    <definedName name="BEx5G1L0QO91KEPDMV1D8OT4BT73" localSheetId="14" hidden="1">#REF!</definedName>
    <definedName name="BEx5G1L0QO91KEPDMV1D8OT4BT73" localSheetId="13" hidden="1">#REF!</definedName>
    <definedName name="BEx5G1L0QO91KEPDMV1D8OT4BT73" localSheetId="12" hidden="1">#REF!</definedName>
    <definedName name="BEx5G1L0QO91KEPDMV1D8OT4BT73" localSheetId="11" hidden="1">#REF!</definedName>
    <definedName name="BEx5G1L0QO91KEPDMV1D8OT4BT73" localSheetId="10" hidden="1">#REF!</definedName>
    <definedName name="BEx5G1L0QO91KEPDMV1D8OT4BT73" localSheetId="9" hidden="1">#REF!</definedName>
    <definedName name="BEx5G1L0QO91KEPDMV1D8OT4BT73" localSheetId="8" hidden="1">#REF!</definedName>
    <definedName name="BEx5G1L0QO91KEPDMV1D8OT4BT73" localSheetId="7" hidden="1">#REF!</definedName>
    <definedName name="BEx5G1L0QO91KEPDMV1D8OT4BT73" localSheetId="6" hidden="1">#REF!</definedName>
    <definedName name="BEx5G1L0QO91KEPDMV1D8OT4BT73" localSheetId="5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15" hidden="1">#REF!</definedName>
    <definedName name="BEx5G1QHX69GFUYHUZA5X74MTDMR" localSheetId="14" hidden="1">#REF!</definedName>
    <definedName name="BEx5G1QHX69GFUYHUZA5X74MTDMR" localSheetId="13" hidden="1">#REF!</definedName>
    <definedName name="BEx5G1QHX69GFUYHUZA5X74MTDMR" localSheetId="12" hidden="1">#REF!</definedName>
    <definedName name="BEx5G1QHX69GFUYHUZA5X74MTDMR" localSheetId="11" hidden="1">#REF!</definedName>
    <definedName name="BEx5G1QHX69GFUYHUZA5X74MTDMR" localSheetId="10" hidden="1">#REF!</definedName>
    <definedName name="BEx5G1QHX69GFUYHUZA5X74MTDMR" localSheetId="9" hidden="1">#REF!</definedName>
    <definedName name="BEx5G1QHX69GFUYHUZA5X74MTDMR" localSheetId="8" hidden="1">#REF!</definedName>
    <definedName name="BEx5G1QHX69GFUYHUZA5X74MTDMR" localSheetId="7" hidden="1">#REF!</definedName>
    <definedName name="BEx5G1QHX69GFUYHUZA5X74MTDMR" localSheetId="6" hidden="1">#REF!</definedName>
    <definedName name="BEx5G1QHX69GFUYHUZA5X74MTDMR" localSheetId="5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15" hidden="1">#REF!</definedName>
    <definedName name="BEx5G5S2C9JRD28ZQMMQLCBHWOHB" localSheetId="14" hidden="1">#REF!</definedName>
    <definedName name="BEx5G5S2C9JRD28ZQMMQLCBHWOHB" localSheetId="13" hidden="1">#REF!</definedName>
    <definedName name="BEx5G5S2C9JRD28ZQMMQLCBHWOHB" localSheetId="12" hidden="1">#REF!</definedName>
    <definedName name="BEx5G5S2C9JRD28ZQMMQLCBHWOHB" localSheetId="11" hidden="1">#REF!</definedName>
    <definedName name="BEx5G5S2C9JRD28ZQMMQLCBHWOHB" localSheetId="10" hidden="1">#REF!</definedName>
    <definedName name="BEx5G5S2C9JRD28ZQMMQLCBHWOHB" localSheetId="9" hidden="1">#REF!</definedName>
    <definedName name="BEx5G5S2C9JRD28ZQMMQLCBHWOHB" localSheetId="8" hidden="1">#REF!</definedName>
    <definedName name="BEx5G5S2C9JRD28ZQMMQLCBHWOHB" localSheetId="7" hidden="1">#REF!</definedName>
    <definedName name="BEx5G5S2C9JRD28ZQMMQLCBHWOHB" localSheetId="6" hidden="1">#REF!</definedName>
    <definedName name="BEx5G5S2C9JRD28ZQMMQLCBHWOHB" localSheetId="5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15" hidden="1">#REF!</definedName>
    <definedName name="BEx5G7KU3EGZQSYN2YNML8EW8NDC" localSheetId="14" hidden="1">#REF!</definedName>
    <definedName name="BEx5G7KU3EGZQSYN2YNML8EW8NDC" localSheetId="13" hidden="1">#REF!</definedName>
    <definedName name="BEx5G7KU3EGZQSYN2YNML8EW8NDC" localSheetId="12" hidden="1">#REF!</definedName>
    <definedName name="BEx5G7KU3EGZQSYN2YNML8EW8NDC" localSheetId="11" hidden="1">#REF!</definedName>
    <definedName name="BEx5G7KU3EGZQSYN2YNML8EW8NDC" localSheetId="10" hidden="1">#REF!</definedName>
    <definedName name="BEx5G7KU3EGZQSYN2YNML8EW8NDC" localSheetId="9" hidden="1">#REF!</definedName>
    <definedName name="BEx5G7KU3EGZQSYN2YNML8EW8NDC" localSheetId="8" hidden="1">#REF!</definedName>
    <definedName name="BEx5G7KU3EGZQSYN2YNML8EW8NDC" localSheetId="7" hidden="1">#REF!</definedName>
    <definedName name="BEx5G7KU3EGZQSYN2YNML8EW8NDC" localSheetId="6" hidden="1">#REF!</definedName>
    <definedName name="BEx5G7KU3EGZQSYN2YNML8EW8NDC" localSheetId="5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15" hidden="1">#REF!</definedName>
    <definedName name="BEx5G86DZL1VYUX6KWODAP3WFAWP" localSheetId="14" hidden="1">#REF!</definedName>
    <definedName name="BEx5G86DZL1VYUX6KWODAP3WFAWP" localSheetId="13" hidden="1">#REF!</definedName>
    <definedName name="BEx5G86DZL1VYUX6KWODAP3WFAWP" localSheetId="12" hidden="1">#REF!</definedName>
    <definedName name="BEx5G86DZL1VYUX6KWODAP3WFAWP" localSheetId="11" hidden="1">#REF!</definedName>
    <definedName name="BEx5G86DZL1VYUX6KWODAP3WFAWP" localSheetId="10" hidden="1">#REF!</definedName>
    <definedName name="BEx5G86DZL1VYUX6KWODAP3WFAWP" localSheetId="9" hidden="1">#REF!</definedName>
    <definedName name="BEx5G86DZL1VYUX6KWODAP3WFAWP" localSheetId="8" hidden="1">#REF!</definedName>
    <definedName name="BEx5G86DZL1VYUX6KWODAP3WFAWP" localSheetId="7" hidden="1">#REF!</definedName>
    <definedName name="BEx5G86DZL1VYUX6KWODAP3WFAWP" localSheetId="6" hidden="1">#REF!</definedName>
    <definedName name="BEx5G86DZL1VYUX6KWODAP3WFAWP" localSheetId="5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15" hidden="1">#REF!</definedName>
    <definedName name="BEx5G8BV2GIOCM3C7IUFK8L04A6M" localSheetId="14" hidden="1">#REF!</definedName>
    <definedName name="BEx5G8BV2GIOCM3C7IUFK8L04A6M" localSheetId="13" hidden="1">#REF!</definedName>
    <definedName name="BEx5G8BV2GIOCM3C7IUFK8L04A6M" localSheetId="12" hidden="1">#REF!</definedName>
    <definedName name="BEx5G8BV2GIOCM3C7IUFK8L04A6M" localSheetId="11" hidden="1">#REF!</definedName>
    <definedName name="BEx5G8BV2GIOCM3C7IUFK8L04A6M" localSheetId="10" hidden="1">#REF!</definedName>
    <definedName name="BEx5G8BV2GIOCM3C7IUFK8L04A6M" localSheetId="9" hidden="1">#REF!</definedName>
    <definedName name="BEx5G8BV2GIOCM3C7IUFK8L04A6M" localSheetId="8" hidden="1">#REF!</definedName>
    <definedName name="BEx5G8BV2GIOCM3C7IUFK8L04A6M" localSheetId="7" hidden="1">#REF!</definedName>
    <definedName name="BEx5G8BV2GIOCM3C7IUFK8L04A6M" localSheetId="6" hidden="1">#REF!</definedName>
    <definedName name="BEx5G8BV2GIOCM3C7IUFK8L04A6M" localSheetId="5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15" hidden="1">#REF!</definedName>
    <definedName name="BEx5GID9MVBUPFFT9M8K8B5MO9NV" localSheetId="14" hidden="1">#REF!</definedName>
    <definedName name="BEx5GID9MVBUPFFT9M8K8B5MO9NV" localSheetId="13" hidden="1">#REF!</definedName>
    <definedName name="BEx5GID9MVBUPFFT9M8K8B5MO9NV" localSheetId="12" hidden="1">#REF!</definedName>
    <definedName name="BEx5GID9MVBUPFFT9M8K8B5MO9NV" localSheetId="11" hidden="1">#REF!</definedName>
    <definedName name="BEx5GID9MVBUPFFT9M8K8B5MO9NV" localSheetId="10" hidden="1">#REF!</definedName>
    <definedName name="BEx5GID9MVBUPFFT9M8K8B5MO9NV" localSheetId="9" hidden="1">#REF!</definedName>
    <definedName name="BEx5GID9MVBUPFFT9M8K8B5MO9NV" localSheetId="8" hidden="1">#REF!</definedName>
    <definedName name="BEx5GID9MVBUPFFT9M8K8B5MO9NV" localSheetId="7" hidden="1">#REF!</definedName>
    <definedName name="BEx5GID9MVBUPFFT9M8K8B5MO9NV" localSheetId="6" hidden="1">#REF!</definedName>
    <definedName name="BEx5GID9MVBUPFFT9M8K8B5MO9NV" localSheetId="5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15" hidden="1">#REF!</definedName>
    <definedName name="BEx5GN0EWA9SCQDPQ7NTUQH82QVK" localSheetId="14" hidden="1">#REF!</definedName>
    <definedName name="BEx5GN0EWA9SCQDPQ7NTUQH82QVK" localSheetId="13" hidden="1">#REF!</definedName>
    <definedName name="BEx5GN0EWA9SCQDPQ7NTUQH82QVK" localSheetId="12" hidden="1">#REF!</definedName>
    <definedName name="BEx5GN0EWA9SCQDPQ7NTUQH82QVK" localSheetId="11" hidden="1">#REF!</definedName>
    <definedName name="BEx5GN0EWA9SCQDPQ7NTUQH82QVK" localSheetId="10" hidden="1">#REF!</definedName>
    <definedName name="BEx5GN0EWA9SCQDPQ7NTUQH82QVK" localSheetId="9" hidden="1">#REF!</definedName>
    <definedName name="BEx5GN0EWA9SCQDPQ7NTUQH82QVK" localSheetId="8" hidden="1">#REF!</definedName>
    <definedName name="BEx5GN0EWA9SCQDPQ7NTUQH82QVK" localSheetId="7" hidden="1">#REF!</definedName>
    <definedName name="BEx5GN0EWA9SCQDPQ7NTUQH82QVK" localSheetId="6" hidden="1">#REF!</definedName>
    <definedName name="BEx5GN0EWA9SCQDPQ7NTUQH82QVK" localSheetId="5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15" hidden="1">#REF!</definedName>
    <definedName name="BEx5GNBCU4WZ74I0UXFL9ZG2XSGJ" localSheetId="14" hidden="1">#REF!</definedName>
    <definedName name="BEx5GNBCU4WZ74I0UXFL9ZG2XSGJ" localSheetId="13" hidden="1">#REF!</definedName>
    <definedName name="BEx5GNBCU4WZ74I0UXFL9ZG2XSGJ" localSheetId="12" hidden="1">#REF!</definedName>
    <definedName name="BEx5GNBCU4WZ74I0UXFL9ZG2XSGJ" localSheetId="11" hidden="1">#REF!</definedName>
    <definedName name="BEx5GNBCU4WZ74I0UXFL9ZG2XSGJ" localSheetId="10" hidden="1">#REF!</definedName>
    <definedName name="BEx5GNBCU4WZ74I0UXFL9ZG2XSGJ" localSheetId="9" hidden="1">#REF!</definedName>
    <definedName name="BEx5GNBCU4WZ74I0UXFL9ZG2XSGJ" localSheetId="8" hidden="1">#REF!</definedName>
    <definedName name="BEx5GNBCU4WZ74I0UXFL9ZG2XSGJ" localSheetId="7" hidden="1">#REF!</definedName>
    <definedName name="BEx5GNBCU4WZ74I0UXFL9ZG2XSGJ" localSheetId="6" hidden="1">#REF!</definedName>
    <definedName name="BEx5GNBCU4WZ74I0UXFL9ZG2XSGJ" localSheetId="5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15" hidden="1">#REF!</definedName>
    <definedName name="BEx5GUCTYC7QCWGWU5BTO7Y7HDZX" localSheetId="14" hidden="1">#REF!</definedName>
    <definedName name="BEx5GUCTYC7QCWGWU5BTO7Y7HDZX" localSheetId="13" hidden="1">#REF!</definedName>
    <definedName name="BEx5GUCTYC7QCWGWU5BTO7Y7HDZX" localSheetId="12" hidden="1">#REF!</definedName>
    <definedName name="BEx5GUCTYC7QCWGWU5BTO7Y7HDZX" localSheetId="11" hidden="1">#REF!</definedName>
    <definedName name="BEx5GUCTYC7QCWGWU5BTO7Y7HDZX" localSheetId="10" hidden="1">#REF!</definedName>
    <definedName name="BEx5GUCTYC7QCWGWU5BTO7Y7HDZX" localSheetId="9" hidden="1">#REF!</definedName>
    <definedName name="BEx5GUCTYC7QCWGWU5BTO7Y7HDZX" localSheetId="8" hidden="1">#REF!</definedName>
    <definedName name="BEx5GUCTYC7QCWGWU5BTO7Y7HDZX" localSheetId="7" hidden="1">#REF!</definedName>
    <definedName name="BEx5GUCTYC7QCWGWU5BTO7Y7HDZX" localSheetId="6" hidden="1">#REF!</definedName>
    <definedName name="BEx5GUCTYC7QCWGWU5BTO7Y7HDZX" localSheetId="5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15" hidden="1">#REF!</definedName>
    <definedName name="BEx5GYUPJULJQ624TEESYFG1NFOH" localSheetId="14" hidden="1">#REF!</definedName>
    <definedName name="BEx5GYUPJULJQ624TEESYFG1NFOH" localSheetId="13" hidden="1">#REF!</definedName>
    <definedName name="BEx5GYUPJULJQ624TEESYFG1NFOH" localSheetId="12" hidden="1">#REF!</definedName>
    <definedName name="BEx5GYUPJULJQ624TEESYFG1NFOH" localSheetId="11" hidden="1">#REF!</definedName>
    <definedName name="BEx5GYUPJULJQ624TEESYFG1NFOH" localSheetId="10" hidden="1">#REF!</definedName>
    <definedName name="BEx5GYUPJULJQ624TEESYFG1NFOH" localSheetId="9" hidden="1">#REF!</definedName>
    <definedName name="BEx5GYUPJULJQ624TEESYFG1NFOH" localSheetId="8" hidden="1">#REF!</definedName>
    <definedName name="BEx5GYUPJULJQ624TEESYFG1NFOH" localSheetId="7" hidden="1">#REF!</definedName>
    <definedName name="BEx5GYUPJULJQ624TEESYFG1NFOH" localSheetId="6" hidden="1">#REF!</definedName>
    <definedName name="BEx5GYUPJULJQ624TEESYFG1NFOH" localSheetId="5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15" hidden="1">#REF!</definedName>
    <definedName name="BEx5H0NEE0AIN5E2UHJ9J9ISU9N1" localSheetId="14" hidden="1">#REF!</definedName>
    <definedName name="BEx5H0NEE0AIN5E2UHJ9J9ISU9N1" localSheetId="13" hidden="1">#REF!</definedName>
    <definedName name="BEx5H0NEE0AIN5E2UHJ9J9ISU9N1" localSheetId="12" hidden="1">#REF!</definedName>
    <definedName name="BEx5H0NEE0AIN5E2UHJ9J9ISU9N1" localSheetId="11" hidden="1">#REF!</definedName>
    <definedName name="BEx5H0NEE0AIN5E2UHJ9J9ISU9N1" localSheetId="10" hidden="1">#REF!</definedName>
    <definedName name="BEx5H0NEE0AIN5E2UHJ9J9ISU9N1" localSheetId="9" hidden="1">#REF!</definedName>
    <definedName name="BEx5H0NEE0AIN5E2UHJ9J9ISU9N1" localSheetId="8" hidden="1">#REF!</definedName>
    <definedName name="BEx5H0NEE0AIN5E2UHJ9J9ISU9N1" localSheetId="7" hidden="1">#REF!</definedName>
    <definedName name="BEx5H0NEE0AIN5E2UHJ9J9ISU9N1" localSheetId="6" hidden="1">#REF!</definedName>
    <definedName name="BEx5H0NEE0AIN5E2UHJ9J9ISU9N1" localSheetId="5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15" hidden="1">#REF!</definedName>
    <definedName name="BEx5H1UJSEUQM2K8QHQXO5THVHSO" localSheetId="14" hidden="1">#REF!</definedName>
    <definedName name="BEx5H1UJSEUQM2K8QHQXO5THVHSO" localSheetId="13" hidden="1">#REF!</definedName>
    <definedName name="BEx5H1UJSEUQM2K8QHQXO5THVHSO" localSheetId="12" hidden="1">#REF!</definedName>
    <definedName name="BEx5H1UJSEUQM2K8QHQXO5THVHSO" localSheetId="11" hidden="1">#REF!</definedName>
    <definedName name="BEx5H1UJSEUQM2K8QHQXO5THVHSO" localSheetId="10" hidden="1">#REF!</definedName>
    <definedName name="BEx5H1UJSEUQM2K8QHQXO5THVHSO" localSheetId="9" hidden="1">#REF!</definedName>
    <definedName name="BEx5H1UJSEUQM2K8QHQXO5THVHSO" localSheetId="8" hidden="1">#REF!</definedName>
    <definedName name="BEx5H1UJSEUQM2K8QHQXO5THVHSO" localSheetId="7" hidden="1">#REF!</definedName>
    <definedName name="BEx5H1UJSEUQM2K8QHQXO5THVHSO" localSheetId="6" hidden="1">#REF!</definedName>
    <definedName name="BEx5H1UJSEUQM2K8QHQXO5THVHSO" localSheetId="5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15" hidden="1">#REF!</definedName>
    <definedName name="BEx5HAOT9XWUF7XIFRZZS8B9F5TZ" localSheetId="14" hidden="1">#REF!</definedName>
    <definedName name="BEx5HAOT9XWUF7XIFRZZS8B9F5TZ" localSheetId="13" hidden="1">#REF!</definedName>
    <definedName name="BEx5HAOT9XWUF7XIFRZZS8B9F5TZ" localSheetId="12" hidden="1">#REF!</definedName>
    <definedName name="BEx5HAOT9XWUF7XIFRZZS8B9F5TZ" localSheetId="11" hidden="1">#REF!</definedName>
    <definedName name="BEx5HAOT9XWUF7XIFRZZS8B9F5TZ" localSheetId="10" hidden="1">#REF!</definedName>
    <definedName name="BEx5HAOT9XWUF7XIFRZZS8B9F5TZ" localSheetId="9" hidden="1">#REF!</definedName>
    <definedName name="BEx5HAOT9XWUF7XIFRZZS8B9F5TZ" localSheetId="8" hidden="1">#REF!</definedName>
    <definedName name="BEx5HAOT9XWUF7XIFRZZS8B9F5TZ" localSheetId="7" hidden="1">#REF!</definedName>
    <definedName name="BEx5HAOT9XWUF7XIFRZZS8B9F5TZ" localSheetId="6" hidden="1">#REF!</definedName>
    <definedName name="BEx5HAOT9XWUF7XIFRZZS8B9F5TZ" localSheetId="5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15" hidden="1">#REF!</definedName>
    <definedName name="BEx5HB534CO7TBSALKMD27WHMAQJ" localSheetId="14" hidden="1">#REF!</definedName>
    <definedName name="BEx5HB534CO7TBSALKMD27WHMAQJ" localSheetId="13" hidden="1">#REF!</definedName>
    <definedName name="BEx5HB534CO7TBSALKMD27WHMAQJ" localSheetId="12" hidden="1">#REF!</definedName>
    <definedName name="BEx5HB534CO7TBSALKMD27WHMAQJ" localSheetId="11" hidden="1">#REF!</definedName>
    <definedName name="BEx5HB534CO7TBSALKMD27WHMAQJ" localSheetId="10" hidden="1">#REF!</definedName>
    <definedName name="BEx5HB534CO7TBSALKMD27WHMAQJ" localSheetId="9" hidden="1">#REF!</definedName>
    <definedName name="BEx5HB534CO7TBSALKMD27WHMAQJ" localSheetId="8" hidden="1">#REF!</definedName>
    <definedName name="BEx5HB534CO7TBSALKMD27WHMAQJ" localSheetId="7" hidden="1">#REF!</definedName>
    <definedName name="BEx5HB534CO7TBSALKMD27WHMAQJ" localSheetId="6" hidden="1">#REF!</definedName>
    <definedName name="BEx5HB534CO7TBSALKMD27WHMAQJ" localSheetId="5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15" hidden="1">#REF!</definedName>
    <definedName name="BEx5HE4XRF9BUY04MENWY9CHHN5H" localSheetId="14" hidden="1">#REF!</definedName>
    <definedName name="BEx5HE4XRF9BUY04MENWY9CHHN5H" localSheetId="13" hidden="1">#REF!</definedName>
    <definedName name="BEx5HE4XRF9BUY04MENWY9CHHN5H" localSheetId="12" hidden="1">#REF!</definedName>
    <definedName name="BEx5HE4XRF9BUY04MENWY9CHHN5H" localSheetId="11" hidden="1">#REF!</definedName>
    <definedName name="BEx5HE4XRF9BUY04MENWY9CHHN5H" localSheetId="10" hidden="1">#REF!</definedName>
    <definedName name="BEx5HE4XRF9BUY04MENWY9CHHN5H" localSheetId="9" hidden="1">#REF!</definedName>
    <definedName name="BEx5HE4XRF9BUY04MENWY9CHHN5H" localSheetId="8" hidden="1">#REF!</definedName>
    <definedName name="BEx5HE4XRF9BUY04MENWY9CHHN5H" localSheetId="7" hidden="1">#REF!</definedName>
    <definedName name="BEx5HE4XRF9BUY04MENWY9CHHN5H" localSheetId="6" hidden="1">#REF!</definedName>
    <definedName name="BEx5HE4XRF9BUY04MENWY9CHHN5H" localSheetId="5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15" hidden="1">#REF!</definedName>
    <definedName name="BEx5HFHMABAT0H9KKS754X4T304E" localSheetId="14" hidden="1">#REF!</definedName>
    <definedName name="BEx5HFHMABAT0H9KKS754X4T304E" localSheetId="13" hidden="1">#REF!</definedName>
    <definedName name="BEx5HFHMABAT0H9KKS754X4T304E" localSheetId="12" hidden="1">#REF!</definedName>
    <definedName name="BEx5HFHMABAT0H9KKS754X4T304E" localSheetId="11" hidden="1">#REF!</definedName>
    <definedName name="BEx5HFHMABAT0H9KKS754X4T304E" localSheetId="10" hidden="1">#REF!</definedName>
    <definedName name="BEx5HFHMABAT0H9KKS754X4T304E" localSheetId="9" hidden="1">#REF!</definedName>
    <definedName name="BEx5HFHMABAT0H9KKS754X4T304E" localSheetId="8" hidden="1">#REF!</definedName>
    <definedName name="BEx5HFHMABAT0H9KKS754X4T304E" localSheetId="7" hidden="1">#REF!</definedName>
    <definedName name="BEx5HFHMABAT0H9KKS754X4T304E" localSheetId="6" hidden="1">#REF!</definedName>
    <definedName name="BEx5HFHMABAT0H9KKS754X4T304E" localSheetId="5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15" hidden="1">#REF!</definedName>
    <definedName name="BEx5HGDZ7MX1S3KNXLRL9WU565V4" localSheetId="14" hidden="1">#REF!</definedName>
    <definedName name="BEx5HGDZ7MX1S3KNXLRL9WU565V4" localSheetId="13" hidden="1">#REF!</definedName>
    <definedName name="BEx5HGDZ7MX1S3KNXLRL9WU565V4" localSheetId="12" hidden="1">#REF!</definedName>
    <definedName name="BEx5HGDZ7MX1S3KNXLRL9WU565V4" localSheetId="11" hidden="1">#REF!</definedName>
    <definedName name="BEx5HGDZ7MX1S3KNXLRL9WU565V4" localSheetId="10" hidden="1">#REF!</definedName>
    <definedName name="BEx5HGDZ7MX1S3KNXLRL9WU565V4" localSheetId="9" hidden="1">#REF!</definedName>
    <definedName name="BEx5HGDZ7MX1S3KNXLRL9WU565V4" localSheetId="8" hidden="1">#REF!</definedName>
    <definedName name="BEx5HGDZ7MX1S3KNXLRL9WU565V4" localSheetId="7" hidden="1">#REF!</definedName>
    <definedName name="BEx5HGDZ7MX1S3KNXLRL9WU565V4" localSheetId="6" hidden="1">#REF!</definedName>
    <definedName name="BEx5HGDZ7MX1S3KNXLRL9WU565V4" localSheetId="5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15" hidden="1">#REF!</definedName>
    <definedName name="BEx5HJZ9FAVNZSSBTAYRPZDYM9NU" localSheetId="14" hidden="1">#REF!</definedName>
    <definedName name="BEx5HJZ9FAVNZSSBTAYRPZDYM9NU" localSheetId="13" hidden="1">#REF!</definedName>
    <definedName name="BEx5HJZ9FAVNZSSBTAYRPZDYM9NU" localSheetId="12" hidden="1">#REF!</definedName>
    <definedName name="BEx5HJZ9FAVNZSSBTAYRPZDYM9NU" localSheetId="11" hidden="1">#REF!</definedName>
    <definedName name="BEx5HJZ9FAVNZSSBTAYRPZDYM9NU" localSheetId="10" hidden="1">#REF!</definedName>
    <definedName name="BEx5HJZ9FAVNZSSBTAYRPZDYM9NU" localSheetId="9" hidden="1">#REF!</definedName>
    <definedName name="BEx5HJZ9FAVNZSSBTAYRPZDYM9NU" localSheetId="8" hidden="1">#REF!</definedName>
    <definedName name="BEx5HJZ9FAVNZSSBTAYRPZDYM9NU" localSheetId="7" hidden="1">#REF!</definedName>
    <definedName name="BEx5HJZ9FAVNZSSBTAYRPZDYM9NU" localSheetId="6" hidden="1">#REF!</definedName>
    <definedName name="BEx5HJZ9FAVNZSSBTAYRPZDYM9NU" localSheetId="5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15" hidden="1">#REF!</definedName>
    <definedName name="BEx5HZ9JMKHNLFWLVUB1WP5B39BL" localSheetId="14" hidden="1">#REF!</definedName>
    <definedName name="BEx5HZ9JMKHNLFWLVUB1WP5B39BL" localSheetId="13" hidden="1">#REF!</definedName>
    <definedName name="BEx5HZ9JMKHNLFWLVUB1WP5B39BL" localSheetId="12" hidden="1">#REF!</definedName>
    <definedName name="BEx5HZ9JMKHNLFWLVUB1WP5B39BL" localSheetId="11" hidden="1">#REF!</definedName>
    <definedName name="BEx5HZ9JMKHNLFWLVUB1WP5B39BL" localSheetId="10" hidden="1">#REF!</definedName>
    <definedName name="BEx5HZ9JMKHNLFWLVUB1WP5B39BL" localSheetId="9" hidden="1">#REF!</definedName>
    <definedName name="BEx5HZ9JMKHNLFWLVUB1WP5B39BL" localSheetId="8" hidden="1">#REF!</definedName>
    <definedName name="BEx5HZ9JMKHNLFWLVUB1WP5B39BL" localSheetId="7" hidden="1">#REF!</definedName>
    <definedName name="BEx5HZ9JMKHNLFWLVUB1WP5B39BL" localSheetId="6" hidden="1">#REF!</definedName>
    <definedName name="BEx5HZ9JMKHNLFWLVUB1WP5B39BL" localSheetId="5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15" hidden="1">#REF!</definedName>
    <definedName name="BEx5I17QJ0PQ1OG1IMH69HMQWNEA" localSheetId="14" hidden="1">#REF!</definedName>
    <definedName name="BEx5I17QJ0PQ1OG1IMH69HMQWNEA" localSheetId="13" hidden="1">#REF!</definedName>
    <definedName name="BEx5I17QJ0PQ1OG1IMH69HMQWNEA" localSheetId="12" hidden="1">#REF!</definedName>
    <definedName name="BEx5I17QJ0PQ1OG1IMH69HMQWNEA" localSheetId="11" hidden="1">#REF!</definedName>
    <definedName name="BEx5I17QJ0PQ1OG1IMH69HMQWNEA" localSheetId="10" hidden="1">#REF!</definedName>
    <definedName name="BEx5I17QJ0PQ1OG1IMH69HMQWNEA" localSheetId="9" hidden="1">#REF!</definedName>
    <definedName name="BEx5I17QJ0PQ1OG1IMH69HMQWNEA" localSheetId="8" hidden="1">#REF!</definedName>
    <definedName name="BEx5I17QJ0PQ1OG1IMH69HMQWNEA" localSheetId="7" hidden="1">#REF!</definedName>
    <definedName name="BEx5I17QJ0PQ1OG1IMH69HMQWNEA" localSheetId="6" hidden="1">#REF!</definedName>
    <definedName name="BEx5I17QJ0PQ1OG1IMH69HMQWNEA" localSheetId="5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15" hidden="1">#REF!</definedName>
    <definedName name="BEx5I244LQHZTF3XI66J8705R9XX" localSheetId="14" hidden="1">#REF!</definedName>
    <definedName name="BEx5I244LQHZTF3XI66J8705R9XX" localSheetId="13" hidden="1">#REF!</definedName>
    <definedName name="BEx5I244LQHZTF3XI66J8705R9XX" localSheetId="12" hidden="1">#REF!</definedName>
    <definedName name="BEx5I244LQHZTF3XI66J8705R9XX" localSheetId="11" hidden="1">#REF!</definedName>
    <definedName name="BEx5I244LQHZTF3XI66J8705R9XX" localSheetId="10" hidden="1">#REF!</definedName>
    <definedName name="BEx5I244LQHZTF3XI66J8705R9XX" localSheetId="9" hidden="1">#REF!</definedName>
    <definedName name="BEx5I244LQHZTF3XI66J8705R9XX" localSheetId="8" hidden="1">#REF!</definedName>
    <definedName name="BEx5I244LQHZTF3XI66J8705R9XX" localSheetId="7" hidden="1">#REF!</definedName>
    <definedName name="BEx5I244LQHZTF3XI66J8705R9XX" localSheetId="6" hidden="1">#REF!</definedName>
    <definedName name="BEx5I244LQHZTF3XI66J8705R9XX" localSheetId="5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15" hidden="1">#REF!</definedName>
    <definedName name="BEx5I8PBP4LIXDGID5BP0THLO0AQ" localSheetId="14" hidden="1">#REF!</definedName>
    <definedName name="BEx5I8PBP4LIXDGID5BP0THLO0AQ" localSheetId="13" hidden="1">#REF!</definedName>
    <definedName name="BEx5I8PBP4LIXDGID5BP0THLO0AQ" localSheetId="12" hidden="1">#REF!</definedName>
    <definedName name="BEx5I8PBP4LIXDGID5BP0THLO0AQ" localSheetId="11" hidden="1">#REF!</definedName>
    <definedName name="BEx5I8PBP4LIXDGID5BP0THLO0AQ" localSheetId="10" hidden="1">#REF!</definedName>
    <definedName name="BEx5I8PBP4LIXDGID5BP0THLO0AQ" localSheetId="9" hidden="1">#REF!</definedName>
    <definedName name="BEx5I8PBP4LIXDGID5BP0THLO0AQ" localSheetId="8" hidden="1">#REF!</definedName>
    <definedName name="BEx5I8PBP4LIXDGID5BP0THLO0AQ" localSheetId="7" hidden="1">#REF!</definedName>
    <definedName name="BEx5I8PBP4LIXDGID5BP0THLO0AQ" localSheetId="6" hidden="1">#REF!</definedName>
    <definedName name="BEx5I8PBP4LIXDGID5BP0THLO0AQ" localSheetId="5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15" hidden="1">#REF!</definedName>
    <definedName name="BEx5I8USVUB3JP4S9OXGMZVMOQXR" localSheetId="14" hidden="1">#REF!</definedName>
    <definedName name="BEx5I8USVUB3JP4S9OXGMZVMOQXR" localSheetId="13" hidden="1">#REF!</definedName>
    <definedName name="BEx5I8USVUB3JP4S9OXGMZVMOQXR" localSheetId="12" hidden="1">#REF!</definedName>
    <definedName name="BEx5I8USVUB3JP4S9OXGMZVMOQXR" localSheetId="11" hidden="1">#REF!</definedName>
    <definedName name="BEx5I8USVUB3JP4S9OXGMZVMOQXR" localSheetId="10" hidden="1">#REF!</definedName>
    <definedName name="BEx5I8USVUB3JP4S9OXGMZVMOQXR" localSheetId="9" hidden="1">#REF!</definedName>
    <definedName name="BEx5I8USVUB3JP4S9OXGMZVMOQXR" localSheetId="8" hidden="1">#REF!</definedName>
    <definedName name="BEx5I8USVUB3JP4S9OXGMZVMOQXR" localSheetId="7" hidden="1">#REF!</definedName>
    <definedName name="BEx5I8USVUB3JP4S9OXGMZVMOQXR" localSheetId="6" hidden="1">#REF!</definedName>
    <definedName name="BEx5I8USVUB3JP4S9OXGMZVMOQXR" localSheetId="5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15" hidden="1">#REF!</definedName>
    <definedName name="BEx5I9GDQSYIAL65UQNDMNFQCS9Y" localSheetId="14" hidden="1">#REF!</definedName>
    <definedName name="BEx5I9GDQSYIAL65UQNDMNFQCS9Y" localSheetId="13" hidden="1">#REF!</definedName>
    <definedName name="BEx5I9GDQSYIAL65UQNDMNFQCS9Y" localSheetId="12" hidden="1">#REF!</definedName>
    <definedName name="BEx5I9GDQSYIAL65UQNDMNFQCS9Y" localSheetId="11" hidden="1">#REF!</definedName>
    <definedName name="BEx5I9GDQSYIAL65UQNDMNFQCS9Y" localSheetId="10" hidden="1">#REF!</definedName>
    <definedName name="BEx5I9GDQSYIAL65UQNDMNFQCS9Y" localSheetId="9" hidden="1">#REF!</definedName>
    <definedName name="BEx5I9GDQSYIAL65UQNDMNFQCS9Y" localSheetId="8" hidden="1">#REF!</definedName>
    <definedName name="BEx5I9GDQSYIAL65UQNDMNFQCS9Y" localSheetId="7" hidden="1">#REF!</definedName>
    <definedName name="BEx5I9GDQSYIAL65UQNDMNFQCS9Y" localSheetId="6" hidden="1">#REF!</definedName>
    <definedName name="BEx5I9GDQSYIAL65UQNDMNFQCS9Y" localSheetId="5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15" hidden="1">#REF!</definedName>
    <definedName name="BEx5IBUPG9AWNW5PK7JGRGEJ4OLM" localSheetId="14" hidden="1">#REF!</definedName>
    <definedName name="BEx5IBUPG9AWNW5PK7JGRGEJ4OLM" localSheetId="13" hidden="1">#REF!</definedName>
    <definedName name="BEx5IBUPG9AWNW5PK7JGRGEJ4OLM" localSheetId="12" hidden="1">#REF!</definedName>
    <definedName name="BEx5IBUPG9AWNW5PK7JGRGEJ4OLM" localSheetId="11" hidden="1">#REF!</definedName>
    <definedName name="BEx5IBUPG9AWNW5PK7JGRGEJ4OLM" localSheetId="10" hidden="1">#REF!</definedName>
    <definedName name="BEx5IBUPG9AWNW5PK7JGRGEJ4OLM" localSheetId="9" hidden="1">#REF!</definedName>
    <definedName name="BEx5IBUPG9AWNW5PK7JGRGEJ4OLM" localSheetId="8" hidden="1">#REF!</definedName>
    <definedName name="BEx5IBUPG9AWNW5PK7JGRGEJ4OLM" localSheetId="7" hidden="1">#REF!</definedName>
    <definedName name="BEx5IBUPG9AWNW5PK7JGRGEJ4OLM" localSheetId="6" hidden="1">#REF!</definedName>
    <definedName name="BEx5IBUPG9AWNW5PK7JGRGEJ4OLM" localSheetId="5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15" hidden="1">#REF!</definedName>
    <definedName name="BEx5IC06RVN8BSAEPREVKHKLCJ2L" localSheetId="14" hidden="1">#REF!</definedName>
    <definedName name="BEx5IC06RVN8BSAEPREVKHKLCJ2L" localSheetId="13" hidden="1">#REF!</definedName>
    <definedName name="BEx5IC06RVN8BSAEPREVKHKLCJ2L" localSheetId="12" hidden="1">#REF!</definedName>
    <definedName name="BEx5IC06RVN8BSAEPREVKHKLCJ2L" localSheetId="11" hidden="1">#REF!</definedName>
    <definedName name="BEx5IC06RVN8BSAEPREVKHKLCJ2L" localSheetId="10" hidden="1">#REF!</definedName>
    <definedName name="BEx5IC06RVN8BSAEPREVKHKLCJ2L" localSheetId="9" hidden="1">#REF!</definedName>
    <definedName name="BEx5IC06RVN8BSAEPREVKHKLCJ2L" localSheetId="8" hidden="1">#REF!</definedName>
    <definedName name="BEx5IC06RVN8BSAEPREVKHKLCJ2L" localSheetId="7" hidden="1">#REF!</definedName>
    <definedName name="BEx5IC06RVN8BSAEPREVKHKLCJ2L" localSheetId="6" hidden="1">#REF!</definedName>
    <definedName name="BEx5IC06RVN8BSAEPREVKHKLCJ2L" localSheetId="5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15" hidden="1">#REF!</definedName>
    <definedName name="BEx5IGY4M04BPXSQF2J4GQYXF85O" localSheetId="14" hidden="1">#REF!</definedName>
    <definedName name="BEx5IGY4M04BPXSQF2J4GQYXF85O" localSheetId="13" hidden="1">#REF!</definedName>
    <definedName name="BEx5IGY4M04BPXSQF2J4GQYXF85O" localSheetId="12" hidden="1">#REF!</definedName>
    <definedName name="BEx5IGY4M04BPXSQF2J4GQYXF85O" localSheetId="11" hidden="1">#REF!</definedName>
    <definedName name="BEx5IGY4M04BPXSQF2J4GQYXF85O" localSheetId="10" hidden="1">#REF!</definedName>
    <definedName name="BEx5IGY4M04BPXSQF2J4GQYXF85O" localSheetId="9" hidden="1">#REF!</definedName>
    <definedName name="BEx5IGY4M04BPXSQF2J4GQYXF85O" localSheetId="8" hidden="1">#REF!</definedName>
    <definedName name="BEx5IGY4M04BPXSQF2J4GQYXF85O" localSheetId="7" hidden="1">#REF!</definedName>
    <definedName name="BEx5IGY4M04BPXSQF2J4GQYXF85O" localSheetId="6" hidden="1">#REF!</definedName>
    <definedName name="BEx5IGY4M04BPXSQF2J4GQYXF85O" localSheetId="5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15" hidden="1">#REF!</definedName>
    <definedName name="BEx5IWTZDCLZ5CCDG108STY04SAJ" localSheetId="14" hidden="1">#REF!</definedName>
    <definedName name="BEx5IWTZDCLZ5CCDG108STY04SAJ" localSheetId="13" hidden="1">#REF!</definedName>
    <definedName name="BEx5IWTZDCLZ5CCDG108STY04SAJ" localSheetId="12" hidden="1">#REF!</definedName>
    <definedName name="BEx5IWTZDCLZ5CCDG108STY04SAJ" localSheetId="11" hidden="1">#REF!</definedName>
    <definedName name="BEx5IWTZDCLZ5CCDG108STY04SAJ" localSheetId="10" hidden="1">#REF!</definedName>
    <definedName name="BEx5IWTZDCLZ5CCDG108STY04SAJ" localSheetId="9" hidden="1">#REF!</definedName>
    <definedName name="BEx5IWTZDCLZ5CCDG108STY04SAJ" localSheetId="8" hidden="1">#REF!</definedName>
    <definedName name="BEx5IWTZDCLZ5CCDG108STY04SAJ" localSheetId="7" hidden="1">#REF!</definedName>
    <definedName name="BEx5IWTZDCLZ5CCDG108STY04SAJ" localSheetId="6" hidden="1">#REF!</definedName>
    <definedName name="BEx5IWTZDCLZ5CCDG108STY04SAJ" localSheetId="5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15" hidden="1">#REF!</definedName>
    <definedName name="BEx5J0FFP1KS4NGY20AEJI8VREEA" localSheetId="14" hidden="1">#REF!</definedName>
    <definedName name="BEx5J0FFP1KS4NGY20AEJI8VREEA" localSheetId="13" hidden="1">#REF!</definedName>
    <definedName name="BEx5J0FFP1KS4NGY20AEJI8VREEA" localSheetId="12" hidden="1">#REF!</definedName>
    <definedName name="BEx5J0FFP1KS4NGY20AEJI8VREEA" localSheetId="11" hidden="1">#REF!</definedName>
    <definedName name="BEx5J0FFP1KS4NGY20AEJI8VREEA" localSheetId="10" hidden="1">#REF!</definedName>
    <definedName name="BEx5J0FFP1KS4NGY20AEJI8VREEA" localSheetId="9" hidden="1">#REF!</definedName>
    <definedName name="BEx5J0FFP1KS4NGY20AEJI8VREEA" localSheetId="8" hidden="1">#REF!</definedName>
    <definedName name="BEx5J0FFP1KS4NGY20AEJI8VREEA" localSheetId="7" hidden="1">#REF!</definedName>
    <definedName name="BEx5J0FFP1KS4NGY20AEJI8VREEA" localSheetId="6" hidden="1">#REF!</definedName>
    <definedName name="BEx5J0FFP1KS4NGY20AEJI8VREEA" localSheetId="5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15" hidden="1">#REF!</definedName>
    <definedName name="BEx5J1XE5FVWL6IJV6CWKPN24UBK" localSheetId="14" hidden="1">#REF!</definedName>
    <definedName name="BEx5J1XE5FVWL6IJV6CWKPN24UBK" localSheetId="13" hidden="1">#REF!</definedName>
    <definedName name="BEx5J1XE5FVWL6IJV6CWKPN24UBK" localSheetId="12" hidden="1">#REF!</definedName>
    <definedName name="BEx5J1XE5FVWL6IJV6CWKPN24UBK" localSheetId="11" hidden="1">#REF!</definedName>
    <definedName name="BEx5J1XE5FVWL6IJV6CWKPN24UBK" localSheetId="10" hidden="1">#REF!</definedName>
    <definedName name="BEx5J1XE5FVWL6IJV6CWKPN24UBK" localSheetId="9" hidden="1">#REF!</definedName>
    <definedName name="BEx5J1XE5FVWL6IJV6CWKPN24UBK" localSheetId="8" hidden="1">#REF!</definedName>
    <definedName name="BEx5J1XE5FVWL6IJV6CWKPN24UBK" localSheetId="7" hidden="1">#REF!</definedName>
    <definedName name="BEx5J1XE5FVWL6IJV6CWKPN24UBK" localSheetId="6" hidden="1">#REF!</definedName>
    <definedName name="BEx5J1XE5FVWL6IJV6CWKPN24UBK" localSheetId="5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15" hidden="1">#REF!</definedName>
    <definedName name="BEx5JF3ZXLDIS8VNKDCY7ZI7H1CI" localSheetId="14" hidden="1">#REF!</definedName>
    <definedName name="BEx5JF3ZXLDIS8VNKDCY7ZI7H1CI" localSheetId="13" hidden="1">#REF!</definedName>
    <definedName name="BEx5JF3ZXLDIS8VNKDCY7ZI7H1CI" localSheetId="12" hidden="1">#REF!</definedName>
    <definedName name="BEx5JF3ZXLDIS8VNKDCY7ZI7H1CI" localSheetId="11" hidden="1">#REF!</definedName>
    <definedName name="BEx5JF3ZXLDIS8VNKDCY7ZI7H1CI" localSheetId="10" hidden="1">#REF!</definedName>
    <definedName name="BEx5JF3ZXLDIS8VNKDCY7ZI7H1CI" localSheetId="9" hidden="1">#REF!</definedName>
    <definedName name="BEx5JF3ZXLDIS8VNKDCY7ZI7H1CI" localSheetId="8" hidden="1">#REF!</definedName>
    <definedName name="BEx5JF3ZXLDIS8VNKDCY7ZI7H1CI" localSheetId="7" hidden="1">#REF!</definedName>
    <definedName name="BEx5JF3ZXLDIS8VNKDCY7ZI7H1CI" localSheetId="6" hidden="1">#REF!</definedName>
    <definedName name="BEx5JF3ZXLDIS8VNKDCY7ZI7H1CI" localSheetId="5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15" hidden="1">#REF!</definedName>
    <definedName name="BEx5JHCZJ8G6OOOW6EF3GABXKH6F" localSheetId="14" hidden="1">#REF!</definedName>
    <definedName name="BEx5JHCZJ8G6OOOW6EF3GABXKH6F" localSheetId="13" hidden="1">#REF!</definedName>
    <definedName name="BEx5JHCZJ8G6OOOW6EF3GABXKH6F" localSheetId="12" hidden="1">#REF!</definedName>
    <definedName name="BEx5JHCZJ8G6OOOW6EF3GABXKH6F" localSheetId="11" hidden="1">#REF!</definedName>
    <definedName name="BEx5JHCZJ8G6OOOW6EF3GABXKH6F" localSheetId="10" hidden="1">#REF!</definedName>
    <definedName name="BEx5JHCZJ8G6OOOW6EF3GABXKH6F" localSheetId="9" hidden="1">#REF!</definedName>
    <definedName name="BEx5JHCZJ8G6OOOW6EF3GABXKH6F" localSheetId="8" hidden="1">#REF!</definedName>
    <definedName name="BEx5JHCZJ8G6OOOW6EF3GABXKH6F" localSheetId="7" hidden="1">#REF!</definedName>
    <definedName name="BEx5JHCZJ8G6OOOW6EF3GABXKH6F" localSheetId="6" hidden="1">#REF!</definedName>
    <definedName name="BEx5JHCZJ8G6OOOW6EF3GABXKH6F" localSheetId="5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15" hidden="1">#REF!</definedName>
    <definedName name="BEx5JJB6W446THXQCRUKD3I7RKLP" localSheetId="14" hidden="1">#REF!</definedName>
    <definedName name="BEx5JJB6W446THXQCRUKD3I7RKLP" localSheetId="13" hidden="1">#REF!</definedName>
    <definedName name="BEx5JJB6W446THXQCRUKD3I7RKLP" localSheetId="12" hidden="1">#REF!</definedName>
    <definedName name="BEx5JJB6W446THXQCRUKD3I7RKLP" localSheetId="11" hidden="1">#REF!</definedName>
    <definedName name="BEx5JJB6W446THXQCRUKD3I7RKLP" localSheetId="10" hidden="1">#REF!</definedName>
    <definedName name="BEx5JJB6W446THXQCRUKD3I7RKLP" localSheetId="9" hidden="1">#REF!</definedName>
    <definedName name="BEx5JJB6W446THXQCRUKD3I7RKLP" localSheetId="8" hidden="1">#REF!</definedName>
    <definedName name="BEx5JJB6W446THXQCRUKD3I7RKLP" localSheetId="7" hidden="1">#REF!</definedName>
    <definedName name="BEx5JJB6W446THXQCRUKD3I7RKLP" localSheetId="6" hidden="1">#REF!</definedName>
    <definedName name="BEx5JJB6W446THXQCRUKD3I7RKLP" localSheetId="5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15" hidden="1">#REF!</definedName>
    <definedName name="BEx5JNCT8Z7XSSPD5EMNAJELCU2V" localSheetId="14" hidden="1">#REF!</definedName>
    <definedName name="BEx5JNCT8Z7XSSPD5EMNAJELCU2V" localSheetId="13" hidden="1">#REF!</definedName>
    <definedName name="BEx5JNCT8Z7XSSPD5EMNAJELCU2V" localSheetId="12" hidden="1">#REF!</definedName>
    <definedName name="BEx5JNCT8Z7XSSPD5EMNAJELCU2V" localSheetId="11" hidden="1">#REF!</definedName>
    <definedName name="BEx5JNCT8Z7XSSPD5EMNAJELCU2V" localSheetId="10" hidden="1">#REF!</definedName>
    <definedName name="BEx5JNCT8Z7XSSPD5EMNAJELCU2V" localSheetId="9" hidden="1">#REF!</definedName>
    <definedName name="BEx5JNCT8Z7XSSPD5EMNAJELCU2V" localSheetId="8" hidden="1">#REF!</definedName>
    <definedName name="BEx5JNCT8Z7XSSPD5EMNAJELCU2V" localSheetId="7" hidden="1">#REF!</definedName>
    <definedName name="BEx5JNCT8Z7XSSPD5EMNAJELCU2V" localSheetId="6" hidden="1">#REF!</definedName>
    <definedName name="BEx5JNCT8Z7XSSPD5EMNAJELCU2V" localSheetId="5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15" hidden="1">#REF!</definedName>
    <definedName name="BEx5JQCNT9Y4RM306CHC8IPY3HBZ" localSheetId="14" hidden="1">#REF!</definedName>
    <definedName name="BEx5JQCNT9Y4RM306CHC8IPY3HBZ" localSheetId="13" hidden="1">#REF!</definedName>
    <definedName name="BEx5JQCNT9Y4RM306CHC8IPY3HBZ" localSheetId="12" hidden="1">#REF!</definedName>
    <definedName name="BEx5JQCNT9Y4RM306CHC8IPY3HBZ" localSheetId="11" hidden="1">#REF!</definedName>
    <definedName name="BEx5JQCNT9Y4RM306CHC8IPY3HBZ" localSheetId="10" hidden="1">#REF!</definedName>
    <definedName name="BEx5JQCNT9Y4RM306CHC8IPY3HBZ" localSheetId="9" hidden="1">#REF!</definedName>
    <definedName name="BEx5JQCNT9Y4RM306CHC8IPY3HBZ" localSheetId="8" hidden="1">#REF!</definedName>
    <definedName name="BEx5JQCNT9Y4RM306CHC8IPY3HBZ" localSheetId="7" hidden="1">#REF!</definedName>
    <definedName name="BEx5JQCNT9Y4RM306CHC8IPY3HBZ" localSheetId="6" hidden="1">#REF!</definedName>
    <definedName name="BEx5JQCNT9Y4RM306CHC8IPY3HBZ" localSheetId="5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15" hidden="1">#REF!</definedName>
    <definedName name="BEx5K08PYKE6JOKBYIB006TX619P" localSheetId="14" hidden="1">#REF!</definedName>
    <definedName name="BEx5K08PYKE6JOKBYIB006TX619P" localSheetId="13" hidden="1">#REF!</definedName>
    <definedName name="BEx5K08PYKE6JOKBYIB006TX619P" localSheetId="12" hidden="1">#REF!</definedName>
    <definedName name="BEx5K08PYKE6JOKBYIB006TX619P" localSheetId="11" hidden="1">#REF!</definedName>
    <definedName name="BEx5K08PYKE6JOKBYIB006TX619P" localSheetId="10" hidden="1">#REF!</definedName>
    <definedName name="BEx5K08PYKE6JOKBYIB006TX619P" localSheetId="9" hidden="1">#REF!</definedName>
    <definedName name="BEx5K08PYKE6JOKBYIB006TX619P" localSheetId="8" hidden="1">#REF!</definedName>
    <definedName name="BEx5K08PYKE6JOKBYIB006TX619P" localSheetId="7" hidden="1">#REF!</definedName>
    <definedName name="BEx5K08PYKE6JOKBYIB006TX619P" localSheetId="6" hidden="1">#REF!</definedName>
    <definedName name="BEx5K08PYKE6JOKBYIB006TX619P" localSheetId="5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15" hidden="1">#REF!</definedName>
    <definedName name="BEx5K4W2S2K7M9V2M304KW93LK8Q" localSheetId="14" hidden="1">#REF!</definedName>
    <definedName name="BEx5K4W2S2K7M9V2M304KW93LK8Q" localSheetId="13" hidden="1">#REF!</definedName>
    <definedName name="BEx5K4W2S2K7M9V2M304KW93LK8Q" localSheetId="12" hidden="1">#REF!</definedName>
    <definedName name="BEx5K4W2S2K7M9V2M304KW93LK8Q" localSheetId="11" hidden="1">#REF!</definedName>
    <definedName name="BEx5K4W2S2K7M9V2M304KW93LK8Q" localSheetId="10" hidden="1">#REF!</definedName>
    <definedName name="BEx5K4W2S2K7M9V2M304KW93LK8Q" localSheetId="9" hidden="1">#REF!</definedName>
    <definedName name="BEx5K4W2S2K7M9V2M304KW93LK8Q" localSheetId="8" hidden="1">#REF!</definedName>
    <definedName name="BEx5K4W2S2K7M9V2M304KW93LK8Q" localSheetId="7" hidden="1">#REF!</definedName>
    <definedName name="BEx5K4W2S2K7M9V2M304KW93LK8Q" localSheetId="6" hidden="1">#REF!</definedName>
    <definedName name="BEx5K4W2S2K7M9V2M304KW93LK8Q" localSheetId="5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15" hidden="1">#REF!</definedName>
    <definedName name="BEx5K51DSERT1TR7B4A29R41W4NX" localSheetId="14" hidden="1">#REF!</definedName>
    <definedName name="BEx5K51DSERT1TR7B4A29R41W4NX" localSheetId="13" hidden="1">#REF!</definedName>
    <definedName name="BEx5K51DSERT1TR7B4A29R41W4NX" localSheetId="12" hidden="1">#REF!</definedName>
    <definedName name="BEx5K51DSERT1TR7B4A29R41W4NX" localSheetId="11" hidden="1">#REF!</definedName>
    <definedName name="BEx5K51DSERT1TR7B4A29R41W4NX" localSheetId="10" hidden="1">#REF!</definedName>
    <definedName name="BEx5K51DSERT1TR7B4A29R41W4NX" localSheetId="9" hidden="1">#REF!</definedName>
    <definedName name="BEx5K51DSERT1TR7B4A29R41W4NX" localSheetId="8" hidden="1">#REF!</definedName>
    <definedName name="BEx5K51DSERT1TR7B4A29R41W4NX" localSheetId="7" hidden="1">#REF!</definedName>
    <definedName name="BEx5K51DSERT1TR7B4A29R41W4NX" localSheetId="6" hidden="1">#REF!</definedName>
    <definedName name="BEx5K51DSERT1TR7B4A29R41W4NX" localSheetId="5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15" hidden="1">#REF!</definedName>
    <definedName name="BEx5KBBZ8KCEQK36ARG4ERYOFD4G" localSheetId="14" hidden="1">#REF!</definedName>
    <definedName name="BEx5KBBZ8KCEQK36ARG4ERYOFD4G" localSheetId="13" hidden="1">#REF!</definedName>
    <definedName name="BEx5KBBZ8KCEQK36ARG4ERYOFD4G" localSheetId="12" hidden="1">#REF!</definedName>
    <definedName name="BEx5KBBZ8KCEQK36ARG4ERYOFD4G" localSheetId="11" hidden="1">#REF!</definedName>
    <definedName name="BEx5KBBZ8KCEQK36ARG4ERYOFD4G" localSheetId="10" hidden="1">#REF!</definedName>
    <definedName name="BEx5KBBZ8KCEQK36ARG4ERYOFD4G" localSheetId="9" hidden="1">#REF!</definedName>
    <definedName name="BEx5KBBZ8KCEQK36ARG4ERYOFD4G" localSheetId="8" hidden="1">#REF!</definedName>
    <definedName name="BEx5KBBZ8KCEQK36ARG4ERYOFD4G" localSheetId="7" hidden="1">#REF!</definedName>
    <definedName name="BEx5KBBZ8KCEQK36ARG4ERYOFD4G" localSheetId="6" hidden="1">#REF!</definedName>
    <definedName name="BEx5KBBZ8KCEQK36ARG4ERYOFD4G" localSheetId="5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15" hidden="1">#REF!</definedName>
    <definedName name="BEx5KCOET0DYMY4VILOLGVBX7E3C" localSheetId="14" hidden="1">#REF!</definedName>
    <definedName name="BEx5KCOET0DYMY4VILOLGVBX7E3C" localSheetId="13" hidden="1">#REF!</definedName>
    <definedName name="BEx5KCOET0DYMY4VILOLGVBX7E3C" localSheetId="12" hidden="1">#REF!</definedName>
    <definedName name="BEx5KCOET0DYMY4VILOLGVBX7E3C" localSheetId="11" hidden="1">#REF!</definedName>
    <definedName name="BEx5KCOET0DYMY4VILOLGVBX7E3C" localSheetId="10" hidden="1">#REF!</definedName>
    <definedName name="BEx5KCOET0DYMY4VILOLGVBX7E3C" localSheetId="9" hidden="1">#REF!</definedName>
    <definedName name="BEx5KCOET0DYMY4VILOLGVBX7E3C" localSheetId="8" hidden="1">#REF!</definedName>
    <definedName name="BEx5KCOET0DYMY4VILOLGVBX7E3C" localSheetId="7" hidden="1">#REF!</definedName>
    <definedName name="BEx5KCOET0DYMY4VILOLGVBX7E3C" localSheetId="6" hidden="1">#REF!</definedName>
    <definedName name="BEx5KCOET0DYMY4VILOLGVBX7E3C" localSheetId="5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15" hidden="1">#REF!</definedName>
    <definedName name="BEx5KYER580I4T7WTLMUN7NLNP5K" localSheetId="14" hidden="1">#REF!</definedName>
    <definedName name="BEx5KYER580I4T7WTLMUN7NLNP5K" localSheetId="13" hidden="1">#REF!</definedName>
    <definedName name="BEx5KYER580I4T7WTLMUN7NLNP5K" localSheetId="12" hidden="1">#REF!</definedName>
    <definedName name="BEx5KYER580I4T7WTLMUN7NLNP5K" localSheetId="11" hidden="1">#REF!</definedName>
    <definedName name="BEx5KYER580I4T7WTLMUN7NLNP5K" localSheetId="10" hidden="1">#REF!</definedName>
    <definedName name="BEx5KYER580I4T7WTLMUN7NLNP5K" localSheetId="9" hidden="1">#REF!</definedName>
    <definedName name="BEx5KYER580I4T7WTLMUN7NLNP5K" localSheetId="8" hidden="1">#REF!</definedName>
    <definedName name="BEx5KYER580I4T7WTLMUN7NLNP5K" localSheetId="7" hidden="1">#REF!</definedName>
    <definedName name="BEx5KYER580I4T7WTLMUN7NLNP5K" localSheetId="6" hidden="1">#REF!</definedName>
    <definedName name="BEx5KYER580I4T7WTLMUN7NLNP5K" localSheetId="5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15" hidden="1">#REF!</definedName>
    <definedName name="BEx5LHLB3M6K4ZKY2F42QBZT30ZH" localSheetId="14" hidden="1">#REF!</definedName>
    <definedName name="BEx5LHLB3M6K4ZKY2F42QBZT30ZH" localSheetId="13" hidden="1">#REF!</definedName>
    <definedName name="BEx5LHLB3M6K4ZKY2F42QBZT30ZH" localSheetId="12" hidden="1">#REF!</definedName>
    <definedName name="BEx5LHLB3M6K4ZKY2F42QBZT30ZH" localSheetId="11" hidden="1">#REF!</definedName>
    <definedName name="BEx5LHLB3M6K4ZKY2F42QBZT30ZH" localSheetId="10" hidden="1">#REF!</definedName>
    <definedName name="BEx5LHLB3M6K4ZKY2F42QBZT30ZH" localSheetId="9" hidden="1">#REF!</definedName>
    <definedName name="BEx5LHLB3M6K4ZKY2F42QBZT30ZH" localSheetId="8" hidden="1">#REF!</definedName>
    <definedName name="BEx5LHLB3M6K4ZKY2F42QBZT30ZH" localSheetId="7" hidden="1">#REF!</definedName>
    <definedName name="BEx5LHLB3M6K4ZKY2F42QBZT30ZH" localSheetId="6" hidden="1">#REF!</definedName>
    <definedName name="BEx5LHLB3M6K4ZKY2F42QBZT30ZH" localSheetId="5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15" hidden="1">#REF!</definedName>
    <definedName name="BEx5LKQJG40DO2JR1ZF6KD3PON9K" localSheetId="14" hidden="1">#REF!</definedName>
    <definedName name="BEx5LKQJG40DO2JR1ZF6KD3PON9K" localSheetId="13" hidden="1">#REF!</definedName>
    <definedName name="BEx5LKQJG40DO2JR1ZF6KD3PON9K" localSheetId="12" hidden="1">#REF!</definedName>
    <definedName name="BEx5LKQJG40DO2JR1ZF6KD3PON9K" localSheetId="11" hidden="1">#REF!</definedName>
    <definedName name="BEx5LKQJG40DO2JR1ZF6KD3PON9K" localSheetId="10" hidden="1">#REF!</definedName>
    <definedName name="BEx5LKQJG40DO2JR1ZF6KD3PON9K" localSheetId="9" hidden="1">#REF!</definedName>
    <definedName name="BEx5LKQJG40DO2JR1ZF6KD3PON9K" localSheetId="8" hidden="1">#REF!</definedName>
    <definedName name="BEx5LKQJG40DO2JR1ZF6KD3PON9K" localSheetId="7" hidden="1">#REF!</definedName>
    <definedName name="BEx5LKQJG40DO2JR1ZF6KD3PON9K" localSheetId="6" hidden="1">#REF!</definedName>
    <definedName name="BEx5LKQJG40DO2JR1ZF6KD3PON9K" localSheetId="5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15" hidden="1">#REF!</definedName>
    <definedName name="BEx5LQA84QRPGAR4FLC7MCT3H9EN" localSheetId="14" hidden="1">#REF!</definedName>
    <definedName name="BEx5LQA84QRPGAR4FLC7MCT3H9EN" localSheetId="13" hidden="1">#REF!</definedName>
    <definedName name="BEx5LQA84QRPGAR4FLC7MCT3H9EN" localSheetId="12" hidden="1">#REF!</definedName>
    <definedName name="BEx5LQA84QRPGAR4FLC7MCT3H9EN" localSheetId="11" hidden="1">#REF!</definedName>
    <definedName name="BEx5LQA84QRPGAR4FLC7MCT3H9EN" localSheetId="10" hidden="1">#REF!</definedName>
    <definedName name="BEx5LQA84QRPGAR4FLC7MCT3H9EN" localSheetId="9" hidden="1">#REF!</definedName>
    <definedName name="BEx5LQA84QRPGAR4FLC7MCT3H9EN" localSheetId="8" hidden="1">#REF!</definedName>
    <definedName name="BEx5LQA84QRPGAR4FLC7MCT3H9EN" localSheetId="7" hidden="1">#REF!</definedName>
    <definedName name="BEx5LQA84QRPGAR4FLC7MCT3H9EN" localSheetId="6" hidden="1">#REF!</definedName>
    <definedName name="BEx5LQA84QRPGAR4FLC7MCT3H9EN" localSheetId="5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15" hidden="1">#REF!</definedName>
    <definedName name="BEx5LRMNU3HXIE1BUMDHRU31F7JJ" localSheetId="14" hidden="1">#REF!</definedName>
    <definedName name="BEx5LRMNU3HXIE1BUMDHRU31F7JJ" localSheetId="13" hidden="1">#REF!</definedName>
    <definedName name="BEx5LRMNU3HXIE1BUMDHRU31F7JJ" localSheetId="12" hidden="1">#REF!</definedName>
    <definedName name="BEx5LRMNU3HXIE1BUMDHRU31F7JJ" localSheetId="11" hidden="1">#REF!</definedName>
    <definedName name="BEx5LRMNU3HXIE1BUMDHRU31F7JJ" localSheetId="10" hidden="1">#REF!</definedName>
    <definedName name="BEx5LRMNU3HXIE1BUMDHRU31F7JJ" localSheetId="9" hidden="1">#REF!</definedName>
    <definedName name="BEx5LRMNU3HXIE1BUMDHRU31F7JJ" localSheetId="8" hidden="1">#REF!</definedName>
    <definedName name="BEx5LRMNU3HXIE1BUMDHRU31F7JJ" localSheetId="7" hidden="1">#REF!</definedName>
    <definedName name="BEx5LRMNU3HXIE1BUMDHRU31F7JJ" localSheetId="6" hidden="1">#REF!</definedName>
    <definedName name="BEx5LRMNU3HXIE1BUMDHRU31F7JJ" localSheetId="5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15" hidden="1">#REF!</definedName>
    <definedName name="BEx5LSJ1LPUAX3ENSPECWPG4J7D1" localSheetId="14" hidden="1">#REF!</definedName>
    <definedName name="BEx5LSJ1LPUAX3ENSPECWPG4J7D1" localSheetId="13" hidden="1">#REF!</definedName>
    <definedName name="BEx5LSJ1LPUAX3ENSPECWPG4J7D1" localSheetId="12" hidden="1">#REF!</definedName>
    <definedName name="BEx5LSJ1LPUAX3ENSPECWPG4J7D1" localSheetId="11" hidden="1">#REF!</definedName>
    <definedName name="BEx5LSJ1LPUAX3ENSPECWPG4J7D1" localSheetId="10" hidden="1">#REF!</definedName>
    <definedName name="BEx5LSJ1LPUAX3ENSPECWPG4J7D1" localSheetId="9" hidden="1">#REF!</definedName>
    <definedName name="BEx5LSJ1LPUAX3ENSPECWPG4J7D1" localSheetId="8" hidden="1">#REF!</definedName>
    <definedName name="BEx5LSJ1LPUAX3ENSPECWPG4J7D1" localSheetId="7" hidden="1">#REF!</definedName>
    <definedName name="BEx5LSJ1LPUAX3ENSPECWPG4J7D1" localSheetId="6" hidden="1">#REF!</definedName>
    <definedName name="BEx5LSJ1LPUAX3ENSPECWPG4J7D1" localSheetId="5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15" hidden="1">#REF!</definedName>
    <definedName name="BEx5LTKQ8RQWJE4BC88OP928893U" localSheetId="14" hidden="1">#REF!</definedName>
    <definedName name="BEx5LTKQ8RQWJE4BC88OP928893U" localSheetId="13" hidden="1">#REF!</definedName>
    <definedName name="BEx5LTKQ8RQWJE4BC88OP928893U" localSheetId="12" hidden="1">#REF!</definedName>
    <definedName name="BEx5LTKQ8RQWJE4BC88OP928893U" localSheetId="11" hidden="1">#REF!</definedName>
    <definedName name="BEx5LTKQ8RQWJE4BC88OP928893U" localSheetId="10" hidden="1">#REF!</definedName>
    <definedName name="BEx5LTKQ8RQWJE4BC88OP928893U" localSheetId="9" hidden="1">#REF!</definedName>
    <definedName name="BEx5LTKQ8RQWJE4BC88OP928893U" localSheetId="8" hidden="1">#REF!</definedName>
    <definedName name="BEx5LTKQ8RQWJE4BC88OP928893U" localSheetId="7" hidden="1">#REF!</definedName>
    <definedName name="BEx5LTKQ8RQWJE4BC88OP928893U" localSheetId="6" hidden="1">#REF!</definedName>
    <definedName name="BEx5LTKQ8RQWJE4BC88OP928893U" localSheetId="5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15" hidden="1">#REF!</definedName>
    <definedName name="BEx5M4D4KHXU4JXKDEHZZNRG7NRA" localSheetId="14" hidden="1">#REF!</definedName>
    <definedName name="BEx5M4D4KHXU4JXKDEHZZNRG7NRA" localSheetId="13" hidden="1">#REF!</definedName>
    <definedName name="BEx5M4D4KHXU4JXKDEHZZNRG7NRA" localSheetId="12" hidden="1">#REF!</definedName>
    <definedName name="BEx5M4D4KHXU4JXKDEHZZNRG7NRA" localSheetId="11" hidden="1">#REF!</definedName>
    <definedName name="BEx5M4D4KHXU4JXKDEHZZNRG7NRA" localSheetId="10" hidden="1">#REF!</definedName>
    <definedName name="BEx5M4D4KHXU4JXKDEHZZNRG7NRA" localSheetId="9" hidden="1">#REF!</definedName>
    <definedName name="BEx5M4D4KHXU4JXKDEHZZNRG7NRA" localSheetId="8" hidden="1">#REF!</definedName>
    <definedName name="BEx5M4D4KHXU4JXKDEHZZNRG7NRA" localSheetId="7" hidden="1">#REF!</definedName>
    <definedName name="BEx5M4D4KHXU4JXKDEHZZNRG7NRA" localSheetId="6" hidden="1">#REF!</definedName>
    <definedName name="BEx5M4D4KHXU4JXKDEHZZNRG7NRA" localSheetId="5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15" hidden="1">#REF!</definedName>
    <definedName name="BEx5MB9BR71LZDG7XXQ2EO58JC5F" localSheetId="14" hidden="1">#REF!</definedName>
    <definedName name="BEx5MB9BR71LZDG7XXQ2EO58JC5F" localSheetId="13" hidden="1">#REF!</definedName>
    <definedName name="BEx5MB9BR71LZDG7XXQ2EO58JC5F" localSheetId="12" hidden="1">#REF!</definedName>
    <definedName name="BEx5MB9BR71LZDG7XXQ2EO58JC5F" localSheetId="11" hidden="1">#REF!</definedName>
    <definedName name="BEx5MB9BR71LZDG7XXQ2EO58JC5F" localSheetId="10" hidden="1">#REF!</definedName>
    <definedName name="BEx5MB9BR71LZDG7XXQ2EO58JC5F" localSheetId="9" hidden="1">#REF!</definedName>
    <definedName name="BEx5MB9BR71LZDG7XXQ2EO58JC5F" localSheetId="8" hidden="1">#REF!</definedName>
    <definedName name="BEx5MB9BR71LZDG7XXQ2EO58JC5F" localSheetId="7" hidden="1">#REF!</definedName>
    <definedName name="BEx5MB9BR71LZDG7XXQ2EO58JC5F" localSheetId="6" hidden="1">#REF!</definedName>
    <definedName name="BEx5MB9BR71LZDG7XXQ2EO58JC5F" localSheetId="5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15" hidden="1">#REF!</definedName>
    <definedName name="BEx5MHEF05EVRV5DPTG4KMPWZSUS" localSheetId="14" hidden="1">#REF!</definedName>
    <definedName name="BEx5MHEF05EVRV5DPTG4KMPWZSUS" localSheetId="13" hidden="1">#REF!</definedName>
    <definedName name="BEx5MHEF05EVRV5DPTG4KMPWZSUS" localSheetId="12" hidden="1">#REF!</definedName>
    <definedName name="BEx5MHEF05EVRV5DPTG4KMPWZSUS" localSheetId="11" hidden="1">#REF!</definedName>
    <definedName name="BEx5MHEF05EVRV5DPTG4KMPWZSUS" localSheetId="10" hidden="1">#REF!</definedName>
    <definedName name="BEx5MHEF05EVRV5DPTG4KMPWZSUS" localSheetId="9" hidden="1">#REF!</definedName>
    <definedName name="BEx5MHEF05EVRV5DPTG4KMPWZSUS" localSheetId="8" hidden="1">#REF!</definedName>
    <definedName name="BEx5MHEF05EVRV5DPTG4KMPWZSUS" localSheetId="7" hidden="1">#REF!</definedName>
    <definedName name="BEx5MHEF05EVRV5DPTG4KMPWZSUS" localSheetId="6" hidden="1">#REF!</definedName>
    <definedName name="BEx5MHEF05EVRV5DPTG4KMPWZSUS" localSheetId="5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15" hidden="1">#REF!</definedName>
    <definedName name="BEx5MLQZM68YQSKARVWTTPINFQ2C" localSheetId="14" hidden="1">#REF!</definedName>
    <definedName name="BEx5MLQZM68YQSKARVWTTPINFQ2C" localSheetId="13" hidden="1">#REF!</definedName>
    <definedName name="BEx5MLQZM68YQSKARVWTTPINFQ2C" localSheetId="12" hidden="1">#REF!</definedName>
    <definedName name="BEx5MLQZM68YQSKARVWTTPINFQ2C" localSheetId="11" hidden="1">#REF!</definedName>
    <definedName name="BEx5MLQZM68YQSKARVWTTPINFQ2C" localSheetId="10" hidden="1">#REF!</definedName>
    <definedName name="BEx5MLQZM68YQSKARVWTTPINFQ2C" localSheetId="9" hidden="1">#REF!</definedName>
    <definedName name="BEx5MLQZM68YQSKARVWTTPINFQ2C" localSheetId="8" hidden="1">#REF!</definedName>
    <definedName name="BEx5MLQZM68YQSKARVWTTPINFQ2C" localSheetId="7" hidden="1">#REF!</definedName>
    <definedName name="BEx5MLQZM68YQSKARVWTTPINFQ2C" localSheetId="6" hidden="1">#REF!</definedName>
    <definedName name="BEx5MLQZM68YQSKARVWTTPINFQ2C" localSheetId="5" hidden="1">#REF!</definedName>
    <definedName name="BEx5MLQZM68YQSKARVWTTPINFQ2C" localSheetId="3" hidden="1">#REF!</definedName>
    <definedName name="BEx5MLQZM68YQSKARVWTTPINFQ2C" hidden="1">#REF!</definedName>
    <definedName name="BEx5MMCJMU7FOOWUCW9EA13B7V5F" localSheetId="15" hidden="1">#REF!</definedName>
    <definedName name="BEx5MMCJMU7FOOWUCW9EA13B7V5F" localSheetId="14" hidden="1">#REF!</definedName>
    <definedName name="BEx5MMCJMU7FOOWUCW9EA13B7V5F" localSheetId="13" hidden="1">#REF!</definedName>
    <definedName name="BEx5MMCJMU7FOOWUCW9EA13B7V5F" localSheetId="12" hidden="1">#REF!</definedName>
    <definedName name="BEx5MMCJMU7FOOWUCW9EA13B7V5F" localSheetId="11" hidden="1">#REF!</definedName>
    <definedName name="BEx5MMCJMU7FOOWUCW9EA13B7V5F" localSheetId="10" hidden="1">#REF!</definedName>
    <definedName name="BEx5MMCJMU7FOOWUCW9EA13B7V5F" localSheetId="9" hidden="1">#REF!</definedName>
    <definedName name="BEx5MMCJMU7FOOWUCW9EA13B7V5F" localSheetId="8" hidden="1">#REF!</definedName>
    <definedName name="BEx5MMCJMU7FOOWUCW9EA13B7V5F" localSheetId="7" hidden="1">#REF!</definedName>
    <definedName name="BEx5MMCJMU7FOOWUCW9EA13B7V5F" localSheetId="6" hidden="1">#REF!</definedName>
    <definedName name="BEx5MMCJMU7FOOWUCW9EA13B7V5F" localSheetId="5" hidden="1">#REF!</definedName>
    <definedName name="BEx5MMCJMU7FOOWUCW9EA13B7V5F" localSheetId="3" hidden="1">#REF!</definedName>
    <definedName name="BEx5MMCJMU7FOOWUCW9EA13B7V5F" hidden="1">#REF!</definedName>
    <definedName name="BEx5MVXTKNBXHNWTL43C670E4KXC" localSheetId="15" hidden="1">#REF!</definedName>
    <definedName name="BEx5MVXTKNBXHNWTL43C670E4KXC" localSheetId="14" hidden="1">#REF!</definedName>
    <definedName name="BEx5MVXTKNBXHNWTL43C670E4KXC" localSheetId="13" hidden="1">#REF!</definedName>
    <definedName name="BEx5MVXTKNBXHNWTL43C670E4KXC" localSheetId="12" hidden="1">#REF!</definedName>
    <definedName name="BEx5MVXTKNBXHNWTL43C670E4KXC" localSheetId="11" hidden="1">#REF!</definedName>
    <definedName name="BEx5MVXTKNBXHNWTL43C670E4KXC" localSheetId="10" hidden="1">#REF!</definedName>
    <definedName name="BEx5MVXTKNBXHNWTL43C670E4KXC" localSheetId="9" hidden="1">#REF!</definedName>
    <definedName name="BEx5MVXTKNBXHNWTL43C670E4KXC" localSheetId="8" hidden="1">#REF!</definedName>
    <definedName name="BEx5MVXTKNBXHNWTL43C670E4KXC" localSheetId="7" hidden="1">#REF!</definedName>
    <definedName name="BEx5MVXTKNBXHNWTL43C670E4KXC" localSheetId="6" hidden="1">#REF!</definedName>
    <definedName name="BEx5MVXTKNBXHNWTL43C670E4KXC" localSheetId="5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15" hidden="1">#REF!</definedName>
    <definedName name="BEx5MWZGZ3VRB5418C2RNF9H17BQ" localSheetId="14" hidden="1">#REF!</definedName>
    <definedName name="BEx5MWZGZ3VRB5418C2RNF9H17BQ" localSheetId="13" hidden="1">#REF!</definedName>
    <definedName name="BEx5MWZGZ3VRB5418C2RNF9H17BQ" localSheetId="12" hidden="1">#REF!</definedName>
    <definedName name="BEx5MWZGZ3VRB5418C2RNF9H17BQ" localSheetId="11" hidden="1">#REF!</definedName>
    <definedName name="BEx5MWZGZ3VRB5418C2RNF9H17BQ" localSheetId="10" hidden="1">#REF!</definedName>
    <definedName name="BEx5MWZGZ3VRB5418C2RNF9H17BQ" localSheetId="9" hidden="1">#REF!</definedName>
    <definedName name="BEx5MWZGZ3VRB5418C2RNF9H17BQ" localSheetId="8" hidden="1">#REF!</definedName>
    <definedName name="BEx5MWZGZ3VRB5418C2RNF9H17BQ" localSheetId="7" hidden="1">#REF!</definedName>
    <definedName name="BEx5MWZGZ3VRB5418C2RNF9H17BQ" localSheetId="6" hidden="1">#REF!</definedName>
    <definedName name="BEx5MWZGZ3VRB5418C2RNF9H17BQ" localSheetId="5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15" hidden="1">#REF!</definedName>
    <definedName name="BEx5MX4YD2QV39W04QH9C6AOA0FB" localSheetId="14" hidden="1">#REF!</definedName>
    <definedName name="BEx5MX4YD2QV39W04QH9C6AOA0FB" localSheetId="13" hidden="1">#REF!</definedName>
    <definedName name="BEx5MX4YD2QV39W04QH9C6AOA0FB" localSheetId="12" hidden="1">#REF!</definedName>
    <definedName name="BEx5MX4YD2QV39W04QH9C6AOA0FB" localSheetId="11" hidden="1">#REF!</definedName>
    <definedName name="BEx5MX4YD2QV39W04QH9C6AOA0FB" localSheetId="10" hidden="1">#REF!</definedName>
    <definedName name="BEx5MX4YD2QV39W04QH9C6AOA0FB" localSheetId="9" hidden="1">#REF!</definedName>
    <definedName name="BEx5MX4YD2QV39W04QH9C6AOA0FB" localSheetId="8" hidden="1">#REF!</definedName>
    <definedName name="BEx5MX4YD2QV39W04QH9C6AOA0FB" localSheetId="7" hidden="1">#REF!</definedName>
    <definedName name="BEx5MX4YD2QV39W04QH9C6AOA0FB" localSheetId="6" hidden="1">#REF!</definedName>
    <definedName name="BEx5MX4YD2QV39W04QH9C6AOA0FB" localSheetId="5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15" hidden="1">#REF!</definedName>
    <definedName name="BEx5N3A8LULD7YBJH5J83X27PZSW" localSheetId="14" hidden="1">#REF!</definedName>
    <definedName name="BEx5N3A8LULD7YBJH5J83X27PZSW" localSheetId="13" hidden="1">#REF!</definedName>
    <definedName name="BEx5N3A8LULD7YBJH5J83X27PZSW" localSheetId="12" hidden="1">#REF!</definedName>
    <definedName name="BEx5N3A8LULD7YBJH5J83X27PZSW" localSheetId="11" hidden="1">#REF!</definedName>
    <definedName name="BEx5N3A8LULD7YBJH5J83X27PZSW" localSheetId="10" hidden="1">#REF!</definedName>
    <definedName name="BEx5N3A8LULD7YBJH5J83X27PZSW" localSheetId="9" hidden="1">#REF!</definedName>
    <definedName name="BEx5N3A8LULD7YBJH5J83X27PZSW" localSheetId="8" hidden="1">#REF!</definedName>
    <definedName name="BEx5N3A8LULD7YBJH5J83X27PZSW" localSheetId="7" hidden="1">#REF!</definedName>
    <definedName name="BEx5N3A8LULD7YBJH5J83X27PZSW" localSheetId="6" hidden="1">#REF!</definedName>
    <definedName name="BEx5N3A8LULD7YBJH5J83X27PZSW" localSheetId="5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15" hidden="1">#REF!</definedName>
    <definedName name="BEx5N4XI4PWB1W9PMZ4O5R0HWTYD" localSheetId="14" hidden="1">#REF!</definedName>
    <definedName name="BEx5N4XI4PWB1W9PMZ4O5R0HWTYD" localSheetId="13" hidden="1">#REF!</definedName>
    <definedName name="BEx5N4XI4PWB1W9PMZ4O5R0HWTYD" localSheetId="12" hidden="1">#REF!</definedName>
    <definedName name="BEx5N4XI4PWB1W9PMZ4O5R0HWTYD" localSheetId="11" hidden="1">#REF!</definedName>
    <definedName name="BEx5N4XI4PWB1W9PMZ4O5R0HWTYD" localSheetId="10" hidden="1">#REF!</definedName>
    <definedName name="BEx5N4XI4PWB1W9PMZ4O5R0HWTYD" localSheetId="9" hidden="1">#REF!</definedName>
    <definedName name="BEx5N4XI4PWB1W9PMZ4O5R0HWTYD" localSheetId="8" hidden="1">#REF!</definedName>
    <definedName name="BEx5N4XI4PWB1W9PMZ4O5R0HWTYD" localSheetId="7" hidden="1">#REF!</definedName>
    <definedName name="BEx5N4XI4PWB1W9PMZ4O5R0HWTYD" localSheetId="6" hidden="1">#REF!</definedName>
    <definedName name="BEx5N4XI4PWB1W9PMZ4O5R0HWTYD" localSheetId="5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15" hidden="1">#REF!</definedName>
    <definedName name="BEx5N8DH1SY888WI2GZ2D6E9XCXB" localSheetId="14" hidden="1">#REF!</definedName>
    <definedName name="BEx5N8DH1SY888WI2GZ2D6E9XCXB" localSheetId="13" hidden="1">#REF!</definedName>
    <definedName name="BEx5N8DH1SY888WI2GZ2D6E9XCXB" localSheetId="12" hidden="1">#REF!</definedName>
    <definedName name="BEx5N8DH1SY888WI2GZ2D6E9XCXB" localSheetId="11" hidden="1">#REF!</definedName>
    <definedName name="BEx5N8DH1SY888WI2GZ2D6E9XCXB" localSheetId="10" hidden="1">#REF!</definedName>
    <definedName name="BEx5N8DH1SY888WI2GZ2D6E9XCXB" localSheetId="9" hidden="1">#REF!</definedName>
    <definedName name="BEx5N8DH1SY888WI2GZ2D6E9XCXB" localSheetId="8" hidden="1">#REF!</definedName>
    <definedName name="BEx5N8DH1SY888WI2GZ2D6E9XCXB" localSheetId="7" hidden="1">#REF!</definedName>
    <definedName name="BEx5N8DH1SY888WI2GZ2D6E9XCXB" localSheetId="6" hidden="1">#REF!</definedName>
    <definedName name="BEx5N8DH1SY888WI2GZ2D6E9XCXB" localSheetId="5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15" hidden="1">#REF!</definedName>
    <definedName name="BEx5NA68N6FJFX9UJXK4M14U487F" localSheetId="14" hidden="1">#REF!</definedName>
    <definedName name="BEx5NA68N6FJFX9UJXK4M14U487F" localSheetId="13" hidden="1">#REF!</definedName>
    <definedName name="BEx5NA68N6FJFX9UJXK4M14U487F" localSheetId="12" hidden="1">#REF!</definedName>
    <definedName name="BEx5NA68N6FJFX9UJXK4M14U487F" localSheetId="11" hidden="1">#REF!</definedName>
    <definedName name="BEx5NA68N6FJFX9UJXK4M14U487F" localSheetId="10" hidden="1">#REF!</definedName>
    <definedName name="BEx5NA68N6FJFX9UJXK4M14U487F" localSheetId="9" hidden="1">#REF!</definedName>
    <definedName name="BEx5NA68N6FJFX9UJXK4M14U487F" localSheetId="8" hidden="1">#REF!</definedName>
    <definedName name="BEx5NA68N6FJFX9UJXK4M14U487F" localSheetId="7" hidden="1">#REF!</definedName>
    <definedName name="BEx5NA68N6FJFX9UJXK4M14U487F" localSheetId="6" hidden="1">#REF!</definedName>
    <definedName name="BEx5NA68N6FJFX9UJXK4M14U487F" localSheetId="5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15" hidden="1">#REF!</definedName>
    <definedName name="BEx5NIKBG2GDJOYGE3WCXKU7YY51" localSheetId="14" hidden="1">#REF!</definedName>
    <definedName name="BEx5NIKBG2GDJOYGE3WCXKU7YY51" localSheetId="13" hidden="1">#REF!</definedName>
    <definedName name="BEx5NIKBG2GDJOYGE3WCXKU7YY51" localSheetId="12" hidden="1">#REF!</definedName>
    <definedName name="BEx5NIKBG2GDJOYGE3WCXKU7YY51" localSheetId="11" hidden="1">#REF!</definedName>
    <definedName name="BEx5NIKBG2GDJOYGE3WCXKU7YY51" localSheetId="10" hidden="1">#REF!</definedName>
    <definedName name="BEx5NIKBG2GDJOYGE3WCXKU7YY51" localSheetId="9" hidden="1">#REF!</definedName>
    <definedName name="BEx5NIKBG2GDJOYGE3WCXKU7YY51" localSheetId="8" hidden="1">#REF!</definedName>
    <definedName name="BEx5NIKBG2GDJOYGE3WCXKU7YY51" localSheetId="7" hidden="1">#REF!</definedName>
    <definedName name="BEx5NIKBG2GDJOYGE3WCXKU7YY51" localSheetId="6" hidden="1">#REF!</definedName>
    <definedName name="BEx5NIKBG2GDJOYGE3WCXKU7YY51" localSheetId="5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15" hidden="1">#REF!</definedName>
    <definedName name="BEx5NV06L5J5IMKGOMGKGJ4PBZCD" localSheetId="14" hidden="1">#REF!</definedName>
    <definedName name="BEx5NV06L5J5IMKGOMGKGJ4PBZCD" localSheetId="13" hidden="1">#REF!</definedName>
    <definedName name="BEx5NV06L5J5IMKGOMGKGJ4PBZCD" localSheetId="12" hidden="1">#REF!</definedName>
    <definedName name="BEx5NV06L5J5IMKGOMGKGJ4PBZCD" localSheetId="11" hidden="1">#REF!</definedName>
    <definedName name="BEx5NV06L5J5IMKGOMGKGJ4PBZCD" localSheetId="10" hidden="1">#REF!</definedName>
    <definedName name="BEx5NV06L5J5IMKGOMGKGJ4PBZCD" localSheetId="9" hidden="1">#REF!</definedName>
    <definedName name="BEx5NV06L5J5IMKGOMGKGJ4PBZCD" localSheetId="8" hidden="1">#REF!</definedName>
    <definedName name="BEx5NV06L5J5IMKGOMGKGJ4PBZCD" localSheetId="7" hidden="1">#REF!</definedName>
    <definedName name="BEx5NV06L5J5IMKGOMGKGJ4PBZCD" localSheetId="6" hidden="1">#REF!</definedName>
    <definedName name="BEx5NV06L5J5IMKGOMGKGJ4PBZCD" localSheetId="5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15" hidden="1">#REF!</definedName>
    <definedName name="BEx5NW1V6AB25NEEX9VPHRXWJDSS" localSheetId="14" hidden="1">#REF!</definedName>
    <definedName name="BEx5NW1V6AB25NEEX9VPHRXWJDSS" localSheetId="13" hidden="1">#REF!</definedName>
    <definedName name="BEx5NW1V6AB25NEEX9VPHRXWJDSS" localSheetId="12" hidden="1">#REF!</definedName>
    <definedName name="BEx5NW1V6AB25NEEX9VPHRXWJDSS" localSheetId="11" hidden="1">#REF!</definedName>
    <definedName name="BEx5NW1V6AB25NEEX9VPHRXWJDSS" localSheetId="10" hidden="1">#REF!</definedName>
    <definedName name="BEx5NW1V6AB25NEEX9VPHRXWJDSS" localSheetId="9" hidden="1">#REF!</definedName>
    <definedName name="BEx5NW1V6AB25NEEX9VPHRXWJDSS" localSheetId="8" hidden="1">#REF!</definedName>
    <definedName name="BEx5NW1V6AB25NEEX9VPHRXWJDSS" localSheetId="7" hidden="1">#REF!</definedName>
    <definedName name="BEx5NW1V6AB25NEEX9VPHRXWJDSS" localSheetId="6" hidden="1">#REF!</definedName>
    <definedName name="BEx5NW1V6AB25NEEX9VPHRXWJDSS" localSheetId="5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15" hidden="1">#REF!</definedName>
    <definedName name="BEx5NWSXWACAUHWVZAI57DGZ8OCQ" localSheetId="14" hidden="1">#REF!</definedName>
    <definedName name="BEx5NWSXWACAUHWVZAI57DGZ8OCQ" localSheetId="13" hidden="1">#REF!</definedName>
    <definedName name="BEx5NWSXWACAUHWVZAI57DGZ8OCQ" localSheetId="12" hidden="1">#REF!</definedName>
    <definedName name="BEx5NWSXWACAUHWVZAI57DGZ8OCQ" localSheetId="11" hidden="1">#REF!</definedName>
    <definedName name="BEx5NWSXWACAUHWVZAI57DGZ8OCQ" localSheetId="10" hidden="1">#REF!</definedName>
    <definedName name="BEx5NWSXWACAUHWVZAI57DGZ8OCQ" localSheetId="9" hidden="1">#REF!</definedName>
    <definedName name="BEx5NWSXWACAUHWVZAI57DGZ8OCQ" localSheetId="8" hidden="1">#REF!</definedName>
    <definedName name="BEx5NWSXWACAUHWVZAI57DGZ8OCQ" localSheetId="7" hidden="1">#REF!</definedName>
    <definedName name="BEx5NWSXWACAUHWVZAI57DGZ8OCQ" localSheetId="6" hidden="1">#REF!</definedName>
    <definedName name="BEx5NWSXWACAUHWVZAI57DGZ8OCQ" localSheetId="5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15" hidden="1">#REF!</definedName>
    <definedName name="BEx5NZSSQ6PY99ZX2D7Q9IGOR34W" localSheetId="14" hidden="1">#REF!</definedName>
    <definedName name="BEx5NZSSQ6PY99ZX2D7Q9IGOR34W" localSheetId="13" hidden="1">#REF!</definedName>
    <definedName name="BEx5NZSSQ6PY99ZX2D7Q9IGOR34W" localSheetId="12" hidden="1">#REF!</definedName>
    <definedName name="BEx5NZSSQ6PY99ZX2D7Q9IGOR34W" localSheetId="11" hidden="1">#REF!</definedName>
    <definedName name="BEx5NZSSQ6PY99ZX2D7Q9IGOR34W" localSheetId="10" hidden="1">#REF!</definedName>
    <definedName name="BEx5NZSSQ6PY99ZX2D7Q9IGOR34W" localSheetId="9" hidden="1">#REF!</definedName>
    <definedName name="BEx5NZSSQ6PY99ZX2D7Q9IGOR34W" localSheetId="8" hidden="1">#REF!</definedName>
    <definedName name="BEx5NZSSQ6PY99ZX2D7Q9IGOR34W" localSheetId="7" hidden="1">#REF!</definedName>
    <definedName name="BEx5NZSSQ6PY99ZX2D7Q9IGOR34W" localSheetId="6" hidden="1">#REF!</definedName>
    <definedName name="BEx5NZSSQ6PY99ZX2D7Q9IGOR34W" localSheetId="5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15" hidden="1">#REF!</definedName>
    <definedName name="BEx5O2N9HTGG4OJHR62PKFMNZTTW" localSheetId="14" hidden="1">#REF!</definedName>
    <definedName name="BEx5O2N9HTGG4OJHR62PKFMNZTTW" localSheetId="13" hidden="1">#REF!</definedName>
    <definedName name="BEx5O2N9HTGG4OJHR62PKFMNZTTW" localSheetId="12" hidden="1">#REF!</definedName>
    <definedName name="BEx5O2N9HTGG4OJHR62PKFMNZTTW" localSheetId="11" hidden="1">#REF!</definedName>
    <definedName name="BEx5O2N9HTGG4OJHR62PKFMNZTTW" localSheetId="10" hidden="1">#REF!</definedName>
    <definedName name="BEx5O2N9HTGG4OJHR62PKFMNZTTW" localSheetId="9" hidden="1">#REF!</definedName>
    <definedName name="BEx5O2N9HTGG4OJHR62PKFMNZTTW" localSheetId="8" hidden="1">#REF!</definedName>
    <definedName name="BEx5O2N9HTGG4OJHR62PKFMNZTTW" localSheetId="7" hidden="1">#REF!</definedName>
    <definedName name="BEx5O2N9HTGG4OJHR62PKFMNZTTW" localSheetId="6" hidden="1">#REF!</definedName>
    <definedName name="BEx5O2N9HTGG4OJHR62PKFMNZTTW" localSheetId="5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15" hidden="1">#REF!</definedName>
    <definedName name="BEx5O3ZUQ2OARA1CDOZ3NC4UE5AA" localSheetId="14" hidden="1">#REF!</definedName>
    <definedName name="BEx5O3ZUQ2OARA1CDOZ3NC4UE5AA" localSheetId="13" hidden="1">#REF!</definedName>
    <definedName name="BEx5O3ZUQ2OARA1CDOZ3NC4UE5AA" localSheetId="12" hidden="1">#REF!</definedName>
    <definedName name="BEx5O3ZUQ2OARA1CDOZ3NC4UE5AA" localSheetId="11" hidden="1">#REF!</definedName>
    <definedName name="BEx5O3ZUQ2OARA1CDOZ3NC4UE5AA" localSheetId="10" hidden="1">#REF!</definedName>
    <definedName name="BEx5O3ZUQ2OARA1CDOZ3NC4UE5AA" localSheetId="9" hidden="1">#REF!</definedName>
    <definedName name="BEx5O3ZUQ2OARA1CDOZ3NC4UE5AA" localSheetId="8" hidden="1">#REF!</definedName>
    <definedName name="BEx5O3ZUQ2OARA1CDOZ3NC4UE5AA" localSheetId="7" hidden="1">#REF!</definedName>
    <definedName name="BEx5O3ZUQ2OARA1CDOZ3NC4UE5AA" localSheetId="6" hidden="1">#REF!</definedName>
    <definedName name="BEx5O3ZUQ2OARA1CDOZ3NC4UE5AA" localSheetId="5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15" hidden="1">#REF!</definedName>
    <definedName name="BEx5OAFS0NJ2CB86A02E1JYHMLQ1" localSheetId="14" hidden="1">#REF!</definedName>
    <definedName name="BEx5OAFS0NJ2CB86A02E1JYHMLQ1" localSheetId="13" hidden="1">#REF!</definedName>
    <definedName name="BEx5OAFS0NJ2CB86A02E1JYHMLQ1" localSheetId="12" hidden="1">#REF!</definedName>
    <definedName name="BEx5OAFS0NJ2CB86A02E1JYHMLQ1" localSheetId="11" hidden="1">#REF!</definedName>
    <definedName name="BEx5OAFS0NJ2CB86A02E1JYHMLQ1" localSheetId="10" hidden="1">#REF!</definedName>
    <definedName name="BEx5OAFS0NJ2CB86A02E1JYHMLQ1" localSheetId="9" hidden="1">#REF!</definedName>
    <definedName name="BEx5OAFS0NJ2CB86A02E1JYHMLQ1" localSheetId="8" hidden="1">#REF!</definedName>
    <definedName name="BEx5OAFS0NJ2CB86A02E1JYHMLQ1" localSheetId="7" hidden="1">#REF!</definedName>
    <definedName name="BEx5OAFS0NJ2CB86A02E1JYHMLQ1" localSheetId="6" hidden="1">#REF!</definedName>
    <definedName name="BEx5OAFS0NJ2CB86A02E1JYHMLQ1" localSheetId="5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15" hidden="1">#REF!</definedName>
    <definedName name="BEx5OG4RPU8W1ETWDWM234NYYYEN" localSheetId="14" hidden="1">#REF!</definedName>
    <definedName name="BEx5OG4RPU8W1ETWDWM234NYYYEN" localSheetId="13" hidden="1">#REF!</definedName>
    <definedName name="BEx5OG4RPU8W1ETWDWM234NYYYEN" localSheetId="12" hidden="1">#REF!</definedName>
    <definedName name="BEx5OG4RPU8W1ETWDWM234NYYYEN" localSheetId="11" hidden="1">#REF!</definedName>
    <definedName name="BEx5OG4RPU8W1ETWDWM234NYYYEN" localSheetId="10" hidden="1">#REF!</definedName>
    <definedName name="BEx5OG4RPU8W1ETWDWM234NYYYEN" localSheetId="9" hidden="1">#REF!</definedName>
    <definedName name="BEx5OG4RPU8W1ETWDWM234NYYYEN" localSheetId="8" hidden="1">#REF!</definedName>
    <definedName name="BEx5OG4RPU8W1ETWDWM234NYYYEN" localSheetId="7" hidden="1">#REF!</definedName>
    <definedName name="BEx5OG4RPU8W1ETWDWM234NYYYEN" localSheetId="6" hidden="1">#REF!</definedName>
    <definedName name="BEx5OG4RPU8W1ETWDWM234NYYYEN" localSheetId="5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15" hidden="1">#REF!</definedName>
    <definedName name="BEx5OP9Y43F99O2IT69MKCCXGL61" localSheetId="14" hidden="1">#REF!</definedName>
    <definedName name="BEx5OP9Y43F99O2IT69MKCCXGL61" localSheetId="13" hidden="1">#REF!</definedName>
    <definedName name="BEx5OP9Y43F99O2IT69MKCCXGL61" localSheetId="12" hidden="1">#REF!</definedName>
    <definedName name="BEx5OP9Y43F99O2IT69MKCCXGL61" localSheetId="11" hidden="1">#REF!</definedName>
    <definedName name="BEx5OP9Y43F99O2IT69MKCCXGL61" localSheetId="10" hidden="1">#REF!</definedName>
    <definedName name="BEx5OP9Y43F99O2IT69MKCCXGL61" localSheetId="9" hidden="1">#REF!</definedName>
    <definedName name="BEx5OP9Y43F99O2IT69MKCCXGL61" localSheetId="8" hidden="1">#REF!</definedName>
    <definedName name="BEx5OP9Y43F99O2IT69MKCCXGL61" localSheetId="7" hidden="1">#REF!</definedName>
    <definedName name="BEx5OP9Y43F99O2IT69MKCCXGL61" localSheetId="6" hidden="1">#REF!</definedName>
    <definedName name="BEx5OP9Y43F99O2IT69MKCCXGL61" localSheetId="5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15" hidden="1">#REF!</definedName>
    <definedName name="BEx5P9Y9RDXNUAJ6CZ2LHMM8IM7T" localSheetId="14" hidden="1">#REF!</definedName>
    <definedName name="BEx5P9Y9RDXNUAJ6CZ2LHMM8IM7T" localSheetId="13" hidden="1">#REF!</definedName>
    <definedName name="BEx5P9Y9RDXNUAJ6CZ2LHMM8IM7T" localSheetId="12" hidden="1">#REF!</definedName>
    <definedName name="BEx5P9Y9RDXNUAJ6CZ2LHMM8IM7T" localSheetId="11" hidden="1">#REF!</definedName>
    <definedName name="BEx5P9Y9RDXNUAJ6CZ2LHMM8IM7T" localSheetId="10" hidden="1">#REF!</definedName>
    <definedName name="BEx5P9Y9RDXNUAJ6CZ2LHMM8IM7T" localSheetId="9" hidden="1">#REF!</definedName>
    <definedName name="BEx5P9Y9RDXNUAJ6CZ2LHMM8IM7T" localSheetId="8" hidden="1">#REF!</definedName>
    <definedName name="BEx5P9Y9RDXNUAJ6CZ2LHMM8IM7T" localSheetId="7" hidden="1">#REF!</definedName>
    <definedName name="BEx5P9Y9RDXNUAJ6CZ2LHMM8IM7T" localSheetId="6" hidden="1">#REF!</definedName>
    <definedName name="BEx5P9Y9RDXNUAJ6CZ2LHMM8IM7T" localSheetId="5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15" hidden="1">#REF!</definedName>
    <definedName name="BEx5PHWB2C0D5QLP3BZIP3UO7DIZ" localSheetId="14" hidden="1">#REF!</definedName>
    <definedName name="BEx5PHWB2C0D5QLP3BZIP3UO7DIZ" localSheetId="13" hidden="1">#REF!</definedName>
    <definedName name="BEx5PHWB2C0D5QLP3BZIP3UO7DIZ" localSheetId="12" hidden="1">#REF!</definedName>
    <definedName name="BEx5PHWB2C0D5QLP3BZIP3UO7DIZ" localSheetId="11" hidden="1">#REF!</definedName>
    <definedName name="BEx5PHWB2C0D5QLP3BZIP3UO7DIZ" localSheetId="10" hidden="1">#REF!</definedName>
    <definedName name="BEx5PHWB2C0D5QLP3BZIP3UO7DIZ" localSheetId="9" hidden="1">#REF!</definedName>
    <definedName name="BEx5PHWB2C0D5QLP3BZIP3UO7DIZ" localSheetId="8" hidden="1">#REF!</definedName>
    <definedName name="BEx5PHWB2C0D5QLP3BZIP3UO7DIZ" localSheetId="7" hidden="1">#REF!</definedName>
    <definedName name="BEx5PHWB2C0D5QLP3BZIP3UO7DIZ" localSheetId="6" hidden="1">#REF!</definedName>
    <definedName name="BEx5PHWB2C0D5QLP3BZIP3UO7DIZ" localSheetId="5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15" hidden="1">#REF!</definedName>
    <definedName name="BEx5PJP02W68K2E46L5C5YBSNU6T" localSheetId="14" hidden="1">#REF!</definedName>
    <definedName name="BEx5PJP02W68K2E46L5C5YBSNU6T" localSheetId="13" hidden="1">#REF!</definedName>
    <definedName name="BEx5PJP02W68K2E46L5C5YBSNU6T" localSheetId="12" hidden="1">#REF!</definedName>
    <definedName name="BEx5PJP02W68K2E46L5C5YBSNU6T" localSheetId="11" hidden="1">#REF!</definedName>
    <definedName name="BEx5PJP02W68K2E46L5C5YBSNU6T" localSheetId="10" hidden="1">#REF!</definedName>
    <definedName name="BEx5PJP02W68K2E46L5C5YBSNU6T" localSheetId="9" hidden="1">#REF!</definedName>
    <definedName name="BEx5PJP02W68K2E46L5C5YBSNU6T" localSheetId="8" hidden="1">#REF!</definedName>
    <definedName name="BEx5PJP02W68K2E46L5C5YBSNU6T" localSheetId="7" hidden="1">#REF!</definedName>
    <definedName name="BEx5PJP02W68K2E46L5C5YBSNU6T" localSheetId="6" hidden="1">#REF!</definedName>
    <definedName name="BEx5PJP02W68K2E46L5C5YBSNU6T" localSheetId="5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15" hidden="1">#REF!</definedName>
    <definedName name="BEx5PLCA8DOMAU315YCS5275L2HS" localSheetId="14" hidden="1">#REF!</definedName>
    <definedName name="BEx5PLCA8DOMAU315YCS5275L2HS" localSheetId="13" hidden="1">#REF!</definedName>
    <definedName name="BEx5PLCA8DOMAU315YCS5275L2HS" localSheetId="12" hidden="1">#REF!</definedName>
    <definedName name="BEx5PLCA8DOMAU315YCS5275L2HS" localSheetId="11" hidden="1">#REF!</definedName>
    <definedName name="BEx5PLCA8DOMAU315YCS5275L2HS" localSheetId="10" hidden="1">#REF!</definedName>
    <definedName name="BEx5PLCA8DOMAU315YCS5275L2HS" localSheetId="9" hidden="1">#REF!</definedName>
    <definedName name="BEx5PLCA8DOMAU315YCS5275L2HS" localSheetId="8" hidden="1">#REF!</definedName>
    <definedName name="BEx5PLCA8DOMAU315YCS5275L2HS" localSheetId="7" hidden="1">#REF!</definedName>
    <definedName name="BEx5PLCA8DOMAU315YCS5275L2HS" localSheetId="6" hidden="1">#REF!</definedName>
    <definedName name="BEx5PLCA8DOMAU315YCS5275L2HS" localSheetId="5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15" hidden="1">#REF!</definedName>
    <definedName name="BEx5PRXMZ5M65Z732WNNGV564C2J" localSheetId="14" hidden="1">#REF!</definedName>
    <definedName name="BEx5PRXMZ5M65Z732WNNGV564C2J" localSheetId="13" hidden="1">#REF!</definedName>
    <definedName name="BEx5PRXMZ5M65Z732WNNGV564C2J" localSheetId="12" hidden="1">#REF!</definedName>
    <definedName name="BEx5PRXMZ5M65Z732WNNGV564C2J" localSheetId="11" hidden="1">#REF!</definedName>
    <definedName name="BEx5PRXMZ5M65Z732WNNGV564C2J" localSheetId="10" hidden="1">#REF!</definedName>
    <definedName name="BEx5PRXMZ5M65Z732WNNGV564C2J" localSheetId="9" hidden="1">#REF!</definedName>
    <definedName name="BEx5PRXMZ5M65Z732WNNGV564C2J" localSheetId="8" hidden="1">#REF!</definedName>
    <definedName name="BEx5PRXMZ5M65Z732WNNGV564C2J" localSheetId="7" hidden="1">#REF!</definedName>
    <definedName name="BEx5PRXMZ5M65Z732WNNGV564C2J" localSheetId="6" hidden="1">#REF!</definedName>
    <definedName name="BEx5PRXMZ5M65Z732WNNGV564C2J" localSheetId="5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15" hidden="1">#REF!</definedName>
    <definedName name="BEx5Q29Y91E64DPE0YY53A6YHF3Y" localSheetId="14" hidden="1">#REF!</definedName>
    <definedName name="BEx5Q29Y91E64DPE0YY53A6YHF3Y" localSheetId="13" hidden="1">#REF!</definedName>
    <definedName name="BEx5Q29Y91E64DPE0YY53A6YHF3Y" localSheetId="12" hidden="1">#REF!</definedName>
    <definedName name="BEx5Q29Y91E64DPE0YY53A6YHF3Y" localSheetId="11" hidden="1">#REF!</definedName>
    <definedName name="BEx5Q29Y91E64DPE0YY53A6YHF3Y" localSheetId="10" hidden="1">#REF!</definedName>
    <definedName name="BEx5Q29Y91E64DPE0YY53A6YHF3Y" localSheetId="9" hidden="1">#REF!</definedName>
    <definedName name="BEx5Q29Y91E64DPE0YY53A6YHF3Y" localSheetId="8" hidden="1">#REF!</definedName>
    <definedName name="BEx5Q29Y91E64DPE0YY53A6YHF3Y" localSheetId="7" hidden="1">#REF!</definedName>
    <definedName name="BEx5Q29Y91E64DPE0YY53A6YHF3Y" localSheetId="6" hidden="1">#REF!</definedName>
    <definedName name="BEx5Q29Y91E64DPE0YY53A6YHF3Y" localSheetId="5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15" hidden="1">#REF!</definedName>
    <definedName name="BEx5QPSW4IPLH50WSR87HRER05RF" localSheetId="14" hidden="1">#REF!</definedName>
    <definedName name="BEx5QPSW4IPLH50WSR87HRER05RF" localSheetId="13" hidden="1">#REF!</definedName>
    <definedName name="BEx5QPSW4IPLH50WSR87HRER05RF" localSheetId="12" hidden="1">#REF!</definedName>
    <definedName name="BEx5QPSW4IPLH50WSR87HRER05RF" localSheetId="11" hidden="1">#REF!</definedName>
    <definedName name="BEx5QPSW4IPLH50WSR87HRER05RF" localSheetId="10" hidden="1">#REF!</definedName>
    <definedName name="BEx5QPSW4IPLH50WSR87HRER05RF" localSheetId="9" hidden="1">#REF!</definedName>
    <definedName name="BEx5QPSW4IPLH50WSR87HRER05RF" localSheetId="8" hidden="1">#REF!</definedName>
    <definedName name="BEx5QPSW4IPLH50WSR87HRER05RF" localSheetId="7" hidden="1">#REF!</definedName>
    <definedName name="BEx5QPSW4IPLH50WSR87HRER05RF" localSheetId="6" hidden="1">#REF!</definedName>
    <definedName name="BEx5QPSW4IPLH50WSR87HRER05RF" localSheetId="5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15" hidden="1">#REF!</definedName>
    <definedName name="BEx73V0EP8EMNRC3EZJJKKVKWQVB" localSheetId="14" hidden="1">#REF!</definedName>
    <definedName name="BEx73V0EP8EMNRC3EZJJKKVKWQVB" localSheetId="13" hidden="1">#REF!</definedName>
    <definedName name="BEx73V0EP8EMNRC3EZJJKKVKWQVB" localSheetId="12" hidden="1">#REF!</definedName>
    <definedName name="BEx73V0EP8EMNRC3EZJJKKVKWQVB" localSheetId="11" hidden="1">#REF!</definedName>
    <definedName name="BEx73V0EP8EMNRC3EZJJKKVKWQVB" localSheetId="10" hidden="1">#REF!</definedName>
    <definedName name="BEx73V0EP8EMNRC3EZJJKKVKWQVB" localSheetId="9" hidden="1">#REF!</definedName>
    <definedName name="BEx73V0EP8EMNRC3EZJJKKVKWQVB" localSheetId="8" hidden="1">#REF!</definedName>
    <definedName name="BEx73V0EP8EMNRC3EZJJKKVKWQVB" localSheetId="7" hidden="1">#REF!</definedName>
    <definedName name="BEx73V0EP8EMNRC3EZJJKKVKWQVB" localSheetId="6" hidden="1">#REF!</definedName>
    <definedName name="BEx73V0EP8EMNRC3EZJJKKVKWQVB" localSheetId="5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15" hidden="1">#REF!</definedName>
    <definedName name="BEx741WJHIJVXUX131SBXTVW8D71" localSheetId="14" hidden="1">#REF!</definedName>
    <definedName name="BEx741WJHIJVXUX131SBXTVW8D71" localSheetId="13" hidden="1">#REF!</definedName>
    <definedName name="BEx741WJHIJVXUX131SBXTVW8D71" localSheetId="12" hidden="1">#REF!</definedName>
    <definedName name="BEx741WJHIJVXUX131SBXTVW8D71" localSheetId="11" hidden="1">#REF!</definedName>
    <definedName name="BEx741WJHIJVXUX131SBXTVW8D71" localSheetId="10" hidden="1">#REF!</definedName>
    <definedName name="BEx741WJHIJVXUX131SBXTVW8D71" localSheetId="9" hidden="1">#REF!</definedName>
    <definedName name="BEx741WJHIJVXUX131SBXTVW8D71" localSheetId="8" hidden="1">#REF!</definedName>
    <definedName name="BEx741WJHIJVXUX131SBXTVW8D71" localSheetId="7" hidden="1">#REF!</definedName>
    <definedName name="BEx741WJHIJVXUX131SBXTVW8D71" localSheetId="6" hidden="1">#REF!</definedName>
    <definedName name="BEx741WJHIJVXUX131SBXTVW8D71" localSheetId="5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15" hidden="1">#REF!</definedName>
    <definedName name="BEx74Q6H3O7133AWQXWC21MI2UFT" localSheetId="14" hidden="1">#REF!</definedName>
    <definedName name="BEx74Q6H3O7133AWQXWC21MI2UFT" localSheetId="13" hidden="1">#REF!</definedName>
    <definedName name="BEx74Q6H3O7133AWQXWC21MI2UFT" localSheetId="12" hidden="1">#REF!</definedName>
    <definedName name="BEx74Q6H3O7133AWQXWC21MI2UFT" localSheetId="11" hidden="1">#REF!</definedName>
    <definedName name="BEx74Q6H3O7133AWQXWC21MI2UFT" localSheetId="10" hidden="1">#REF!</definedName>
    <definedName name="BEx74Q6H3O7133AWQXWC21MI2UFT" localSheetId="9" hidden="1">#REF!</definedName>
    <definedName name="BEx74Q6H3O7133AWQXWC21MI2UFT" localSheetId="8" hidden="1">#REF!</definedName>
    <definedName name="BEx74Q6H3O7133AWQXWC21MI2UFT" localSheetId="7" hidden="1">#REF!</definedName>
    <definedName name="BEx74Q6H3O7133AWQXWC21MI2UFT" localSheetId="6" hidden="1">#REF!</definedName>
    <definedName name="BEx74Q6H3O7133AWQXWC21MI2UFT" localSheetId="5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15" hidden="1">#REF!</definedName>
    <definedName name="BEx74R2VQ8BSMKPX25262AU3VZF7" localSheetId="14" hidden="1">#REF!</definedName>
    <definedName name="BEx74R2VQ8BSMKPX25262AU3VZF7" localSheetId="13" hidden="1">#REF!</definedName>
    <definedName name="BEx74R2VQ8BSMKPX25262AU3VZF7" localSheetId="12" hidden="1">#REF!</definedName>
    <definedName name="BEx74R2VQ8BSMKPX25262AU3VZF7" localSheetId="11" hidden="1">#REF!</definedName>
    <definedName name="BEx74R2VQ8BSMKPX25262AU3VZF7" localSheetId="10" hidden="1">#REF!</definedName>
    <definedName name="BEx74R2VQ8BSMKPX25262AU3VZF7" localSheetId="9" hidden="1">#REF!</definedName>
    <definedName name="BEx74R2VQ8BSMKPX25262AU3VZF7" localSheetId="8" hidden="1">#REF!</definedName>
    <definedName name="BEx74R2VQ8BSMKPX25262AU3VZF7" localSheetId="7" hidden="1">#REF!</definedName>
    <definedName name="BEx74R2VQ8BSMKPX25262AU3VZF7" localSheetId="6" hidden="1">#REF!</definedName>
    <definedName name="BEx74R2VQ8BSMKPX25262AU3VZF7" localSheetId="5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15" hidden="1">#REF!</definedName>
    <definedName name="BEx74W6BJ8ENO3J25WNM5H5APKA3" localSheetId="14" hidden="1">#REF!</definedName>
    <definedName name="BEx74W6BJ8ENO3J25WNM5H5APKA3" localSheetId="13" hidden="1">#REF!</definedName>
    <definedName name="BEx74W6BJ8ENO3J25WNM5H5APKA3" localSheetId="12" hidden="1">#REF!</definedName>
    <definedName name="BEx74W6BJ8ENO3J25WNM5H5APKA3" localSheetId="11" hidden="1">#REF!</definedName>
    <definedName name="BEx74W6BJ8ENO3J25WNM5H5APKA3" localSheetId="10" hidden="1">#REF!</definedName>
    <definedName name="BEx74W6BJ8ENO3J25WNM5H5APKA3" localSheetId="9" hidden="1">#REF!</definedName>
    <definedName name="BEx74W6BJ8ENO3J25WNM5H5APKA3" localSheetId="8" hidden="1">#REF!</definedName>
    <definedName name="BEx74W6BJ8ENO3J25WNM5H5APKA3" localSheetId="7" hidden="1">#REF!</definedName>
    <definedName name="BEx74W6BJ8ENO3J25WNM5H5APKA3" localSheetId="6" hidden="1">#REF!</definedName>
    <definedName name="BEx74W6BJ8ENO3J25WNM5H5APKA3" localSheetId="5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15" hidden="1">#REF!</definedName>
    <definedName name="BEx74YKLW1FKLWC3DJ2ELZBZBY1M" localSheetId="14" hidden="1">#REF!</definedName>
    <definedName name="BEx74YKLW1FKLWC3DJ2ELZBZBY1M" localSheetId="13" hidden="1">#REF!</definedName>
    <definedName name="BEx74YKLW1FKLWC3DJ2ELZBZBY1M" localSheetId="12" hidden="1">#REF!</definedName>
    <definedName name="BEx74YKLW1FKLWC3DJ2ELZBZBY1M" localSheetId="11" hidden="1">#REF!</definedName>
    <definedName name="BEx74YKLW1FKLWC3DJ2ELZBZBY1M" localSheetId="10" hidden="1">#REF!</definedName>
    <definedName name="BEx74YKLW1FKLWC3DJ2ELZBZBY1M" localSheetId="9" hidden="1">#REF!</definedName>
    <definedName name="BEx74YKLW1FKLWC3DJ2ELZBZBY1M" localSheetId="8" hidden="1">#REF!</definedName>
    <definedName name="BEx74YKLW1FKLWC3DJ2ELZBZBY1M" localSheetId="7" hidden="1">#REF!</definedName>
    <definedName name="BEx74YKLW1FKLWC3DJ2ELZBZBY1M" localSheetId="6" hidden="1">#REF!</definedName>
    <definedName name="BEx74YKLW1FKLWC3DJ2ELZBZBY1M" localSheetId="5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15" hidden="1">#REF!</definedName>
    <definedName name="BEx755GRRD9BL27YHLH5QWIYLWB7" localSheetId="14" hidden="1">#REF!</definedName>
    <definedName name="BEx755GRRD9BL27YHLH5QWIYLWB7" localSheetId="13" hidden="1">#REF!</definedName>
    <definedName name="BEx755GRRD9BL27YHLH5QWIYLWB7" localSheetId="12" hidden="1">#REF!</definedName>
    <definedName name="BEx755GRRD9BL27YHLH5QWIYLWB7" localSheetId="11" hidden="1">#REF!</definedName>
    <definedName name="BEx755GRRD9BL27YHLH5QWIYLWB7" localSheetId="10" hidden="1">#REF!</definedName>
    <definedName name="BEx755GRRD9BL27YHLH5QWIYLWB7" localSheetId="9" hidden="1">#REF!</definedName>
    <definedName name="BEx755GRRD9BL27YHLH5QWIYLWB7" localSheetId="8" hidden="1">#REF!</definedName>
    <definedName name="BEx755GRRD9BL27YHLH5QWIYLWB7" localSheetId="7" hidden="1">#REF!</definedName>
    <definedName name="BEx755GRRD9BL27YHLH5QWIYLWB7" localSheetId="6" hidden="1">#REF!</definedName>
    <definedName name="BEx755GRRD9BL27YHLH5QWIYLWB7" localSheetId="5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15" hidden="1">#REF!</definedName>
    <definedName name="BEx759D1D5SXS5ELLZVBI0SXYUNF" localSheetId="14" hidden="1">#REF!</definedName>
    <definedName name="BEx759D1D5SXS5ELLZVBI0SXYUNF" localSheetId="13" hidden="1">#REF!</definedName>
    <definedName name="BEx759D1D5SXS5ELLZVBI0SXYUNF" localSheetId="12" hidden="1">#REF!</definedName>
    <definedName name="BEx759D1D5SXS5ELLZVBI0SXYUNF" localSheetId="11" hidden="1">#REF!</definedName>
    <definedName name="BEx759D1D5SXS5ELLZVBI0SXYUNF" localSheetId="10" hidden="1">#REF!</definedName>
    <definedName name="BEx759D1D5SXS5ELLZVBI0SXYUNF" localSheetId="9" hidden="1">#REF!</definedName>
    <definedName name="BEx759D1D5SXS5ELLZVBI0SXYUNF" localSheetId="8" hidden="1">#REF!</definedName>
    <definedName name="BEx759D1D5SXS5ELLZVBI0SXYUNF" localSheetId="7" hidden="1">#REF!</definedName>
    <definedName name="BEx759D1D5SXS5ELLZVBI0SXYUNF" localSheetId="6" hidden="1">#REF!</definedName>
    <definedName name="BEx759D1D5SXS5ELLZVBI0SXYUNF" localSheetId="5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15" hidden="1">#REF!</definedName>
    <definedName name="BEx75DPEQTX055IZ2L8UVLJOT1DD" localSheetId="14" hidden="1">#REF!</definedName>
    <definedName name="BEx75DPEQTX055IZ2L8UVLJOT1DD" localSheetId="13" hidden="1">#REF!</definedName>
    <definedName name="BEx75DPEQTX055IZ2L8UVLJOT1DD" localSheetId="12" hidden="1">#REF!</definedName>
    <definedName name="BEx75DPEQTX055IZ2L8UVLJOT1DD" localSheetId="11" hidden="1">#REF!</definedName>
    <definedName name="BEx75DPEQTX055IZ2L8UVLJOT1DD" localSheetId="10" hidden="1">#REF!</definedName>
    <definedName name="BEx75DPEQTX055IZ2L8UVLJOT1DD" localSheetId="9" hidden="1">#REF!</definedName>
    <definedName name="BEx75DPEQTX055IZ2L8UVLJOT1DD" localSheetId="8" hidden="1">#REF!</definedName>
    <definedName name="BEx75DPEQTX055IZ2L8UVLJOT1DD" localSheetId="7" hidden="1">#REF!</definedName>
    <definedName name="BEx75DPEQTX055IZ2L8UVLJOT1DD" localSheetId="6" hidden="1">#REF!</definedName>
    <definedName name="BEx75DPEQTX055IZ2L8UVLJOT1DD" localSheetId="5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15" hidden="1">#REF!</definedName>
    <definedName name="BEx75GJZSZHUDN6OOAGQYFUDA2LP" localSheetId="14" hidden="1">#REF!</definedName>
    <definedName name="BEx75GJZSZHUDN6OOAGQYFUDA2LP" localSheetId="13" hidden="1">#REF!</definedName>
    <definedName name="BEx75GJZSZHUDN6OOAGQYFUDA2LP" localSheetId="12" hidden="1">#REF!</definedName>
    <definedName name="BEx75GJZSZHUDN6OOAGQYFUDA2LP" localSheetId="11" hidden="1">#REF!</definedName>
    <definedName name="BEx75GJZSZHUDN6OOAGQYFUDA2LP" localSheetId="10" hidden="1">#REF!</definedName>
    <definedName name="BEx75GJZSZHUDN6OOAGQYFUDA2LP" localSheetId="9" hidden="1">#REF!</definedName>
    <definedName name="BEx75GJZSZHUDN6OOAGQYFUDA2LP" localSheetId="8" hidden="1">#REF!</definedName>
    <definedName name="BEx75GJZSZHUDN6OOAGQYFUDA2LP" localSheetId="7" hidden="1">#REF!</definedName>
    <definedName name="BEx75GJZSZHUDN6OOAGQYFUDA2LP" localSheetId="6" hidden="1">#REF!</definedName>
    <definedName name="BEx75GJZSZHUDN6OOAGQYFUDA2LP" localSheetId="5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15" hidden="1">#REF!</definedName>
    <definedName name="BEx75HGCCV5K4UCJWYV8EV9AG5YT" localSheetId="14" hidden="1">#REF!</definedName>
    <definedName name="BEx75HGCCV5K4UCJWYV8EV9AG5YT" localSheetId="13" hidden="1">#REF!</definedName>
    <definedName name="BEx75HGCCV5K4UCJWYV8EV9AG5YT" localSheetId="12" hidden="1">#REF!</definedName>
    <definedName name="BEx75HGCCV5K4UCJWYV8EV9AG5YT" localSheetId="11" hidden="1">#REF!</definedName>
    <definedName name="BEx75HGCCV5K4UCJWYV8EV9AG5YT" localSheetId="10" hidden="1">#REF!</definedName>
    <definedName name="BEx75HGCCV5K4UCJWYV8EV9AG5YT" localSheetId="9" hidden="1">#REF!</definedName>
    <definedName name="BEx75HGCCV5K4UCJWYV8EV9AG5YT" localSheetId="8" hidden="1">#REF!</definedName>
    <definedName name="BEx75HGCCV5K4UCJWYV8EV9AG5YT" localSheetId="7" hidden="1">#REF!</definedName>
    <definedName name="BEx75HGCCV5K4UCJWYV8EV9AG5YT" localSheetId="6" hidden="1">#REF!</definedName>
    <definedName name="BEx75HGCCV5K4UCJWYV8EV9AG5YT" localSheetId="5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15" hidden="1">#REF!</definedName>
    <definedName name="BEx75PZT8TY5P13U978NVBUXKHT4" localSheetId="14" hidden="1">#REF!</definedName>
    <definedName name="BEx75PZT8TY5P13U978NVBUXKHT4" localSheetId="13" hidden="1">#REF!</definedName>
    <definedName name="BEx75PZT8TY5P13U978NVBUXKHT4" localSheetId="12" hidden="1">#REF!</definedName>
    <definedName name="BEx75PZT8TY5P13U978NVBUXKHT4" localSheetId="11" hidden="1">#REF!</definedName>
    <definedName name="BEx75PZT8TY5P13U978NVBUXKHT4" localSheetId="10" hidden="1">#REF!</definedName>
    <definedName name="BEx75PZT8TY5P13U978NVBUXKHT4" localSheetId="9" hidden="1">#REF!</definedName>
    <definedName name="BEx75PZT8TY5P13U978NVBUXKHT4" localSheetId="8" hidden="1">#REF!</definedName>
    <definedName name="BEx75PZT8TY5P13U978NVBUXKHT4" localSheetId="7" hidden="1">#REF!</definedName>
    <definedName name="BEx75PZT8TY5P13U978NVBUXKHT4" localSheetId="6" hidden="1">#REF!</definedName>
    <definedName name="BEx75PZT8TY5P13U978NVBUXKHT4" localSheetId="5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15" hidden="1">#REF!</definedName>
    <definedName name="BEx75T55F7GML8V1DMWL26WRT006" localSheetId="14" hidden="1">#REF!</definedName>
    <definedName name="BEx75T55F7GML8V1DMWL26WRT006" localSheetId="13" hidden="1">#REF!</definedName>
    <definedName name="BEx75T55F7GML8V1DMWL26WRT006" localSheetId="12" hidden="1">#REF!</definedName>
    <definedName name="BEx75T55F7GML8V1DMWL26WRT006" localSheetId="11" hidden="1">#REF!</definedName>
    <definedName name="BEx75T55F7GML8V1DMWL26WRT006" localSheetId="10" hidden="1">#REF!</definedName>
    <definedName name="BEx75T55F7GML8V1DMWL26WRT006" localSheetId="9" hidden="1">#REF!</definedName>
    <definedName name="BEx75T55F7GML8V1DMWL26WRT006" localSheetId="8" hidden="1">#REF!</definedName>
    <definedName name="BEx75T55F7GML8V1DMWL26WRT006" localSheetId="7" hidden="1">#REF!</definedName>
    <definedName name="BEx75T55F7GML8V1DMWL26WRT006" localSheetId="6" hidden="1">#REF!</definedName>
    <definedName name="BEx75T55F7GML8V1DMWL26WRT006" localSheetId="5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15" hidden="1">#REF!</definedName>
    <definedName name="BEx75VJGR07JY6UUWURQ4PJ29UKC" localSheetId="14" hidden="1">#REF!</definedName>
    <definedName name="BEx75VJGR07JY6UUWURQ4PJ29UKC" localSheetId="13" hidden="1">#REF!</definedName>
    <definedName name="BEx75VJGR07JY6UUWURQ4PJ29UKC" localSheetId="12" hidden="1">#REF!</definedName>
    <definedName name="BEx75VJGR07JY6UUWURQ4PJ29UKC" localSheetId="11" hidden="1">#REF!</definedName>
    <definedName name="BEx75VJGR07JY6UUWURQ4PJ29UKC" localSheetId="10" hidden="1">#REF!</definedName>
    <definedName name="BEx75VJGR07JY6UUWURQ4PJ29UKC" localSheetId="9" hidden="1">#REF!</definedName>
    <definedName name="BEx75VJGR07JY6UUWURQ4PJ29UKC" localSheetId="8" hidden="1">#REF!</definedName>
    <definedName name="BEx75VJGR07JY6UUWURQ4PJ29UKC" localSheetId="7" hidden="1">#REF!</definedName>
    <definedName name="BEx75VJGR07JY6UUWURQ4PJ29UKC" localSheetId="6" hidden="1">#REF!</definedName>
    <definedName name="BEx75VJGR07JY6UUWURQ4PJ29UKC" localSheetId="5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15" hidden="1">#REF!</definedName>
    <definedName name="BEx7696AZUPB1PK30JJQUWUELQPJ" localSheetId="14" hidden="1">#REF!</definedName>
    <definedName name="BEx7696AZUPB1PK30JJQUWUELQPJ" localSheetId="13" hidden="1">#REF!</definedName>
    <definedName name="BEx7696AZUPB1PK30JJQUWUELQPJ" localSheetId="12" hidden="1">#REF!</definedName>
    <definedName name="BEx7696AZUPB1PK30JJQUWUELQPJ" localSheetId="11" hidden="1">#REF!</definedName>
    <definedName name="BEx7696AZUPB1PK30JJQUWUELQPJ" localSheetId="10" hidden="1">#REF!</definedName>
    <definedName name="BEx7696AZUPB1PK30JJQUWUELQPJ" localSheetId="9" hidden="1">#REF!</definedName>
    <definedName name="BEx7696AZUPB1PK30JJQUWUELQPJ" localSheetId="8" hidden="1">#REF!</definedName>
    <definedName name="BEx7696AZUPB1PK30JJQUWUELQPJ" localSheetId="7" hidden="1">#REF!</definedName>
    <definedName name="BEx7696AZUPB1PK30JJQUWUELQPJ" localSheetId="6" hidden="1">#REF!</definedName>
    <definedName name="BEx7696AZUPB1PK30JJQUWUELQPJ" localSheetId="5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15" hidden="1">#REF!</definedName>
    <definedName name="BEx76PNR8S4T4VUQS0KU58SEX0VN" localSheetId="14" hidden="1">#REF!</definedName>
    <definedName name="BEx76PNR8S4T4VUQS0KU58SEX0VN" localSheetId="13" hidden="1">#REF!</definedName>
    <definedName name="BEx76PNR8S4T4VUQS0KU58SEX0VN" localSheetId="12" hidden="1">#REF!</definedName>
    <definedName name="BEx76PNR8S4T4VUQS0KU58SEX0VN" localSheetId="11" hidden="1">#REF!</definedName>
    <definedName name="BEx76PNR8S4T4VUQS0KU58SEX0VN" localSheetId="10" hidden="1">#REF!</definedName>
    <definedName name="BEx76PNR8S4T4VUQS0KU58SEX0VN" localSheetId="9" hidden="1">#REF!</definedName>
    <definedName name="BEx76PNR8S4T4VUQS0KU58SEX0VN" localSheetId="8" hidden="1">#REF!</definedName>
    <definedName name="BEx76PNR8S4T4VUQS0KU58SEX0VN" localSheetId="7" hidden="1">#REF!</definedName>
    <definedName name="BEx76PNR8S4T4VUQS0KU58SEX0VN" localSheetId="6" hidden="1">#REF!</definedName>
    <definedName name="BEx76PNR8S4T4VUQS0KU58SEX0VN" localSheetId="5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15" hidden="1">#REF!</definedName>
    <definedName name="BEx76YY7ODSIKDD9VDF9TLTDM18I" localSheetId="14" hidden="1">#REF!</definedName>
    <definedName name="BEx76YY7ODSIKDD9VDF9TLTDM18I" localSheetId="13" hidden="1">#REF!</definedName>
    <definedName name="BEx76YY7ODSIKDD9VDF9TLTDM18I" localSheetId="12" hidden="1">#REF!</definedName>
    <definedName name="BEx76YY7ODSIKDD9VDF9TLTDM18I" localSheetId="11" hidden="1">#REF!</definedName>
    <definedName name="BEx76YY7ODSIKDD9VDF9TLTDM18I" localSheetId="10" hidden="1">#REF!</definedName>
    <definedName name="BEx76YY7ODSIKDD9VDF9TLTDM18I" localSheetId="9" hidden="1">#REF!</definedName>
    <definedName name="BEx76YY7ODSIKDD9VDF9TLTDM18I" localSheetId="8" hidden="1">#REF!</definedName>
    <definedName name="BEx76YY7ODSIKDD9VDF9TLTDM18I" localSheetId="7" hidden="1">#REF!</definedName>
    <definedName name="BEx76YY7ODSIKDD9VDF9TLTDM18I" localSheetId="6" hidden="1">#REF!</definedName>
    <definedName name="BEx76YY7ODSIKDD9VDF9TLTDM18I" localSheetId="5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15" hidden="1">#REF!</definedName>
    <definedName name="BEx7705E86I9B7DTKMMJMAFSYMUL" localSheetId="14" hidden="1">#REF!</definedName>
    <definedName name="BEx7705E86I9B7DTKMMJMAFSYMUL" localSheetId="13" hidden="1">#REF!</definedName>
    <definedName name="BEx7705E86I9B7DTKMMJMAFSYMUL" localSheetId="12" hidden="1">#REF!</definedName>
    <definedName name="BEx7705E86I9B7DTKMMJMAFSYMUL" localSheetId="11" hidden="1">#REF!</definedName>
    <definedName name="BEx7705E86I9B7DTKMMJMAFSYMUL" localSheetId="10" hidden="1">#REF!</definedName>
    <definedName name="BEx7705E86I9B7DTKMMJMAFSYMUL" localSheetId="9" hidden="1">#REF!</definedName>
    <definedName name="BEx7705E86I9B7DTKMMJMAFSYMUL" localSheetId="8" hidden="1">#REF!</definedName>
    <definedName name="BEx7705E86I9B7DTKMMJMAFSYMUL" localSheetId="7" hidden="1">#REF!</definedName>
    <definedName name="BEx7705E86I9B7DTKMMJMAFSYMUL" localSheetId="6" hidden="1">#REF!</definedName>
    <definedName name="BEx7705E86I9B7DTKMMJMAFSYMUL" localSheetId="5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15" hidden="1">#REF!</definedName>
    <definedName name="BEx7741OUGLA0WJQLQRUJSL4DE00" localSheetId="14" hidden="1">#REF!</definedName>
    <definedName name="BEx7741OUGLA0WJQLQRUJSL4DE00" localSheetId="13" hidden="1">#REF!</definedName>
    <definedName name="BEx7741OUGLA0WJQLQRUJSL4DE00" localSheetId="12" hidden="1">#REF!</definedName>
    <definedName name="BEx7741OUGLA0WJQLQRUJSL4DE00" localSheetId="11" hidden="1">#REF!</definedName>
    <definedName name="BEx7741OUGLA0WJQLQRUJSL4DE00" localSheetId="10" hidden="1">#REF!</definedName>
    <definedName name="BEx7741OUGLA0WJQLQRUJSL4DE00" localSheetId="9" hidden="1">#REF!</definedName>
    <definedName name="BEx7741OUGLA0WJQLQRUJSL4DE00" localSheetId="8" hidden="1">#REF!</definedName>
    <definedName name="BEx7741OUGLA0WJQLQRUJSL4DE00" localSheetId="7" hidden="1">#REF!</definedName>
    <definedName name="BEx7741OUGLA0WJQLQRUJSL4DE00" localSheetId="6" hidden="1">#REF!</definedName>
    <definedName name="BEx7741OUGLA0WJQLQRUJSL4DE00" localSheetId="5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15" hidden="1">#REF!</definedName>
    <definedName name="BEx774N83DXLJZ54Q42PWIJZ2DN1" localSheetId="14" hidden="1">#REF!</definedName>
    <definedName name="BEx774N83DXLJZ54Q42PWIJZ2DN1" localSheetId="13" hidden="1">#REF!</definedName>
    <definedName name="BEx774N83DXLJZ54Q42PWIJZ2DN1" localSheetId="12" hidden="1">#REF!</definedName>
    <definedName name="BEx774N83DXLJZ54Q42PWIJZ2DN1" localSheetId="11" hidden="1">#REF!</definedName>
    <definedName name="BEx774N83DXLJZ54Q42PWIJZ2DN1" localSheetId="10" hidden="1">#REF!</definedName>
    <definedName name="BEx774N83DXLJZ54Q42PWIJZ2DN1" localSheetId="9" hidden="1">#REF!</definedName>
    <definedName name="BEx774N83DXLJZ54Q42PWIJZ2DN1" localSheetId="8" hidden="1">#REF!</definedName>
    <definedName name="BEx774N83DXLJZ54Q42PWIJZ2DN1" localSheetId="7" hidden="1">#REF!</definedName>
    <definedName name="BEx774N83DXLJZ54Q42PWIJZ2DN1" localSheetId="6" hidden="1">#REF!</definedName>
    <definedName name="BEx774N83DXLJZ54Q42PWIJZ2DN1" localSheetId="5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15" hidden="1">#REF!</definedName>
    <definedName name="BEx779QNIY3061ZV9BR462WKEGRW" localSheetId="14" hidden="1">#REF!</definedName>
    <definedName name="BEx779QNIY3061ZV9BR462WKEGRW" localSheetId="13" hidden="1">#REF!</definedName>
    <definedName name="BEx779QNIY3061ZV9BR462WKEGRW" localSheetId="12" hidden="1">#REF!</definedName>
    <definedName name="BEx779QNIY3061ZV9BR462WKEGRW" localSheetId="11" hidden="1">#REF!</definedName>
    <definedName name="BEx779QNIY3061ZV9BR462WKEGRW" localSheetId="10" hidden="1">#REF!</definedName>
    <definedName name="BEx779QNIY3061ZV9BR462WKEGRW" localSheetId="9" hidden="1">#REF!</definedName>
    <definedName name="BEx779QNIY3061ZV9BR462WKEGRW" localSheetId="8" hidden="1">#REF!</definedName>
    <definedName name="BEx779QNIY3061ZV9BR462WKEGRW" localSheetId="7" hidden="1">#REF!</definedName>
    <definedName name="BEx779QNIY3061ZV9BR462WKEGRW" localSheetId="6" hidden="1">#REF!</definedName>
    <definedName name="BEx779QNIY3061ZV9BR462WKEGRW" localSheetId="5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15" hidden="1">#REF!</definedName>
    <definedName name="BEx77G19QU9A95CNHE6QMVSQR2T3" localSheetId="14" hidden="1">#REF!</definedName>
    <definedName name="BEx77G19QU9A95CNHE6QMVSQR2T3" localSheetId="13" hidden="1">#REF!</definedName>
    <definedName name="BEx77G19QU9A95CNHE6QMVSQR2T3" localSheetId="12" hidden="1">#REF!</definedName>
    <definedName name="BEx77G19QU9A95CNHE6QMVSQR2T3" localSheetId="11" hidden="1">#REF!</definedName>
    <definedName name="BEx77G19QU9A95CNHE6QMVSQR2T3" localSheetId="10" hidden="1">#REF!</definedName>
    <definedName name="BEx77G19QU9A95CNHE6QMVSQR2T3" localSheetId="9" hidden="1">#REF!</definedName>
    <definedName name="BEx77G19QU9A95CNHE6QMVSQR2T3" localSheetId="8" hidden="1">#REF!</definedName>
    <definedName name="BEx77G19QU9A95CNHE6QMVSQR2T3" localSheetId="7" hidden="1">#REF!</definedName>
    <definedName name="BEx77G19QU9A95CNHE6QMVSQR2T3" localSheetId="6" hidden="1">#REF!</definedName>
    <definedName name="BEx77G19QU9A95CNHE6QMVSQR2T3" localSheetId="5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15" hidden="1">#REF!</definedName>
    <definedName name="BEx77P0S3GVMS7BJUL9OWUGJ1B02" localSheetId="14" hidden="1">#REF!</definedName>
    <definedName name="BEx77P0S3GVMS7BJUL9OWUGJ1B02" localSheetId="13" hidden="1">#REF!</definedName>
    <definedName name="BEx77P0S3GVMS7BJUL9OWUGJ1B02" localSheetId="12" hidden="1">#REF!</definedName>
    <definedName name="BEx77P0S3GVMS7BJUL9OWUGJ1B02" localSheetId="11" hidden="1">#REF!</definedName>
    <definedName name="BEx77P0S3GVMS7BJUL9OWUGJ1B02" localSheetId="10" hidden="1">#REF!</definedName>
    <definedName name="BEx77P0S3GVMS7BJUL9OWUGJ1B02" localSheetId="9" hidden="1">#REF!</definedName>
    <definedName name="BEx77P0S3GVMS7BJUL9OWUGJ1B02" localSheetId="8" hidden="1">#REF!</definedName>
    <definedName name="BEx77P0S3GVMS7BJUL9OWUGJ1B02" localSheetId="7" hidden="1">#REF!</definedName>
    <definedName name="BEx77P0S3GVMS7BJUL9OWUGJ1B02" localSheetId="6" hidden="1">#REF!</definedName>
    <definedName name="BEx77P0S3GVMS7BJUL9OWUGJ1B02" localSheetId="5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15" hidden="1">#REF!</definedName>
    <definedName name="BEx77QDESURI6WW5582YXSK3A972" localSheetId="14" hidden="1">#REF!</definedName>
    <definedName name="BEx77QDESURI6WW5582YXSK3A972" localSheetId="13" hidden="1">#REF!</definedName>
    <definedName name="BEx77QDESURI6WW5582YXSK3A972" localSheetId="12" hidden="1">#REF!</definedName>
    <definedName name="BEx77QDESURI6WW5582YXSK3A972" localSheetId="11" hidden="1">#REF!</definedName>
    <definedName name="BEx77QDESURI6WW5582YXSK3A972" localSheetId="10" hidden="1">#REF!</definedName>
    <definedName name="BEx77QDESURI6WW5582YXSK3A972" localSheetId="9" hidden="1">#REF!</definedName>
    <definedName name="BEx77QDESURI6WW5582YXSK3A972" localSheetId="8" hidden="1">#REF!</definedName>
    <definedName name="BEx77QDESURI6WW5582YXSK3A972" localSheetId="7" hidden="1">#REF!</definedName>
    <definedName name="BEx77QDESURI6WW5582YXSK3A972" localSheetId="6" hidden="1">#REF!</definedName>
    <definedName name="BEx77QDESURI6WW5582YXSK3A972" localSheetId="5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15" hidden="1">#REF!</definedName>
    <definedName name="BEx77VBI9XOPFHKEWU5EHQ9J675Y" localSheetId="14" hidden="1">#REF!</definedName>
    <definedName name="BEx77VBI9XOPFHKEWU5EHQ9J675Y" localSheetId="13" hidden="1">#REF!</definedName>
    <definedName name="BEx77VBI9XOPFHKEWU5EHQ9J675Y" localSheetId="12" hidden="1">#REF!</definedName>
    <definedName name="BEx77VBI9XOPFHKEWU5EHQ9J675Y" localSheetId="11" hidden="1">#REF!</definedName>
    <definedName name="BEx77VBI9XOPFHKEWU5EHQ9J675Y" localSheetId="10" hidden="1">#REF!</definedName>
    <definedName name="BEx77VBI9XOPFHKEWU5EHQ9J675Y" localSheetId="9" hidden="1">#REF!</definedName>
    <definedName name="BEx77VBI9XOPFHKEWU5EHQ9J675Y" localSheetId="8" hidden="1">#REF!</definedName>
    <definedName name="BEx77VBI9XOPFHKEWU5EHQ9J675Y" localSheetId="7" hidden="1">#REF!</definedName>
    <definedName name="BEx77VBI9XOPFHKEWU5EHQ9J675Y" localSheetId="6" hidden="1">#REF!</definedName>
    <definedName name="BEx77VBI9XOPFHKEWU5EHQ9J675Y" localSheetId="5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15" hidden="1">#REF!</definedName>
    <definedName name="BEx7809GQOCLHSNH95VOYIX7P1TV" localSheetId="14" hidden="1">#REF!</definedName>
    <definedName name="BEx7809GQOCLHSNH95VOYIX7P1TV" localSheetId="13" hidden="1">#REF!</definedName>
    <definedName name="BEx7809GQOCLHSNH95VOYIX7P1TV" localSheetId="12" hidden="1">#REF!</definedName>
    <definedName name="BEx7809GQOCLHSNH95VOYIX7P1TV" localSheetId="11" hidden="1">#REF!</definedName>
    <definedName name="BEx7809GQOCLHSNH95VOYIX7P1TV" localSheetId="10" hidden="1">#REF!</definedName>
    <definedName name="BEx7809GQOCLHSNH95VOYIX7P1TV" localSheetId="9" hidden="1">#REF!</definedName>
    <definedName name="BEx7809GQOCLHSNH95VOYIX7P1TV" localSheetId="8" hidden="1">#REF!</definedName>
    <definedName name="BEx7809GQOCLHSNH95VOYIX7P1TV" localSheetId="7" hidden="1">#REF!</definedName>
    <definedName name="BEx7809GQOCLHSNH95VOYIX7P1TV" localSheetId="6" hidden="1">#REF!</definedName>
    <definedName name="BEx7809GQOCLHSNH95VOYIX7P1TV" localSheetId="5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15" hidden="1">#REF!</definedName>
    <definedName name="BEx780K8XAXUHGVZGZWQ74DK4CI3" localSheetId="14" hidden="1">#REF!</definedName>
    <definedName name="BEx780K8XAXUHGVZGZWQ74DK4CI3" localSheetId="13" hidden="1">#REF!</definedName>
    <definedName name="BEx780K8XAXUHGVZGZWQ74DK4CI3" localSheetId="12" hidden="1">#REF!</definedName>
    <definedName name="BEx780K8XAXUHGVZGZWQ74DK4CI3" localSheetId="11" hidden="1">#REF!</definedName>
    <definedName name="BEx780K8XAXUHGVZGZWQ74DK4CI3" localSheetId="10" hidden="1">#REF!</definedName>
    <definedName name="BEx780K8XAXUHGVZGZWQ74DK4CI3" localSheetId="9" hidden="1">#REF!</definedName>
    <definedName name="BEx780K8XAXUHGVZGZWQ74DK4CI3" localSheetId="8" hidden="1">#REF!</definedName>
    <definedName name="BEx780K8XAXUHGVZGZWQ74DK4CI3" localSheetId="7" hidden="1">#REF!</definedName>
    <definedName name="BEx780K8XAXUHGVZGZWQ74DK4CI3" localSheetId="6" hidden="1">#REF!</definedName>
    <definedName name="BEx780K8XAXUHGVZGZWQ74DK4CI3" localSheetId="5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15" hidden="1">#REF!</definedName>
    <definedName name="BEx78226TN58UE0CTY98YEDU0LSL" localSheetId="14" hidden="1">#REF!</definedName>
    <definedName name="BEx78226TN58UE0CTY98YEDU0LSL" localSheetId="13" hidden="1">#REF!</definedName>
    <definedName name="BEx78226TN58UE0CTY98YEDU0LSL" localSheetId="12" hidden="1">#REF!</definedName>
    <definedName name="BEx78226TN58UE0CTY98YEDU0LSL" localSheetId="11" hidden="1">#REF!</definedName>
    <definedName name="BEx78226TN58UE0CTY98YEDU0LSL" localSheetId="10" hidden="1">#REF!</definedName>
    <definedName name="BEx78226TN58UE0CTY98YEDU0LSL" localSheetId="9" hidden="1">#REF!</definedName>
    <definedName name="BEx78226TN58UE0CTY98YEDU0LSL" localSheetId="8" hidden="1">#REF!</definedName>
    <definedName name="BEx78226TN58UE0CTY98YEDU0LSL" localSheetId="7" hidden="1">#REF!</definedName>
    <definedName name="BEx78226TN58UE0CTY98YEDU0LSL" localSheetId="6" hidden="1">#REF!</definedName>
    <definedName name="BEx78226TN58UE0CTY98YEDU0LSL" localSheetId="5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15" hidden="1">#REF!</definedName>
    <definedName name="BEx7881ZZBWHRAX6W2GY19J8MGEQ" localSheetId="14" hidden="1">#REF!</definedName>
    <definedName name="BEx7881ZZBWHRAX6W2GY19J8MGEQ" localSheetId="13" hidden="1">#REF!</definedName>
    <definedName name="BEx7881ZZBWHRAX6W2GY19J8MGEQ" localSheetId="12" hidden="1">#REF!</definedName>
    <definedName name="BEx7881ZZBWHRAX6W2GY19J8MGEQ" localSheetId="11" hidden="1">#REF!</definedName>
    <definedName name="BEx7881ZZBWHRAX6W2GY19J8MGEQ" localSheetId="10" hidden="1">#REF!</definedName>
    <definedName name="BEx7881ZZBWHRAX6W2GY19J8MGEQ" localSheetId="9" hidden="1">#REF!</definedName>
    <definedName name="BEx7881ZZBWHRAX6W2GY19J8MGEQ" localSheetId="8" hidden="1">#REF!</definedName>
    <definedName name="BEx7881ZZBWHRAX6W2GY19J8MGEQ" localSheetId="7" hidden="1">#REF!</definedName>
    <definedName name="BEx7881ZZBWHRAX6W2GY19J8MGEQ" localSheetId="6" hidden="1">#REF!</definedName>
    <definedName name="BEx7881ZZBWHRAX6W2GY19J8MGEQ" localSheetId="5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15" hidden="1">#REF!</definedName>
    <definedName name="BEx78BSYINF85GYNSCIRD95PH86Q" localSheetId="14" hidden="1">#REF!</definedName>
    <definedName name="BEx78BSYINF85GYNSCIRD95PH86Q" localSheetId="13" hidden="1">#REF!</definedName>
    <definedName name="BEx78BSYINF85GYNSCIRD95PH86Q" localSheetId="12" hidden="1">#REF!</definedName>
    <definedName name="BEx78BSYINF85GYNSCIRD95PH86Q" localSheetId="11" hidden="1">#REF!</definedName>
    <definedName name="BEx78BSYINF85GYNSCIRD95PH86Q" localSheetId="10" hidden="1">#REF!</definedName>
    <definedName name="BEx78BSYINF85GYNSCIRD95PH86Q" localSheetId="9" hidden="1">#REF!</definedName>
    <definedName name="BEx78BSYINF85GYNSCIRD95PH86Q" localSheetId="8" hidden="1">#REF!</definedName>
    <definedName name="BEx78BSYINF85GYNSCIRD95PH86Q" localSheetId="7" hidden="1">#REF!</definedName>
    <definedName name="BEx78BSYINF85GYNSCIRD95PH86Q" localSheetId="6" hidden="1">#REF!</definedName>
    <definedName name="BEx78BSYINF85GYNSCIRD95PH86Q" localSheetId="5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15" hidden="1">#REF!</definedName>
    <definedName name="BEx78HHRIWDLHQX2LG0HWFRYEL1T" localSheetId="14" hidden="1">#REF!</definedName>
    <definedName name="BEx78HHRIWDLHQX2LG0HWFRYEL1T" localSheetId="13" hidden="1">#REF!</definedName>
    <definedName name="BEx78HHRIWDLHQX2LG0HWFRYEL1T" localSheetId="12" hidden="1">#REF!</definedName>
    <definedName name="BEx78HHRIWDLHQX2LG0HWFRYEL1T" localSheetId="11" hidden="1">#REF!</definedName>
    <definedName name="BEx78HHRIWDLHQX2LG0HWFRYEL1T" localSheetId="10" hidden="1">#REF!</definedName>
    <definedName name="BEx78HHRIWDLHQX2LG0HWFRYEL1T" localSheetId="9" hidden="1">#REF!</definedName>
    <definedName name="BEx78HHRIWDLHQX2LG0HWFRYEL1T" localSheetId="8" hidden="1">#REF!</definedName>
    <definedName name="BEx78HHRIWDLHQX2LG0HWFRYEL1T" localSheetId="7" hidden="1">#REF!</definedName>
    <definedName name="BEx78HHRIWDLHQX2LG0HWFRYEL1T" localSheetId="6" hidden="1">#REF!</definedName>
    <definedName name="BEx78HHRIWDLHQX2LG0HWFRYEL1T" localSheetId="5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15" hidden="1">#REF!</definedName>
    <definedName name="BEx78QC4X2YVM9K6MQRB2WJG36N3" localSheetId="14" hidden="1">#REF!</definedName>
    <definedName name="BEx78QC4X2YVM9K6MQRB2WJG36N3" localSheetId="13" hidden="1">#REF!</definedName>
    <definedName name="BEx78QC4X2YVM9K6MQRB2WJG36N3" localSheetId="12" hidden="1">#REF!</definedName>
    <definedName name="BEx78QC4X2YVM9K6MQRB2WJG36N3" localSheetId="11" hidden="1">#REF!</definedName>
    <definedName name="BEx78QC4X2YVM9K6MQRB2WJG36N3" localSheetId="10" hidden="1">#REF!</definedName>
    <definedName name="BEx78QC4X2YVM9K6MQRB2WJG36N3" localSheetId="9" hidden="1">#REF!</definedName>
    <definedName name="BEx78QC4X2YVM9K6MQRB2WJG36N3" localSheetId="8" hidden="1">#REF!</definedName>
    <definedName name="BEx78QC4X2YVM9K6MQRB2WJG36N3" localSheetId="7" hidden="1">#REF!</definedName>
    <definedName name="BEx78QC4X2YVM9K6MQRB2WJG36N3" localSheetId="6" hidden="1">#REF!</definedName>
    <definedName name="BEx78QC4X2YVM9K6MQRB2WJG36N3" localSheetId="5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15" hidden="1">#REF!</definedName>
    <definedName name="BEx78QMXZ2P1ZB3HJ9O50DWHCMXR" localSheetId="14" hidden="1">#REF!</definedName>
    <definedName name="BEx78QMXZ2P1ZB3HJ9O50DWHCMXR" localSheetId="13" hidden="1">#REF!</definedName>
    <definedName name="BEx78QMXZ2P1ZB3HJ9O50DWHCMXR" localSheetId="12" hidden="1">#REF!</definedName>
    <definedName name="BEx78QMXZ2P1ZB3HJ9O50DWHCMXR" localSheetId="11" hidden="1">#REF!</definedName>
    <definedName name="BEx78QMXZ2P1ZB3HJ9O50DWHCMXR" localSheetId="10" hidden="1">#REF!</definedName>
    <definedName name="BEx78QMXZ2P1ZB3HJ9O50DWHCMXR" localSheetId="9" hidden="1">#REF!</definedName>
    <definedName name="BEx78QMXZ2P1ZB3HJ9O50DWHCMXR" localSheetId="8" hidden="1">#REF!</definedName>
    <definedName name="BEx78QMXZ2P1ZB3HJ9O50DWHCMXR" localSheetId="7" hidden="1">#REF!</definedName>
    <definedName name="BEx78QMXZ2P1ZB3HJ9O50DWHCMXR" localSheetId="6" hidden="1">#REF!</definedName>
    <definedName name="BEx78QMXZ2P1ZB3HJ9O50DWHCMXR" localSheetId="5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15" hidden="1">#REF!</definedName>
    <definedName name="BEx78SFO5VR28677DWZEMDN7G86X" localSheetId="14" hidden="1">#REF!</definedName>
    <definedName name="BEx78SFO5VR28677DWZEMDN7G86X" localSheetId="13" hidden="1">#REF!</definedName>
    <definedName name="BEx78SFO5VR28677DWZEMDN7G86X" localSheetId="12" hidden="1">#REF!</definedName>
    <definedName name="BEx78SFO5VR28677DWZEMDN7G86X" localSheetId="11" hidden="1">#REF!</definedName>
    <definedName name="BEx78SFO5VR28677DWZEMDN7G86X" localSheetId="10" hidden="1">#REF!</definedName>
    <definedName name="BEx78SFO5VR28677DWZEMDN7G86X" localSheetId="9" hidden="1">#REF!</definedName>
    <definedName name="BEx78SFO5VR28677DWZEMDN7G86X" localSheetId="8" hidden="1">#REF!</definedName>
    <definedName name="BEx78SFO5VR28677DWZEMDN7G86X" localSheetId="7" hidden="1">#REF!</definedName>
    <definedName name="BEx78SFO5VR28677DWZEMDN7G86X" localSheetId="6" hidden="1">#REF!</definedName>
    <definedName name="BEx78SFO5VR28677DWZEMDN7G86X" localSheetId="5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15" hidden="1">#REF!</definedName>
    <definedName name="BEx78SFOYH1Z0ZDTO47W2M60TW6K" localSheetId="14" hidden="1">#REF!</definedName>
    <definedName name="BEx78SFOYH1Z0ZDTO47W2M60TW6K" localSheetId="13" hidden="1">#REF!</definedName>
    <definedName name="BEx78SFOYH1Z0ZDTO47W2M60TW6K" localSheetId="12" hidden="1">#REF!</definedName>
    <definedName name="BEx78SFOYH1Z0ZDTO47W2M60TW6K" localSheetId="11" hidden="1">#REF!</definedName>
    <definedName name="BEx78SFOYH1Z0ZDTO47W2M60TW6K" localSheetId="10" hidden="1">#REF!</definedName>
    <definedName name="BEx78SFOYH1Z0ZDTO47W2M60TW6K" localSheetId="9" hidden="1">#REF!</definedName>
    <definedName name="BEx78SFOYH1Z0ZDTO47W2M60TW6K" localSheetId="8" hidden="1">#REF!</definedName>
    <definedName name="BEx78SFOYH1Z0ZDTO47W2M60TW6K" localSheetId="7" hidden="1">#REF!</definedName>
    <definedName name="BEx78SFOYH1Z0ZDTO47W2M60TW6K" localSheetId="6" hidden="1">#REF!</definedName>
    <definedName name="BEx78SFOYH1Z0ZDTO47W2M60TW6K" localSheetId="5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15" hidden="1">#REF!</definedName>
    <definedName name="BEx7974EARYYX2ICWU0YC50VO5D8" localSheetId="14" hidden="1">#REF!</definedName>
    <definedName name="BEx7974EARYYX2ICWU0YC50VO5D8" localSheetId="13" hidden="1">#REF!</definedName>
    <definedName name="BEx7974EARYYX2ICWU0YC50VO5D8" localSheetId="12" hidden="1">#REF!</definedName>
    <definedName name="BEx7974EARYYX2ICWU0YC50VO5D8" localSheetId="11" hidden="1">#REF!</definedName>
    <definedName name="BEx7974EARYYX2ICWU0YC50VO5D8" localSheetId="10" hidden="1">#REF!</definedName>
    <definedName name="BEx7974EARYYX2ICWU0YC50VO5D8" localSheetId="9" hidden="1">#REF!</definedName>
    <definedName name="BEx7974EARYYX2ICWU0YC50VO5D8" localSheetId="8" hidden="1">#REF!</definedName>
    <definedName name="BEx7974EARYYX2ICWU0YC50VO5D8" localSheetId="7" hidden="1">#REF!</definedName>
    <definedName name="BEx7974EARYYX2ICWU0YC50VO5D8" localSheetId="6" hidden="1">#REF!</definedName>
    <definedName name="BEx7974EARYYX2ICWU0YC50VO5D8" localSheetId="5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15" hidden="1">#REF!</definedName>
    <definedName name="BEx79JK3E6JO8MX4O35A5G8NZCC8" localSheetId="14" hidden="1">#REF!</definedName>
    <definedName name="BEx79JK3E6JO8MX4O35A5G8NZCC8" localSheetId="13" hidden="1">#REF!</definedName>
    <definedName name="BEx79JK3E6JO8MX4O35A5G8NZCC8" localSheetId="12" hidden="1">#REF!</definedName>
    <definedName name="BEx79JK3E6JO8MX4O35A5G8NZCC8" localSheetId="11" hidden="1">#REF!</definedName>
    <definedName name="BEx79JK3E6JO8MX4O35A5G8NZCC8" localSheetId="10" hidden="1">#REF!</definedName>
    <definedName name="BEx79JK3E6JO8MX4O35A5G8NZCC8" localSheetId="9" hidden="1">#REF!</definedName>
    <definedName name="BEx79JK3E6JO8MX4O35A5G8NZCC8" localSheetId="8" hidden="1">#REF!</definedName>
    <definedName name="BEx79JK3E6JO8MX4O35A5G8NZCC8" localSheetId="7" hidden="1">#REF!</definedName>
    <definedName name="BEx79JK3E6JO8MX4O35A5G8NZCC8" localSheetId="6" hidden="1">#REF!</definedName>
    <definedName name="BEx79JK3E6JO8MX4O35A5G8NZCC8" localSheetId="5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15" hidden="1">#REF!</definedName>
    <definedName name="BEx79OCP4HQ6XP8EWNGEUDLOZBBS" localSheetId="14" hidden="1">#REF!</definedName>
    <definedName name="BEx79OCP4HQ6XP8EWNGEUDLOZBBS" localSheetId="13" hidden="1">#REF!</definedName>
    <definedName name="BEx79OCP4HQ6XP8EWNGEUDLOZBBS" localSheetId="12" hidden="1">#REF!</definedName>
    <definedName name="BEx79OCP4HQ6XP8EWNGEUDLOZBBS" localSheetId="11" hidden="1">#REF!</definedName>
    <definedName name="BEx79OCP4HQ6XP8EWNGEUDLOZBBS" localSheetId="10" hidden="1">#REF!</definedName>
    <definedName name="BEx79OCP4HQ6XP8EWNGEUDLOZBBS" localSheetId="9" hidden="1">#REF!</definedName>
    <definedName name="BEx79OCP4HQ6XP8EWNGEUDLOZBBS" localSheetId="8" hidden="1">#REF!</definedName>
    <definedName name="BEx79OCP4HQ6XP8EWNGEUDLOZBBS" localSheetId="7" hidden="1">#REF!</definedName>
    <definedName name="BEx79OCP4HQ6XP8EWNGEUDLOZBBS" localSheetId="6" hidden="1">#REF!</definedName>
    <definedName name="BEx79OCP4HQ6XP8EWNGEUDLOZBBS" localSheetId="5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15" hidden="1">#REF!</definedName>
    <definedName name="BEx79SEAYKUZB0H4LYBCD6WWJBG2" localSheetId="14" hidden="1">#REF!</definedName>
    <definedName name="BEx79SEAYKUZB0H4LYBCD6WWJBG2" localSheetId="13" hidden="1">#REF!</definedName>
    <definedName name="BEx79SEAYKUZB0H4LYBCD6WWJBG2" localSheetId="12" hidden="1">#REF!</definedName>
    <definedName name="BEx79SEAYKUZB0H4LYBCD6WWJBG2" localSheetId="11" hidden="1">#REF!</definedName>
    <definedName name="BEx79SEAYKUZB0H4LYBCD6WWJBG2" localSheetId="10" hidden="1">#REF!</definedName>
    <definedName name="BEx79SEAYKUZB0H4LYBCD6WWJBG2" localSheetId="9" hidden="1">#REF!</definedName>
    <definedName name="BEx79SEAYKUZB0H4LYBCD6WWJBG2" localSheetId="8" hidden="1">#REF!</definedName>
    <definedName name="BEx79SEAYKUZB0H4LYBCD6WWJBG2" localSheetId="7" hidden="1">#REF!</definedName>
    <definedName name="BEx79SEAYKUZB0H4LYBCD6WWJBG2" localSheetId="6" hidden="1">#REF!</definedName>
    <definedName name="BEx79SEAYKUZB0H4LYBCD6WWJBG2" localSheetId="5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15" hidden="1">#REF!</definedName>
    <definedName name="BEx79SJRHTLS9PYM69O9BWW1FMJK" localSheetId="14" hidden="1">#REF!</definedName>
    <definedName name="BEx79SJRHTLS9PYM69O9BWW1FMJK" localSheetId="13" hidden="1">#REF!</definedName>
    <definedName name="BEx79SJRHTLS9PYM69O9BWW1FMJK" localSheetId="12" hidden="1">#REF!</definedName>
    <definedName name="BEx79SJRHTLS9PYM69O9BWW1FMJK" localSheetId="11" hidden="1">#REF!</definedName>
    <definedName name="BEx79SJRHTLS9PYM69O9BWW1FMJK" localSheetId="10" hidden="1">#REF!</definedName>
    <definedName name="BEx79SJRHTLS9PYM69O9BWW1FMJK" localSheetId="9" hidden="1">#REF!</definedName>
    <definedName name="BEx79SJRHTLS9PYM69O9BWW1FMJK" localSheetId="8" hidden="1">#REF!</definedName>
    <definedName name="BEx79SJRHTLS9PYM69O9BWW1FMJK" localSheetId="7" hidden="1">#REF!</definedName>
    <definedName name="BEx79SJRHTLS9PYM69O9BWW1FMJK" localSheetId="6" hidden="1">#REF!</definedName>
    <definedName name="BEx79SJRHTLS9PYM69O9BWW1FMJK" localSheetId="5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15" hidden="1">#REF!</definedName>
    <definedName name="BEx79YJJLBELICW9F9FRYSCQ101L" localSheetId="14" hidden="1">#REF!</definedName>
    <definedName name="BEx79YJJLBELICW9F9FRYSCQ101L" localSheetId="13" hidden="1">#REF!</definedName>
    <definedName name="BEx79YJJLBELICW9F9FRYSCQ101L" localSheetId="12" hidden="1">#REF!</definedName>
    <definedName name="BEx79YJJLBELICW9F9FRYSCQ101L" localSheetId="11" hidden="1">#REF!</definedName>
    <definedName name="BEx79YJJLBELICW9F9FRYSCQ101L" localSheetId="10" hidden="1">#REF!</definedName>
    <definedName name="BEx79YJJLBELICW9F9FRYSCQ101L" localSheetId="9" hidden="1">#REF!</definedName>
    <definedName name="BEx79YJJLBELICW9F9FRYSCQ101L" localSheetId="8" hidden="1">#REF!</definedName>
    <definedName name="BEx79YJJLBELICW9F9FRYSCQ101L" localSheetId="7" hidden="1">#REF!</definedName>
    <definedName name="BEx79YJJLBELICW9F9FRYSCQ101L" localSheetId="6" hidden="1">#REF!</definedName>
    <definedName name="BEx79YJJLBELICW9F9FRYSCQ101L" localSheetId="5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15" hidden="1">#REF!</definedName>
    <definedName name="BEx79YUC7B0V77FSBGIRCY1BR4VK" localSheetId="14" hidden="1">#REF!</definedName>
    <definedName name="BEx79YUC7B0V77FSBGIRCY1BR4VK" localSheetId="13" hidden="1">#REF!</definedName>
    <definedName name="BEx79YUC7B0V77FSBGIRCY1BR4VK" localSheetId="12" hidden="1">#REF!</definedName>
    <definedName name="BEx79YUC7B0V77FSBGIRCY1BR4VK" localSheetId="11" hidden="1">#REF!</definedName>
    <definedName name="BEx79YUC7B0V77FSBGIRCY1BR4VK" localSheetId="10" hidden="1">#REF!</definedName>
    <definedName name="BEx79YUC7B0V77FSBGIRCY1BR4VK" localSheetId="9" hidden="1">#REF!</definedName>
    <definedName name="BEx79YUC7B0V77FSBGIRCY1BR4VK" localSheetId="8" hidden="1">#REF!</definedName>
    <definedName name="BEx79YUC7B0V77FSBGIRCY1BR4VK" localSheetId="7" hidden="1">#REF!</definedName>
    <definedName name="BEx79YUC7B0V77FSBGIRCY1BR4VK" localSheetId="6" hidden="1">#REF!</definedName>
    <definedName name="BEx79YUC7B0V77FSBGIRCY1BR4VK" localSheetId="5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15" hidden="1">#REF!</definedName>
    <definedName name="BEx7A06T3RC2891FUX05G3QPRAUE" localSheetId="14" hidden="1">#REF!</definedName>
    <definedName name="BEx7A06T3RC2891FUX05G3QPRAUE" localSheetId="13" hidden="1">#REF!</definedName>
    <definedName name="BEx7A06T3RC2891FUX05G3QPRAUE" localSheetId="12" hidden="1">#REF!</definedName>
    <definedName name="BEx7A06T3RC2891FUX05G3QPRAUE" localSheetId="11" hidden="1">#REF!</definedName>
    <definedName name="BEx7A06T3RC2891FUX05G3QPRAUE" localSheetId="10" hidden="1">#REF!</definedName>
    <definedName name="BEx7A06T3RC2891FUX05G3QPRAUE" localSheetId="9" hidden="1">#REF!</definedName>
    <definedName name="BEx7A06T3RC2891FUX05G3QPRAUE" localSheetId="8" hidden="1">#REF!</definedName>
    <definedName name="BEx7A06T3RC2891FUX05G3QPRAUE" localSheetId="7" hidden="1">#REF!</definedName>
    <definedName name="BEx7A06T3RC2891FUX05G3QPRAUE" localSheetId="6" hidden="1">#REF!</definedName>
    <definedName name="BEx7A06T3RC2891FUX05G3QPRAUE" localSheetId="5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15" hidden="1">#REF!</definedName>
    <definedName name="BEx7A9S3JA1X7FH4CFSQLTZC4691" localSheetId="14" hidden="1">#REF!</definedName>
    <definedName name="BEx7A9S3JA1X7FH4CFSQLTZC4691" localSheetId="13" hidden="1">#REF!</definedName>
    <definedName name="BEx7A9S3JA1X7FH4CFSQLTZC4691" localSheetId="12" hidden="1">#REF!</definedName>
    <definedName name="BEx7A9S3JA1X7FH4CFSQLTZC4691" localSheetId="11" hidden="1">#REF!</definedName>
    <definedName name="BEx7A9S3JA1X7FH4CFSQLTZC4691" localSheetId="10" hidden="1">#REF!</definedName>
    <definedName name="BEx7A9S3JA1X7FH4CFSQLTZC4691" localSheetId="9" hidden="1">#REF!</definedName>
    <definedName name="BEx7A9S3JA1X7FH4CFSQLTZC4691" localSheetId="8" hidden="1">#REF!</definedName>
    <definedName name="BEx7A9S3JA1X7FH4CFSQLTZC4691" localSheetId="7" hidden="1">#REF!</definedName>
    <definedName name="BEx7A9S3JA1X7FH4CFSQLTZC4691" localSheetId="6" hidden="1">#REF!</definedName>
    <definedName name="BEx7A9S3JA1X7FH4CFSQLTZC4691" localSheetId="5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15" hidden="1">#REF!</definedName>
    <definedName name="BEx7ABA2C9IWH5VSLVLLLCY62161" localSheetId="14" hidden="1">#REF!</definedName>
    <definedName name="BEx7ABA2C9IWH5VSLVLLLCY62161" localSheetId="13" hidden="1">#REF!</definedName>
    <definedName name="BEx7ABA2C9IWH5VSLVLLLCY62161" localSheetId="12" hidden="1">#REF!</definedName>
    <definedName name="BEx7ABA2C9IWH5VSLVLLLCY62161" localSheetId="11" hidden="1">#REF!</definedName>
    <definedName name="BEx7ABA2C9IWH5VSLVLLLCY62161" localSheetId="10" hidden="1">#REF!</definedName>
    <definedName name="BEx7ABA2C9IWH5VSLVLLLCY62161" localSheetId="9" hidden="1">#REF!</definedName>
    <definedName name="BEx7ABA2C9IWH5VSLVLLLCY62161" localSheetId="8" hidden="1">#REF!</definedName>
    <definedName name="BEx7ABA2C9IWH5VSLVLLLCY62161" localSheetId="7" hidden="1">#REF!</definedName>
    <definedName name="BEx7ABA2C9IWH5VSLVLLLCY62161" localSheetId="6" hidden="1">#REF!</definedName>
    <definedName name="BEx7ABA2C9IWH5VSLVLLLCY62161" localSheetId="5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15" hidden="1">#REF!</definedName>
    <definedName name="BEx7AE4LPLX8N85BYB0WCO5S7ZPV" localSheetId="14" hidden="1">#REF!</definedName>
    <definedName name="BEx7AE4LPLX8N85BYB0WCO5S7ZPV" localSheetId="13" hidden="1">#REF!</definedName>
    <definedName name="BEx7AE4LPLX8N85BYB0WCO5S7ZPV" localSheetId="12" hidden="1">#REF!</definedName>
    <definedName name="BEx7AE4LPLX8N85BYB0WCO5S7ZPV" localSheetId="11" hidden="1">#REF!</definedName>
    <definedName name="BEx7AE4LPLX8N85BYB0WCO5S7ZPV" localSheetId="10" hidden="1">#REF!</definedName>
    <definedName name="BEx7AE4LPLX8N85BYB0WCO5S7ZPV" localSheetId="9" hidden="1">#REF!</definedName>
    <definedName name="BEx7AE4LPLX8N85BYB0WCO5S7ZPV" localSheetId="8" hidden="1">#REF!</definedName>
    <definedName name="BEx7AE4LPLX8N85BYB0WCO5S7ZPV" localSheetId="7" hidden="1">#REF!</definedName>
    <definedName name="BEx7AE4LPLX8N85BYB0WCO5S7ZPV" localSheetId="6" hidden="1">#REF!</definedName>
    <definedName name="BEx7AE4LPLX8N85BYB0WCO5S7ZPV" localSheetId="5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15" hidden="1">#REF!</definedName>
    <definedName name="BEx7AR0EEP9O5JPPEKQWG1TC860T" localSheetId="14" hidden="1">#REF!</definedName>
    <definedName name="BEx7AR0EEP9O5JPPEKQWG1TC860T" localSheetId="13" hidden="1">#REF!</definedName>
    <definedName name="BEx7AR0EEP9O5JPPEKQWG1TC860T" localSheetId="12" hidden="1">#REF!</definedName>
    <definedName name="BEx7AR0EEP9O5JPPEKQWG1TC860T" localSheetId="11" hidden="1">#REF!</definedName>
    <definedName name="BEx7AR0EEP9O5JPPEKQWG1TC860T" localSheetId="10" hidden="1">#REF!</definedName>
    <definedName name="BEx7AR0EEP9O5JPPEKQWG1TC860T" localSheetId="9" hidden="1">#REF!</definedName>
    <definedName name="BEx7AR0EEP9O5JPPEKQWG1TC860T" localSheetId="8" hidden="1">#REF!</definedName>
    <definedName name="BEx7AR0EEP9O5JPPEKQWG1TC860T" localSheetId="7" hidden="1">#REF!</definedName>
    <definedName name="BEx7AR0EEP9O5JPPEKQWG1TC860T" localSheetId="6" hidden="1">#REF!</definedName>
    <definedName name="BEx7AR0EEP9O5JPPEKQWG1TC860T" localSheetId="5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15" hidden="1">#REF!</definedName>
    <definedName name="BEx7ASD1I654MEDCO6GGWA95PXSC" localSheetId="14" hidden="1">#REF!</definedName>
    <definedName name="BEx7ASD1I654MEDCO6GGWA95PXSC" localSheetId="13" hidden="1">#REF!</definedName>
    <definedName name="BEx7ASD1I654MEDCO6GGWA95PXSC" localSheetId="12" hidden="1">#REF!</definedName>
    <definedName name="BEx7ASD1I654MEDCO6GGWA95PXSC" localSheetId="11" hidden="1">#REF!</definedName>
    <definedName name="BEx7ASD1I654MEDCO6GGWA95PXSC" localSheetId="10" hidden="1">#REF!</definedName>
    <definedName name="BEx7ASD1I654MEDCO6GGWA95PXSC" localSheetId="9" hidden="1">#REF!</definedName>
    <definedName name="BEx7ASD1I654MEDCO6GGWA95PXSC" localSheetId="8" hidden="1">#REF!</definedName>
    <definedName name="BEx7ASD1I654MEDCO6GGWA95PXSC" localSheetId="7" hidden="1">#REF!</definedName>
    <definedName name="BEx7ASD1I654MEDCO6GGWA95PXSC" localSheetId="6" hidden="1">#REF!</definedName>
    <definedName name="BEx7ASD1I654MEDCO6GGWA95PXSC" localSheetId="5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15" hidden="1">#REF!</definedName>
    <definedName name="BEx7AURD3S7JGN4D3YK1QAG6TAFA" localSheetId="14" hidden="1">#REF!</definedName>
    <definedName name="BEx7AURD3S7JGN4D3YK1QAG6TAFA" localSheetId="13" hidden="1">#REF!</definedName>
    <definedName name="BEx7AURD3S7JGN4D3YK1QAG6TAFA" localSheetId="12" hidden="1">#REF!</definedName>
    <definedName name="BEx7AURD3S7JGN4D3YK1QAG6TAFA" localSheetId="11" hidden="1">#REF!</definedName>
    <definedName name="BEx7AURD3S7JGN4D3YK1QAG6TAFA" localSheetId="10" hidden="1">#REF!</definedName>
    <definedName name="BEx7AURD3S7JGN4D3YK1QAG6TAFA" localSheetId="9" hidden="1">#REF!</definedName>
    <definedName name="BEx7AURD3S7JGN4D3YK1QAG6TAFA" localSheetId="8" hidden="1">#REF!</definedName>
    <definedName name="BEx7AURD3S7JGN4D3YK1QAG6TAFA" localSheetId="7" hidden="1">#REF!</definedName>
    <definedName name="BEx7AURD3S7JGN4D3YK1QAG6TAFA" localSheetId="6" hidden="1">#REF!</definedName>
    <definedName name="BEx7AURD3S7JGN4D3YK1QAG6TAFA" localSheetId="5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15" hidden="1">#REF!</definedName>
    <definedName name="BEx7AVCX9S5RJP3NSZ4QM4E6ERDT" localSheetId="14" hidden="1">#REF!</definedName>
    <definedName name="BEx7AVCX9S5RJP3NSZ4QM4E6ERDT" localSheetId="13" hidden="1">#REF!</definedName>
    <definedName name="BEx7AVCX9S5RJP3NSZ4QM4E6ERDT" localSheetId="12" hidden="1">#REF!</definedName>
    <definedName name="BEx7AVCX9S5RJP3NSZ4QM4E6ERDT" localSheetId="11" hidden="1">#REF!</definedName>
    <definedName name="BEx7AVCX9S5RJP3NSZ4QM4E6ERDT" localSheetId="10" hidden="1">#REF!</definedName>
    <definedName name="BEx7AVCX9S5RJP3NSZ4QM4E6ERDT" localSheetId="9" hidden="1">#REF!</definedName>
    <definedName name="BEx7AVCX9S5RJP3NSZ4QM4E6ERDT" localSheetId="8" hidden="1">#REF!</definedName>
    <definedName name="BEx7AVCX9S5RJP3NSZ4QM4E6ERDT" localSheetId="7" hidden="1">#REF!</definedName>
    <definedName name="BEx7AVCX9S5RJP3NSZ4QM4E6ERDT" localSheetId="6" hidden="1">#REF!</definedName>
    <definedName name="BEx7AVCX9S5RJP3NSZ4QM4E6ERDT" localSheetId="5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15" hidden="1">#REF!</definedName>
    <definedName name="BEx7AVYIGP0930MV5JEBWRYCJN68" localSheetId="14" hidden="1">#REF!</definedName>
    <definedName name="BEx7AVYIGP0930MV5JEBWRYCJN68" localSheetId="13" hidden="1">#REF!</definedName>
    <definedName name="BEx7AVYIGP0930MV5JEBWRYCJN68" localSheetId="12" hidden="1">#REF!</definedName>
    <definedName name="BEx7AVYIGP0930MV5JEBWRYCJN68" localSheetId="11" hidden="1">#REF!</definedName>
    <definedName name="BEx7AVYIGP0930MV5JEBWRYCJN68" localSheetId="10" hidden="1">#REF!</definedName>
    <definedName name="BEx7AVYIGP0930MV5JEBWRYCJN68" localSheetId="9" hidden="1">#REF!</definedName>
    <definedName name="BEx7AVYIGP0930MV5JEBWRYCJN68" localSheetId="8" hidden="1">#REF!</definedName>
    <definedName name="BEx7AVYIGP0930MV5JEBWRYCJN68" localSheetId="7" hidden="1">#REF!</definedName>
    <definedName name="BEx7AVYIGP0930MV5JEBWRYCJN68" localSheetId="6" hidden="1">#REF!</definedName>
    <definedName name="BEx7AVYIGP0930MV5JEBWRYCJN68" localSheetId="5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15" hidden="1">#REF!</definedName>
    <definedName name="BEx7B6LH6917TXOSAAQ6U7HVF018" localSheetId="14" hidden="1">#REF!</definedName>
    <definedName name="BEx7B6LH6917TXOSAAQ6U7HVF018" localSheetId="13" hidden="1">#REF!</definedName>
    <definedName name="BEx7B6LH6917TXOSAAQ6U7HVF018" localSheetId="12" hidden="1">#REF!</definedName>
    <definedName name="BEx7B6LH6917TXOSAAQ6U7HVF018" localSheetId="11" hidden="1">#REF!</definedName>
    <definedName name="BEx7B6LH6917TXOSAAQ6U7HVF018" localSheetId="10" hidden="1">#REF!</definedName>
    <definedName name="BEx7B6LH6917TXOSAAQ6U7HVF018" localSheetId="9" hidden="1">#REF!</definedName>
    <definedName name="BEx7B6LH6917TXOSAAQ6U7HVF018" localSheetId="8" hidden="1">#REF!</definedName>
    <definedName name="BEx7B6LH6917TXOSAAQ6U7HVF018" localSheetId="7" hidden="1">#REF!</definedName>
    <definedName name="BEx7B6LH6917TXOSAAQ6U7HVF018" localSheetId="6" hidden="1">#REF!</definedName>
    <definedName name="BEx7B6LH6917TXOSAAQ6U7HVF018" localSheetId="5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15" hidden="1">#REF!</definedName>
    <definedName name="BEx7BN8E88JR3K1BSLAZRPSFPQ9L" localSheetId="14" hidden="1">#REF!</definedName>
    <definedName name="BEx7BN8E88JR3K1BSLAZRPSFPQ9L" localSheetId="13" hidden="1">#REF!</definedName>
    <definedName name="BEx7BN8E88JR3K1BSLAZRPSFPQ9L" localSheetId="12" hidden="1">#REF!</definedName>
    <definedName name="BEx7BN8E88JR3K1BSLAZRPSFPQ9L" localSheetId="11" hidden="1">#REF!</definedName>
    <definedName name="BEx7BN8E88JR3K1BSLAZRPSFPQ9L" localSheetId="10" hidden="1">#REF!</definedName>
    <definedName name="BEx7BN8E88JR3K1BSLAZRPSFPQ9L" localSheetId="9" hidden="1">#REF!</definedName>
    <definedName name="BEx7BN8E88JR3K1BSLAZRPSFPQ9L" localSheetId="8" hidden="1">#REF!</definedName>
    <definedName name="BEx7BN8E88JR3K1BSLAZRPSFPQ9L" localSheetId="7" hidden="1">#REF!</definedName>
    <definedName name="BEx7BN8E88JR3K1BSLAZRPSFPQ9L" localSheetId="6" hidden="1">#REF!</definedName>
    <definedName name="BEx7BN8E88JR3K1BSLAZRPSFPQ9L" localSheetId="5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15" hidden="1">#REF!</definedName>
    <definedName name="BEx7BP14RMS3638K85OM4NCYLRHG" localSheetId="14" hidden="1">#REF!</definedName>
    <definedName name="BEx7BP14RMS3638K85OM4NCYLRHG" localSheetId="13" hidden="1">#REF!</definedName>
    <definedName name="BEx7BP14RMS3638K85OM4NCYLRHG" localSheetId="12" hidden="1">#REF!</definedName>
    <definedName name="BEx7BP14RMS3638K85OM4NCYLRHG" localSheetId="11" hidden="1">#REF!</definedName>
    <definedName name="BEx7BP14RMS3638K85OM4NCYLRHG" localSheetId="10" hidden="1">#REF!</definedName>
    <definedName name="BEx7BP14RMS3638K85OM4NCYLRHG" localSheetId="9" hidden="1">#REF!</definedName>
    <definedName name="BEx7BP14RMS3638K85OM4NCYLRHG" localSheetId="8" hidden="1">#REF!</definedName>
    <definedName name="BEx7BP14RMS3638K85OM4NCYLRHG" localSheetId="7" hidden="1">#REF!</definedName>
    <definedName name="BEx7BP14RMS3638K85OM4NCYLRHG" localSheetId="6" hidden="1">#REF!</definedName>
    <definedName name="BEx7BP14RMS3638K85OM4NCYLRHG" localSheetId="5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15" hidden="1">#REF!</definedName>
    <definedName name="BEx7BPXFZXJ79FQ0E8AQE21PGVHA" localSheetId="14" hidden="1">#REF!</definedName>
    <definedName name="BEx7BPXFZXJ79FQ0E8AQE21PGVHA" localSheetId="13" hidden="1">#REF!</definedName>
    <definedName name="BEx7BPXFZXJ79FQ0E8AQE21PGVHA" localSheetId="12" hidden="1">#REF!</definedName>
    <definedName name="BEx7BPXFZXJ79FQ0E8AQE21PGVHA" localSheetId="11" hidden="1">#REF!</definedName>
    <definedName name="BEx7BPXFZXJ79FQ0E8AQE21PGVHA" localSheetId="10" hidden="1">#REF!</definedName>
    <definedName name="BEx7BPXFZXJ79FQ0E8AQE21PGVHA" localSheetId="9" hidden="1">#REF!</definedName>
    <definedName name="BEx7BPXFZXJ79FQ0E8AQE21PGVHA" localSheetId="8" hidden="1">#REF!</definedName>
    <definedName name="BEx7BPXFZXJ79FQ0E8AQE21PGVHA" localSheetId="7" hidden="1">#REF!</definedName>
    <definedName name="BEx7BPXFZXJ79FQ0E8AQE21PGVHA" localSheetId="6" hidden="1">#REF!</definedName>
    <definedName name="BEx7BPXFZXJ79FQ0E8AQE21PGVHA" localSheetId="5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15" hidden="1">#REF!</definedName>
    <definedName name="BEx7C04AM39DQMC1TIX7CFZ2ADHX" localSheetId="14" hidden="1">#REF!</definedName>
    <definedName name="BEx7C04AM39DQMC1TIX7CFZ2ADHX" localSheetId="13" hidden="1">#REF!</definedName>
    <definedName name="BEx7C04AM39DQMC1TIX7CFZ2ADHX" localSheetId="12" hidden="1">#REF!</definedName>
    <definedName name="BEx7C04AM39DQMC1TIX7CFZ2ADHX" localSheetId="11" hidden="1">#REF!</definedName>
    <definedName name="BEx7C04AM39DQMC1TIX7CFZ2ADHX" localSheetId="10" hidden="1">#REF!</definedName>
    <definedName name="BEx7C04AM39DQMC1TIX7CFZ2ADHX" localSheetId="9" hidden="1">#REF!</definedName>
    <definedName name="BEx7C04AM39DQMC1TIX7CFZ2ADHX" localSheetId="8" hidden="1">#REF!</definedName>
    <definedName name="BEx7C04AM39DQMC1TIX7CFZ2ADHX" localSheetId="7" hidden="1">#REF!</definedName>
    <definedName name="BEx7C04AM39DQMC1TIX7CFZ2ADHX" localSheetId="6" hidden="1">#REF!</definedName>
    <definedName name="BEx7C04AM39DQMC1TIX7CFZ2ADHX" localSheetId="5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15" hidden="1">#REF!</definedName>
    <definedName name="BEx7C346X4AX2J1QPM4NBC7JL5W9" localSheetId="14" hidden="1">#REF!</definedName>
    <definedName name="BEx7C346X4AX2J1QPM4NBC7JL5W9" localSheetId="13" hidden="1">#REF!</definedName>
    <definedName name="BEx7C346X4AX2J1QPM4NBC7JL5W9" localSheetId="12" hidden="1">#REF!</definedName>
    <definedName name="BEx7C346X4AX2J1QPM4NBC7JL5W9" localSheetId="11" hidden="1">#REF!</definedName>
    <definedName name="BEx7C346X4AX2J1QPM4NBC7JL5W9" localSheetId="10" hidden="1">#REF!</definedName>
    <definedName name="BEx7C346X4AX2J1QPM4NBC7JL5W9" localSheetId="9" hidden="1">#REF!</definedName>
    <definedName name="BEx7C346X4AX2J1QPM4NBC7JL5W9" localSheetId="8" hidden="1">#REF!</definedName>
    <definedName name="BEx7C346X4AX2J1QPM4NBC7JL5W9" localSheetId="7" hidden="1">#REF!</definedName>
    <definedName name="BEx7C346X4AX2J1QPM4NBC7JL5W9" localSheetId="6" hidden="1">#REF!</definedName>
    <definedName name="BEx7C346X4AX2J1QPM4NBC7JL5W9" localSheetId="5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15" hidden="1">#REF!</definedName>
    <definedName name="BEx7C40F0PQURHPI6YQ39NFIR86Z" localSheetId="14" hidden="1">#REF!</definedName>
    <definedName name="BEx7C40F0PQURHPI6YQ39NFIR86Z" localSheetId="13" hidden="1">#REF!</definedName>
    <definedName name="BEx7C40F0PQURHPI6YQ39NFIR86Z" localSheetId="12" hidden="1">#REF!</definedName>
    <definedName name="BEx7C40F0PQURHPI6YQ39NFIR86Z" localSheetId="11" hidden="1">#REF!</definedName>
    <definedName name="BEx7C40F0PQURHPI6YQ39NFIR86Z" localSheetId="10" hidden="1">#REF!</definedName>
    <definedName name="BEx7C40F0PQURHPI6YQ39NFIR86Z" localSheetId="9" hidden="1">#REF!</definedName>
    <definedName name="BEx7C40F0PQURHPI6YQ39NFIR86Z" localSheetId="8" hidden="1">#REF!</definedName>
    <definedName name="BEx7C40F0PQURHPI6YQ39NFIR86Z" localSheetId="7" hidden="1">#REF!</definedName>
    <definedName name="BEx7C40F0PQURHPI6YQ39NFIR86Z" localSheetId="6" hidden="1">#REF!</definedName>
    <definedName name="BEx7C40F0PQURHPI6YQ39NFIR86Z" localSheetId="5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15" hidden="1">#REF!</definedName>
    <definedName name="BEx7C7B9VCY7N0H7N1NH6HNNH724" localSheetId="14" hidden="1">#REF!</definedName>
    <definedName name="BEx7C7B9VCY7N0H7N1NH6HNNH724" localSheetId="13" hidden="1">#REF!</definedName>
    <definedName name="BEx7C7B9VCY7N0H7N1NH6HNNH724" localSheetId="12" hidden="1">#REF!</definedName>
    <definedName name="BEx7C7B9VCY7N0H7N1NH6HNNH724" localSheetId="11" hidden="1">#REF!</definedName>
    <definedName name="BEx7C7B9VCY7N0H7N1NH6HNNH724" localSheetId="10" hidden="1">#REF!</definedName>
    <definedName name="BEx7C7B9VCY7N0H7N1NH6HNNH724" localSheetId="9" hidden="1">#REF!</definedName>
    <definedName name="BEx7C7B9VCY7N0H7N1NH6HNNH724" localSheetId="8" hidden="1">#REF!</definedName>
    <definedName name="BEx7C7B9VCY7N0H7N1NH6HNNH724" localSheetId="7" hidden="1">#REF!</definedName>
    <definedName name="BEx7C7B9VCY7N0H7N1NH6HNNH724" localSheetId="6" hidden="1">#REF!</definedName>
    <definedName name="BEx7C7B9VCY7N0H7N1NH6HNNH724" localSheetId="5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15" hidden="1">#REF!</definedName>
    <definedName name="BEx7C93VR7SYRIJS1JO8YZKSFAW9" localSheetId="14" hidden="1">#REF!</definedName>
    <definedName name="BEx7C93VR7SYRIJS1JO8YZKSFAW9" localSheetId="13" hidden="1">#REF!</definedName>
    <definedName name="BEx7C93VR7SYRIJS1JO8YZKSFAW9" localSheetId="12" hidden="1">#REF!</definedName>
    <definedName name="BEx7C93VR7SYRIJS1JO8YZKSFAW9" localSheetId="11" hidden="1">#REF!</definedName>
    <definedName name="BEx7C93VR7SYRIJS1JO8YZKSFAW9" localSheetId="10" hidden="1">#REF!</definedName>
    <definedName name="BEx7C93VR7SYRIJS1JO8YZKSFAW9" localSheetId="9" hidden="1">#REF!</definedName>
    <definedName name="BEx7C93VR7SYRIJS1JO8YZKSFAW9" localSheetId="8" hidden="1">#REF!</definedName>
    <definedName name="BEx7C93VR7SYRIJS1JO8YZKSFAW9" localSheetId="7" hidden="1">#REF!</definedName>
    <definedName name="BEx7C93VR7SYRIJS1JO8YZKSFAW9" localSheetId="6" hidden="1">#REF!</definedName>
    <definedName name="BEx7C93VR7SYRIJS1JO8YZKSFAW9" localSheetId="5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15" hidden="1">#REF!</definedName>
    <definedName name="BEx7CCPC6R1KQQZ2JQU6EFI1G0RM" localSheetId="14" hidden="1">#REF!</definedName>
    <definedName name="BEx7CCPC6R1KQQZ2JQU6EFI1G0RM" localSheetId="13" hidden="1">#REF!</definedName>
    <definedName name="BEx7CCPC6R1KQQZ2JQU6EFI1G0RM" localSheetId="12" hidden="1">#REF!</definedName>
    <definedName name="BEx7CCPC6R1KQQZ2JQU6EFI1G0RM" localSheetId="11" hidden="1">#REF!</definedName>
    <definedName name="BEx7CCPC6R1KQQZ2JQU6EFI1G0RM" localSheetId="10" hidden="1">#REF!</definedName>
    <definedName name="BEx7CCPC6R1KQQZ2JQU6EFI1G0RM" localSheetId="9" hidden="1">#REF!</definedName>
    <definedName name="BEx7CCPC6R1KQQZ2JQU6EFI1G0RM" localSheetId="8" hidden="1">#REF!</definedName>
    <definedName name="BEx7CCPC6R1KQQZ2JQU6EFI1G0RM" localSheetId="7" hidden="1">#REF!</definedName>
    <definedName name="BEx7CCPC6R1KQQZ2JQU6EFI1G0RM" localSheetId="6" hidden="1">#REF!</definedName>
    <definedName name="BEx7CCPC6R1KQQZ2JQU6EFI1G0RM" localSheetId="5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15" hidden="1">#REF!</definedName>
    <definedName name="BEx7CIJST9GLS2QD383UK7VUDTGL" localSheetId="14" hidden="1">#REF!</definedName>
    <definedName name="BEx7CIJST9GLS2QD383UK7VUDTGL" localSheetId="13" hidden="1">#REF!</definedName>
    <definedName name="BEx7CIJST9GLS2QD383UK7VUDTGL" localSheetId="12" hidden="1">#REF!</definedName>
    <definedName name="BEx7CIJST9GLS2QD383UK7VUDTGL" localSheetId="11" hidden="1">#REF!</definedName>
    <definedName name="BEx7CIJST9GLS2QD383UK7VUDTGL" localSheetId="10" hidden="1">#REF!</definedName>
    <definedName name="BEx7CIJST9GLS2QD383UK7VUDTGL" localSheetId="9" hidden="1">#REF!</definedName>
    <definedName name="BEx7CIJST9GLS2QD383UK7VUDTGL" localSheetId="8" hidden="1">#REF!</definedName>
    <definedName name="BEx7CIJST9GLS2QD383UK7VUDTGL" localSheetId="7" hidden="1">#REF!</definedName>
    <definedName name="BEx7CIJST9GLS2QD383UK7VUDTGL" localSheetId="6" hidden="1">#REF!</definedName>
    <definedName name="BEx7CIJST9GLS2QD383UK7VUDTGL" localSheetId="5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15" hidden="1">#REF!</definedName>
    <definedName name="BEx7CO8T2XKC7GHDSYNAWTZ9L7YR" localSheetId="14" hidden="1">#REF!</definedName>
    <definedName name="BEx7CO8T2XKC7GHDSYNAWTZ9L7YR" localSheetId="13" hidden="1">#REF!</definedName>
    <definedName name="BEx7CO8T2XKC7GHDSYNAWTZ9L7YR" localSheetId="12" hidden="1">#REF!</definedName>
    <definedName name="BEx7CO8T2XKC7GHDSYNAWTZ9L7YR" localSheetId="11" hidden="1">#REF!</definedName>
    <definedName name="BEx7CO8T2XKC7GHDSYNAWTZ9L7YR" localSheetId="10" hidden="1">#REF!</definedName>
    <definedName name="BEx7CO8T2XKC7GHDSYNAWTZ9L7YR" localSheetId="9" hidden="1">#REF!</definedName>
    <definedName name="BEx7CO8T2XKC7GHDSYNAWTZ9L7YR" localSheetId="8" hidden="1">#REF!</definedName>
    <definedName name="BEx7CO8T2XKC7GHDSYNAWTZ9L7YR" localSheetId="7" hidden="1">#REF!</definedName>
    <definedName name="BEx7CO8T2XKC7GHDSYNAWTZ9L7YR" localSheetId="6" hidden="1">#REF!</definedName>
    <definedName name="BEx7CO8T2XKC7GHDSYNAWTZ9L7YR" localSheetId="5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15" hidden="1">#REF!</definedName>
    <definedName name="BEx7CW1CF00DO8A36UNC2X7K65C2" localSheetId="14" hidden="1">#REF!</definedName>
    <definedName name="BEx7CW1CF00DO8A36UNC2X7K65C2" localSheetId="13" hidden="1">#REF!</definedName>
    <definedName name="BEx7CW1CF00DO8A36UNC2X7K65C2" localSheetId="12" hidden="1">#REF!</definedName>
    <definedName name="BEx7CW1CF00DO8A36UNC2X7K65C2" localSheetId="11" hidden="1">#REF!</definedName>
    <definedName name="BEx7CW1CF00DO8A36UNC2X7K65C2" localSheetId="10" hidden="1">#REF!</definedName>
    <definedName name="BEx7CW1CF00DO8A36UNC2X7K65C2" localSheetId="9" hidden="1">#REF!</definedName>
    <definedName name="BEx7CW1CF00DO8A36UNC2X7K65C2" localSheetId="8" hidden="1">#REF!</definedName>
    <definedName name="BEx7CW1CF00DO8A36UNC2X7K65C2" localSheetId="7" hidden="1">#REF!</definedName>
    <definedName name="BEx7CW1CF00DO8A36UNC2X7K65C2" localSheetId="6" hidden="1">#REF!</definedName>
    <definedName name="BEx7CW1CF00DO8A36UNC2X7K65C2" localSheetId="5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15" hidden="1">#REF!</definedName>
    <definedName name="BEx7CW6NFRL2P4XWP0MWHIYA97KF" localSheetId="14" hidden="1">#REF!</definedName>
    <definedName name="BEx7CW6NFRL2P4XWP0MWHIYA97KF" localSheetId="13" hidden="1">#REF!</definedName>
    <definedName name="BEx7CW6NFRL2P4XWP0MWHIYA97KF" localSheetId="12" hidden="1">#REF!</definedName>
    <definedName name="BEx7CW6NFRL2P4XWP0MWHIYA97KF" localSheetId="11" hidden="1">#REF!</definedName>
    <definedName name="BEx7CW6NFRL2P4XWP0MWHIYA97KF" localSheetId="10" hidden="1">#REF!</definedName>
    <definedName name="BEx7CW6NFRL2P4XWP0MWHIYA97KF" localSheetId="9" hidden="1">#REF!</definedName>
    <definedName name="BEx7CW6NFRL2P4XWP0MWHIYA97KF" localSheetId="8" hidden="1">#REF!</definedName>
    <definedName name="BEx7CW6NFRL2P4XWP0MWHIYA97KF" localSheetId="7" hidden="1">#REF!</definedName>
    <definedName name="BEx7CW6NFRL2P4XWP0MWHIYA97KF" localSheetId="6" hidden="1">#REF!</definedName>
    <definedName name="BEx7CW6NFRL2P4XWP0MWHIYA97KF" localSheetId="5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15" hidden="1">#REF!</definedName>
    <definedName name="BEx7CZXN83U7XFVGG1P1N6ZCQK7U" localSheetId="14" hidden="1">#REF!</definedName>
    <definedName name="BEx7CZXN83U7XFVGG1P1N6ZCQK7U" localSheetId="13" hidden="1">#REF!</definedName>
    <definedName name="BEx7CZXN83U7XFVGG1P1N6ZCQK7U" localSheetId="12" hidden="1">#REF!</definedName>
    <definedName name="BEx7CZXN83U7XFVGG1P1N6ZCQK7U" localSheetId="11" hidden="1">#REF!</definedName>
    <definedName name="BEx7CZXN83U7XFVGG1P1N6ZCQK7U" localSheetId="10" hidden="1">#REF!</definedName>
    <definedName name="BEx7CZXN83U7XFVGG1P1N6ZCQK7U" localSheetId="9" hidden="1">#REF!</definedName>
    <definedName name="BEx7CZXN83U7XFVGG1P1N6ZCQK7U" localSheetId="8" hidden="1">#REF!</definedName>
    <definedName name="BEx7CZXN83U7XFVGG1P1N6ZCQK7U" localSheetId="7" hidden="1">#REF!</definedName>
    <definedName name="BEx7CZXN83U7XFVGG1P1N6ZCQK7U" localSheetId="6" hidden="1">#REF!</definedName>
    <definedName name="BEx7CZXN83U7XFVGG1P1N6ZCQK7U" localSheetId="5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15" hidden="1">#REF!</definedName>
    <definedName name="BEx7D14R4J25CLH301NHMGU8FSWM" localSheetId="14" hidden="1">#REF!</definedName>
    <definedName name="BEx7D14R4J25CLH301NHMGU8FSWM" localSheetId="13" hidden="1">#REF!</definedName>
    <definedName name="BEx7D14R4J25CLH301NHMGU8FSWM" localSheetId="12" hidden="1">#REF!</definedName>
    <definedName name="BEx7D14R4J25CLH301NHMGU8FSWM" localSheetId="11" hidden="1">#REF!</definedName>
    <definedName name="BEx7D14R4J25CLH301NHMGU8FSWM" localSheetId="10" hidden="1">#REF!</definedName>
    <definedName name="BEx7D14R4J25CLH301NHMGU8FSWM" localSheetId="9" hidden="1">#REF!</definedName>
    <definedName name="BEx7D14R4J25CLH301NHMGU8FSWM" localSheetId="8" hidden="1">#REF!</definedName>
    <definedName name="BEx7D14R4J25CLH301NHMGU8FSWM" localSheetId="7" hidden="1">#REF!</definedName>
    <definedName name="BEx7D14R4J25CLH301NHMGU8FSWM" localSheetId="6" hidden="1">#REF!</definedName>
    <definedName name="BEx7D14R4J25CLH301NHMGU8FSWM" localSheetId="5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15" hidden="1">#REF!</definedName>
    <definedName name="BEx7D38BE0Z9QLQBDMGARM9USFPM" localSheetId="14" hidden="1">#REF!</definedName>
    <definedName name="BEx7D38BE0Z9QLQBDMGARM9USFPM" localSheetId="13" hidden="1">#REF!</definedName>
    <definedName name="BEx7D38BE0Z9QLQBDMGARM9USFPM" localSheetId="12" hidden="1">#REF!</definedName>
    <definedName name="BEx7D38BE0Z9QLQBDMGARM9USFPM" localSheetId="11" hidden="1">#REF!</definedName>
    <definedName name="BEx7D38BE0Z9QLQBDMGARM9USFPM" localSheetId="10" hidden="1">#REF!</definedName>
    <definedName name="BEx7D38BE0Z9QLQBDMGARM9USFPM" localSheetId="9" hidden="1">#REF!</definedName>
    <definedName name="BEx7D38BE0Z9QLQBDMGARM9USFPM" localSheetId="8" hidden="1">#REF!</definedName>
    <definedName name="BEx7D38BE0Z9QLQBDMGARM9USFPM" localSheetId="7" hidden="1">#REF!</definedName>
    <definedName name="BEx7D38BE0Z9QLQBDMGARM9USFPM" localSheetId="6" hidden="1">#REF!</definedName>
    <definedName name="BEx7D38BE0Z9QLQBDMGARM9USFPM" localSheetId="5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15" hidden="1">#REF!</definedName>
    <definedName name="BEx7D5RWKRS4W71J4NZ6ZSFHPKFT" localSheetId="14" hidden="1">#REF!</definedName>
    <definedName name="BEx7D5RWKRS4W71J4NZ6ZSFHPKFT" localSheetId="13" hidden="1">#REF!</definedName>
    <definedName name="BEx7D5RWKRS4W71J4NZ6ZSFHPKFT" localSheetId="12" hidden="1">#REF!</definedName>
    <definedName name="BEx7D5RWKRS4W71J4NZ6ZSFHPKFT" localSheetId="11" hidden="1">#REF!</definedName>
    <definedName name="BEx7D5RWKRS4W71J4NZ6ZSFHPKFT" localSheetId="10" hidden="1">#REF!</definedName>
    <definedName name="BEx7D5RWKRS4W71J4NZ6ZSFHPKFT" localSheetId="9" hidden="1">#REF!</definedName>
    <definedName name="BEx7D5RWKRS4W71J4NZ6ZSFHPKFT" localSheetId="8" hidden="1">#REF!</definedName>
    <definedName name="BEx7D5RWKRS4W71J4NZ6ZSFHPKFT" localSheetId="7" hidden="1">#REF!</definedName>
    <definedName name="BEx7D5RWKRS4W71J4NZ6ZSFHPKFT" localSheetId="6" hidden="1">#REF!</definedName>
    <definedName name="BEx7D5RWKRS4W71J4NZ6ZSFHPKFT" localSheetId="5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15" hidden="1">#REF!</definedName>
    <definedName name="BEx7D8H1TPOX1UN17QZYEV7Q58GA" localSheetId="14" hidden="1">#REF!</definedName>
    <definedName name="BEx7D8H1TPOX1UN17QZYEV7Q58GA" localSheetId="13" hidden="1">#REF!</definedName>
    <definedName name="BEx7D8H1TPOX1UN17QZYEV7Q58GA" localSheetId="12" hidden="1">#REF!</definedName>
    <definedName name="BEx7D8H1TPOX1UN17QZYEV7Q58GA" localSheetId="11" hidden="1">#REF!</definedName>
    <definedName name="BEx7D8H1TPOX1UN17QZYEV7Q58GA" localSheetId="10" hidden="1">#REF!</definedName>
    <definedName name="BEx7D8H1TPOX1UN17QZYEV7Q58GA" localSheetId="9" hidden="1">#REF!</definedName>
    <definedName name="BEx7D8H1TPOX1UN17QZYEV7Q58GA" localSheetId="8" hidden="1">#REF!</definedName>
    <definedName name="BEx7D8H1TPOX1UN17QZYEV7Q58GA" localSheetId="7" hidden="1">#REF!</definedName>
    <definedName name="BEx7D8H1TPOX1UN17QZYEV7Q58GA" localSheetId="6" hidden="1">#REF!</definedName>
    <definedName name="BEx7D8H1TPOX1UN17QZYEV7Q58GA" localSheetId="5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15" hidden="1">#REF!</definedName>
    <definedName name="BEx7DGF13H2074LRWFZQ45PZ6JPX" localSheetId="14" hidden="1">#REF!</definedName>
    <definedName name="BEx7DGF13H2074LRWFZQ45PZ6JPX" localSheetId="13" hidden="1">#REF!</definedName>
    <definedName name="BEx7DGF13H2074LRWFZQ45PZ6JPX" localSheetId="12" hidden="1">#REF!</definedName>
    <definedName name="BEx7DGF13H2074LRWFZQ45PZ6JPX" localSheetId="11" hidden="1">#REF!</definedName>
    <definedName name="BEx7DGF13H2074LRWFZQ45PZ6JPX" localSheetId="10" hidden="1">#REF!</definedName>
    <definedName name="BEx7DGF13H2074LRWFZQ45PZ6JPX" localSheetId="9" hidden="1">#REF!</definedName>
    <definedName name="BEx7DGF13H2074LRWFZQ45PZ6JPX" localSheetId="8" hidden="1">#REF!</definedName>
    <definedName name="BEx7DGF13H2074LRWFZQ45PZ6JPX" localSheetId="7" hidden="1">#REF!</definedName>
    <definedName name="BEx7DGF13H2074LRWFZQ45PZ6JPX" localSheetId="6" hidden="1">#REF!</definedName>
    <definedName name="BEx7DGF13H2074LRWFZQ45PZ6JPX" localSheetId="5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15" hidden="1">#REF!</definedName>
    <definedName name="BEx7DHBE0SOC5KXWWQ73WUDBRX8J" localSheetId="14" hidden="1">#REF!</definedName>
    <definedName name="BEx7DHBE0SOC5KXWWQ73WUDBRX8J" localSheetId="13" hidden="1">#REF!</definedName>
    <definedName name="BEx7DHBE0SOC5KXWWQ73WUDBRX8J" localSheetId="12" hidden="1">#REF!</definedName>
    <definedName name="BEx7DHBE0SOC5KXWWQ73WUDBRX8J" localSheetId="11" hidden="1">#REF!</definedName>
    <definedName name="BEx7DHBE0SOC5KXWWQ73WUDBRX8J" localSheetId="10" hidden="1">#REF!</definedName>
    <definedName name="BEx7DHBE0SOC5KXWWQ73WUDBRX8J" localSheetId="9" hidden="1">#REF!</definedName>
    <definedName name="BEx7DHBE0SOC5KXWWQ73WUDBRX8J" localSheetId="8" hidden="1">#REF!</definedName>
    <definedName name="BEx7DHBE0SOC5KXWWQ73WUDBRX8J" localSheetId="7" hidden="1">#REF!</definedName>
    <definedName name="BEx7DHBE0SOC5KXWWQ73WUDBRX8J" localSheetId="6" hidden="1">#REF!</definedName>
    <definedName name="BEx7DHBE0SOC5KXWWQ73WUDBRX8J" localSheetId="5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15" hidden="1">#REF!</definedName>
    <definedName name="BEx7DKWUXEDIISSX4GDD4YYT887F" localSheetId="14" hidden="1">#REF!</definedName>
    <definedName name="BEx7DKWUXEDIISSX4GDD4YYT887F" localSheetId="13" hidden="1">#REF!</definedName>
    <definedName name="BEx7DKWUXEDIISSX4GDD4YYT887F" localSheetId="12" hidden="1">#REF!</definedName>
    <definedName name="BEx7DKWUXEDIISSX4GDD4YYT887F" localSheetId="11" hidden="1">#REF!</definedName>
    <definedName name="BEx7DKWUXEDIISSX4GDD4YYT887F" localSheetId="10" hidden="1">#REF!</definedName>
    <definedName name="BEx7DKWUXEDIISSX4GDD4YYT887F" localSheetId="9" hidden="1">#REF!</definedName>
    <definedName name="BEx7DKWUXEDIISSX4GDD4YYT887F" localSheetId="8" hidden="1">#REF!</definedName>
    <definedName name="BEx7DKWUXEDIISSX4GDD4YYT887F" localSheetId="7" hidden="1">#REF!</definedName>
    <definedName name="BEx7DKWUXEDIISSX4GDD4YYT887F" localSheetId="6" hidden="1">#REF!</definedName>
    <definedName name="BEx7DKWUXEDIISSX4GDD4YYT887F" localSheetId="5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15" hidden="1">#REF!</definedName>
    <definedName name="BEx7DMUYR2HC26WW7AOB1TULERMB" localSheetId="14" hidden="1">#REF!</definedName>
    <definedName name="BEx7DMUYR2HC26WW7AOB1TULERMB" localSheetId="13" hidden="1">#REF!</definedName>
    <definedName name="BEx7DMUYR2HC26WW7AOB1TULERMB" localSheetId="12" hidden="1">#REF!</definedName>
    <definedName name="BEx7DMUYR2HC26WW7AOB1TULERMB" localSheetId="11" hidden="1">#REF!</definedName>
    <definedName name="BEx7DMUYR2HC26WW7AOB1TULERMB" localSheetId="10" hidden="1">#REF!</definedName>
    <definedName name="BEx7DMUYR2HC26WW7AOB1TULERMB" localSheetId="9" hidden="1">#REF!</definedName>
    <definedName name="BEx7DMUYR2HC26WW7AOB1TULERMB" localSheetId="8" hidden="1">#REF!</definedName>
    <definedName name="BEx7DMUYR2HC26WW7AOB1TULERMB" localSheetId="7" hidden="1">#REF!</definedName>
    <definedName name="BEx7DMUYR2HC26WW7AOB1TULERMB" localSheetId="6" hidden="1">#REF!</definedName>
    <definedName name="BEx7DMUYR2HC26WW7AOB1TULERMB" localSheetId="5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15" hidden="1">#REF!</definedName>
    <definedName name="BEx7DVJTRV44IMJIBFXELE67SZ7S" localSheetId="14" hidden="1">#REF!</definedName>
    <definedName name="BEx7DVJTRV44IMJIBFXELE67SZ7S" localSheetId="13" hidden="1">#REF!</definedName>
    <definedName name="BEx7DVJTRV44IMJIBFXELE67SZ7S" localSheetId="12" hidden="1">#REF!</definedName>
    <definedName name="BEx7DVJTRV44IMJIBFXELE67SZ7S" localSheetId="11" hidden="1">#REF!</definedName>
    <definedName name="BEx7DVJTRV44IMJIBFXELE67SZ7S" localSheetId="10" hidden="1">#REF!</definedName>
    <definedName name="BEx7DVJTRV44IMJIBFXELE67SZ7S" localSheetId="9" hidden="1">#REF!</definedName>
    <definedName name="BEx7DVJTRV44IMJIBFXELE67SZ7S" localSheetId="8" hidden="1">#REF!</definedName>
    <definedName name="BEx7DVJTRV44IMJIBFXELE67SZ7S" localSheetId="7" hidden="1">#REF!</definedName>
    <definedName name="BEx7DVJTRV44IMJIBFXELE67SZ7S" localSheetId="6" hidden="1">#REF!</definedName>
    <definedName name="BEx7DVJTRV44IMJIBFXELE67SZ7S" localSheetId="5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15" hidden="1">#REF!</definedName>
    <definedName name="BEx7DVUMFCI5INHMVFIJ44RTTSTT" localSheetId="14" hidden="1">#REF!</definedName>
    <definedName name="BEx7DVUMFCI5INHMVFIJ44RTTSTT" localSheetId="13" hidden="1">#REF!</definedName>
    <definedName name="BEx7DVUMFCI5INHMVFIJ44RTTSTT" localSheetId="12" hidden="1">#REF!</definedName>
    <definedName name="BEx7DVUMFCI5INHMVFIJ44RTTSTT" localSheetId="11" hidden="1">#REF!</definedName>
    <definedName name="BEx7DVUMFCI5INHMVFIJ44RTTSTT" localSheetId="10" hidden="1">#REF!</definedName>
    <definedName name="BEx7DVUMFCI5INHMVFIJ44RTTSTT" localSheetId="9" hidden="1">#REF!</definedName>
    <definedName name="BEx7DVUMFCI5INHMVFIJ44RTTSTT" localSheetId="8" hidden="1">#REF!</definedName>
    <definedName name="BEx7DVUMFCI5INHMVFIJ44RTTSTT" localSheetId="7" hidden="1">#REF!</definedName>
    <definedName name="BEx7DVUMFCI5INHMVFIJ44RTTSTT" localSheetId="6" hidden="1">#REF!</definedName>
    <definedName name="BEx7DVUMFCI5INHMVFIJ44RTTSTT" localSheetId="5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15" hidden="1">#REF!</definedName>
    <definedName name="BEx7E2QT2U8THYOKBPXONB1B47WH" localSheetId="14" hidden="1">#REF!</definedName>
    <definedName name="BEx7E2QT2U8THYOKBPXONB1B47WH" localSheetId="13" hidden="1">#REF!</definedName>
    <definedName name="BEx7E2QT2U8THYOKBPXONB1B47WH" localSheetId="12" hidden="1">#REF!</definedName>
    <definedName name="BEx7E2QT2U8THYOKBPXONB1B47WH" localSheetId="11" hidden="1">#REF!</definedName>
    <definedName name="BEx7E2QT2U8THYOKBPXONB1B47WH" localSheetId="10" hidden="1">#REF!</definedName>
    <definedName name="BEx7E2QT2U8THYOKBPXONB1B47WH" localSheetId="9" hidden="1">#REF!</definedName>
    <definedName name="BEx7E2QT2U8THYOKBPXONB1B47WH" localSheetId="8" hidden="1">#REF!</definedName>
    <definedName name="BEx7E2QT2U8THYOKBPXONB1B47WH" localSheetId="7" hidden="1">#REF!</definedName>
    <definedName name="BEx7E2QT2U8THYOKBPXONB1B47WH" localSheetId="6" hidden="1">#REF!</definedName>
    <definedName name="BEx7E2QT2U8THYOKBPXONB1B47WH" localSheetId="5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15" hidden="1">#REF!</definedName>
    <definedName name="BEx7E5QP7W6UKO74F5Y0VJ741HS5" localSheetId="14" hidden="1">#REF!</definedName>
    <definedName name="BEx7E5QP7W6UKO74F5Y0VJ741HS5" localSheetId="13" hidden="1">#REF!</definedName>
    <definedName name="BEx7E5QP7W6UKO74F5Y0VJ741HS5" localSheetId="12" hidden="1">#REF!</definedName>
    <definedName name="BEx7E5QP7W6UKO74F5Y0VJ741HS5" localSheetId="11" hidden="1">#REF!</definedName>
    <definedName name="BEx7E5QP7W6UKO74F5Y0VJ741HS5" localSheetId="10" hidden="1">#REF!</definedName>
    <definedName name="BEx7E5QP7W6UKO74F5Y0VJ741HS5" localSheetId="9" hidden="1">#REF!</definedName>
    <definedName name="BEx7E5QP7W6UKO74F5Y0VJ741HS5" localSheetId="8" hidden="1">#REF!</definedName>
    <definedName name="BEx7E5QP7W6UKO74F5Y0VJ741HS5" localSheetId="7" hidden="1">#REF!</definedName>
    <definedName name="BEx7E5QP7W6UKO74F5Y0VJ741HS5" localSheetId="6" hidden="1">#REF!</definedName>
    <definedName name="BEx7E5QP7W6UKO74F5Y0VJ741HS5" localSheetId="5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15" hidden="1">#REF!</definedName>
    <definedName name="BEx7E6N29HGH3I47AFB2DCS6MVS6" localSheetId="14" hidden="1">#REF!</definedName>
    <definedName name="BEx7E6N29HGH3I47AFB2DCS6MVS6" localSheetId="13" hidden="1">#REF!</definedName>
    <definedName name="BEx7E6N29HGH3I47AFB2DCS6MVS6" localSheetId="12" hidden="1">#REF!</definedName>
    <definedName name="BEx7E6N29HGH3I47AFB2DCS6MVS6" localSheetId="11" hidden="1">#REF!</definedName>
    <definedName name="BEx7E6N29HGH3I47AFB2DCS6MVS6" localSheetId="10" hidden="1">#REF!</definedName>
    <definedName name="BEx7E6N29HGH3I47AFB2DCS6MVS6" localSheetId="9" hidden="1">#REF!</definedName>
    <definedName name="BEx7E6N29HGH3I47AFB2DCS6MVS6" localSheetId="8" hidden="1">#REF!</definedName>
    <definedName name="BEx7E6N29HGH3I47AFB2DCS6MVS6" localSheetId="7" hidden="1">#REF!</definedName>
    <definedName name="BEx7E6N29HGH3I47AFB2DCS6MVS6" localSheetId="6" hidden="1">#REF!</definedName>
    <definedName name="BEx7E6N29HGH3I47AFB2DCS6MVS6" localSheetId="5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15" hidden="1">#REF!</definedName>
    <definedName name="BEx7EBA8IYHQKT7IQAOAML660SYA" localSheetId="14" hidden="1">#REF!</definedName>
    <definedName name="BEx7EBA8IYHQKT7IQAOAML660SYA" localSheetId="13" hidden="1">#REF!</definedName>
    <definedName name="BEx7EBA8IYHQKT7IQAOAML660SYA" localSheetId="12" hidden="1">#REF!</definedName>
    <definedName name="BEx7EBA8IYHQKT7IQAOAML660SYA" localSheetId="11" hidden="1">#REF!</definedName>
    <definedName name="BEx7EBA8IYHQKT7IQAOAML660SYA" localSheetId="10" hidden="1">#REF!</definedName>
    <definedName name="BEx7EBA8IYHQKT7IQAOAML660SYA" localSheetId="9" hidden="1">#REF!</definedName>
    <definedName name="BEx7EBA8IYHQKT7IQAOAML660SYA" localSheetId="8" hidden="1">#REF!</definedName>
    <definedName name="BEx7EBA8IYHQKT7IQAOAML660SYA" localSheetId="7" hidden="1">#REF!</definedName>
    <definedName name="BEx7EBA8IYHQKT7IQAOAML660SYA" localSheetId="6" hidden="1">#REF!</definedName>
    <definedName name="BEx7EBA8IYHQKT7IQAOAML660SYA" localSheetId="5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15" hidden="1">#REF!</definedName>
    <definedName name="BEx7EI6C8MCRZFEQYUBE5FSUTIHK" localSheetId="14" hidden="1">#REF!</definedName>
    <definedName name="BEx7EI6C8MCRZFEQYUBE5FSUTIHK" localSheetId="13" hidden="1">#REF!</definedName>
    <definedName name="BEx7EI6C8MCRZFEQYUBE5FSUTIHK" localSheetId="12" hidden="1">#REF!</definedName>
    <definedName name="BEx7EI6C8MCRZFEQYUBE5FSUTIHK" localSheetId="11" hidden="1">#REF!</definedName>
    <definedName name="BEx7EI6C8MCRZFEQYUBE5FSUTIHK" localSheetId="10" hidden="1">#REF!</definedName>
    <definedName name="BEx7EI6C8MCRZFEQYUBE5FSUTIHK" localSheetId="9" hidden="1">#REF!</definedName>
    <definedName name="BEx7EI6C8MCRZFEQYUBE5FSUTIHK" localSheetId="8" hidden="1">#REF!</definedName>
    <definedName name="BEx7EI6C8MCRZFEQYUBE5FSUTIHK" localSheetId="7" hidden="1">#REF!</definedName>
    <definedName name="BEx7EI6C8MCRZFEQYUBE5FSUTIHK" localSheetId="6" hidden="1">#REF!</definedName>
    <definedName name="BEx7EI6C8MCRZFEQYUBE5FSUTIHK" localSheetId="5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15" hidden="1">#REF!</definedName>
    <definedName name="BEx7EI6DL1Z6UWLFBXAKVGZTKHWJ" localSheetId="14" hidden="1">#REF!</definedName>
    <definedName name="BEx7EI6DL1Z6UWLFBXAKVGZTKHWJ" localSheetId="13" hidden="1">#REF!</definedName>
    <definedName name="BEx7EI6DL1Z6UWLFBXAKVGZTKHWJ" localSheetId="12" hidden="1">#REF!</definedName>
    <definedName name="BEx7EI6DL1Z6UWLFBXAKVGZTKHWJ" localSheetId="11" hidden="1">#REF!</definedName>
    <definedName name="BEx7EI6DL1Z6UWLFBXAKVGZTKHWJ" localSheetId="10" hidden="1">#REF!</definedName>
    <definedName name="BEx7EI6DL1Z6UWLFBXAKVGZTKHWJ" localSheetId="9" hidden="1">#REF!</definedName>
    <definedName name="BEx7EI6DL1Z6UWLFBXAKVGZTKHWJ" localSheetId="8" hidden="1">#REF!</definedName>
    <definedName name="BEx7EI6DL1Z6UWLFBXAKVGZTKHWJ" localSheetId="7" hidden="1">#REF!</definedName>
    <definedName name="BEx7EI6DL1Z6UWLFBXAKVGZTKHWJ" localSheetId="6" hidden="1">#REF!</definedName>
    <definedName name="BEx7EI6DL1Z6UWLFBXAKVGZTKHWJ" localSheetId="5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15" hidden="1">#REF!</definedName>
    <definedName name="BEx7EQKHX7GZYOLXRDU534TT4H64" localSheetId="14" hidden="1">#REF!</definedName>
    <definedName name="BEx7EQKHX7GZYOLXRDU534TT4H64" localSheetId="13" hidden="1">#REF!</definedName>
    <definedName name="BEx7EQKHX7GZYOLXRDU534TT4H64" localSheetId="12" hidden="1">#REF!</definedName>
    <definedName name="BEx7EQKHX7GZYOLXRDU534TT4H64" localSheetId="11" hidden="1">#REF!</definedName>
    <definedName name="BEx7EQKHX7GZYOLXRDU534TT4H64" localSheetId="10" hidden="1">#REF!</definedName>
    <definedName name="BEx7EQKHX7GZYOLXRDU534TT4H64" localSheetId="9" hidden="1">#REF!</definedName>
    <definedName name="BEx7EQKHX7GZYOLXRDU534TT4H64" localSheetId="8" hidden="1">#REF!</definedName>
    <definedName name="BEx7EQKHX7GZYOLXRDU534TT4H64" localSheetId="7" hidden="1">#REF!</definedName>
    <definedName name="BEx7EQKHX7GZYOLXRDU534TT4H64" localSheetId="6" hidden="1">#REF!</definedName>
    <definedName name="BEx7EQKHX7GZYOLXRDU534TT4H64" localSheetId="5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15" hidden="1">#REF!</definedName>
    <definedName name="BEx7ETV6L1TM7JSXJIGK3FC6RVZW" localSheetId="14" hidden="1">#REF!</definedName>
    <definedName name="BEx7ETV6L1TM7JSXJIGK3FC6RVZW" localSheetId="13" hidden="1">#REF!</definedName>
    <definedName name="BEx7ETV6L1TM7JSXJIGK3FC6RVZW" localSheetId="12" hidden="1">#REF!</definedName>
    <definedName name="BEx7ETV6L1TM7JSXJIGK3FC6RVZW" localSheetId="11" hidden="1">#REF!</definedName>
    <definedName name="BEx7ETV6L1TM7JSXJIGK3FC6RVZW" localSheetId="10" hidden="1">#REF!</definedName>
    <definedName name="BEx7ETV6L1TM7JSXJIGK3FC6RVZW" localSheetId="9" hidden="1">#REF!</definedName>
    <definedName name="BEx7ETV6L1TM7JSXJIGK3FC6RVZW" localSheetId="8" hidden="1">#REF!</definedName>
    <definedName name="BEx7ETV6L1TM7JSXJIGK3FC6RVZW" localSheetId="7" hidden="1">#REF!</definedName>
    <definedName name="BEx7ETV6L1TM7JSXJIGK3FC6RVZW" localSheetId="6" hidden="1">#REF!</definedName>
    <definedName name="BEx7ETV6L1TM7JSXJIGK3FC6RVZW" localSheetId="5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15" hidden="1">#REF!</definedName>
    <definedName name="BEx7EYYLHMBYQTH6I377FCQS7CSX" localSheetId="14" hidden="1">#REF!</definedName>
    <definedName name="BEx7EYYLHMBYQTH6I377FCQS7CSX" localSheetId="13" hidden="1">#REF!</definedName>
    <definedName name="BEx7EYYLHMBYQTH6I377FCQS7CSX" localSheetId="12" hidden="1">#REF!</definedName>
    <definedName name="BEx7EYYLHMBYQTH6I377FCQS7CSX" localSheetId="11" hidden="1">#REF!</definedName>
    <definedName name="BEx7EYYLHMBYQTH6I377FCQS7CSX" localSheetId="10" hidden="1">#REF!</definedName>
    <definedName name="BEx7EYYLHMBYQTH6I377FCQS7CSX" localSheetId="9" hidden="1">#REF!</definedName>
    <definedName name="BEx7EYYLHMBYQTH6I377FCQS7CSX" localSheetId="8" hidden="1">#REF!</definedName>
    <definedName name="BEx7EYYLHMBYQTH6I377FCQS7CSX" localSheetId="7" hidden="1">#REF!</definedName>
    <definedName name="BEx7EYYLHMBYQTH6I377FCQS7CSX" localSheetId="6" hidden="1">#REF!</definedName>
    <definedName name="BEx7EYYLHMBYQTH6I377FCQS7CSX" localSheetId="5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15" hidden="1">#REF!</definedName>
    <definedName name="BEx7FCLG1RYI2SNOU1Y2GQZNZSWA" localSheetId="14" hidden="1">#REF!</definedName>
    <definedName name="BEx7FCLG1RYI2SNOU1Y2GQZNZSWA" localSheetId="13" hidden="1">#REF!</definedName>
    <definedName name="BEx7FCLG1RYI2SNOU1Y2GQZNZSWA" localSheetId="12" hidden="1">#REF!</definedName>
    <definedName name="BEx7FCLG1RYI2SNOU1Y2GQZNZSWA" localSheetId="11" hidden="1">#REF!</definedName>
    <definedName name="BEx7FCLG1RYI2SNOU1Y2GQZNZSWA" localSheetId="10" hidden="1">#REF!</definedName>
    <definedName name="BEx7FCLG1RYI2SNOU1Y2GQZNZSWA" localSheetId="9" hidden="1">#REF!</definedName>
    <definedName name="BEx7FCLG1RYI2SNOU1Y2GQZNZSWA" localSheetId="8" hidden="1">#REF!</definedName>
    <definedName name="BEx7FCLG1RYI2SNOU1Y2GQZNZSWA" localSheetId="7" hidden="1">#REF!</definedName>
    <definedName name="BEx7FCLG1RYI2SNOU1Y2GQZNZSWA" localSheetId="6" hidden="1">#REF!</definedName>
    <definedName name="BEx7FCLG1RYI2SNOU1Y2GQZNZSWA" localSheetId="5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15" hidden="1">#REF!</definedName>
    <definedName name="BEx7FN32ZGWOAA4TTH79KINTDWR9" localSheetId="14" hidden="1">#REF!</definedName>
    <definedName name="BEx7FN32ZGWOAA4TTH79KINTDWR9" localSheetId="13" hidden="1">#REF!</definedName>
    <definedName name="BEx7FN32ZGWOAA4TTH79KINTDWR9" localSheetId="12" hidden="1">#REF!</definedName>
    <definedName name="BEx7FN32ZGWOAA4TTH79KINTDWR9" localSheetId="11" hidden="1">#REF!</definedName>
    <definedName name="BEx7FN32ZGWOAA4TTH79KINTDWR9" localSheetId="10" hidden="1">#REF!</definedName>
    <definedName name="BEx7FN32ZGWOAA4TTH79KINTDWR9" localSheetId="9" hidden="1">#REF!</definedName>
    <definedName name="BEx7FN32ZGWOAA4TTH79KINTDWR9" localSheetId="8" hidden="1">#REF!</definedName>
    <definedName name="BEx7FN32ZGWOAA4TTH79KINTDWR9" localSheetId="7" hidden="1">#REF!</definedName>
    <definedName name="BEx7FN32ZGWOAA4TTH79KINTDWR9" localSheetId="6" hidden="1">#REF!</definedName>
    <definedName name="BEx7FN32ZGWOAA4TTH79KINTDWR9" localSheetId="5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15" hidden="1">#REF!</definedName>
    <definedName name="BEx7FV0WJHXL6X5JNQ2ZX45PX49P" localSheetId="14" hidden="1">#REF!</definedName>
    <definedName name="BEx7FV0WJHXL6X5JNQ2ZX45PX49P" localSheetId="13" hidden="1">#REF!</definedName>
    <definedName name="BEx7FV0WJHXL6X5JNQ2ZX45PX49P" localSheetId="12" hidden="1">#REF!</definedName>
    <definedName name="BEx7FV0WJHXL6X5JNQ2ZX45PX49P" localSheetId="11" hidden="1">#REF!</definedName>
    <definedName name="BEx7FV0WJHXL6X5JNQ2ZX45PX49P" localSheetId="10" hidden="1">#REF!</definedName>
    <definedName name="BEx7FV0WJHXL6X5JNQ2ZX45PX49P" localSheetId="9" hidden="1">#REF!</definedName>
    <definedName name="BEx7FV0WJHXL6X5JNQ2ZX45PX49P" localSheetId="8" hidden="1">#REF!</definedName>
    <definedName name="BEx7FV0WJHXL6X5JNQ2ZX45PX49P" localSheetId="7" hidden="1">#REF!</definedName>
    <definedName name="BEx7FV0WJHXL6X5JNQ2ZX45PX49P" localSheetId="6" hidden="1">#REF!</definedName>
    <definedName name="BEx7FV0WJHXL6X5JNQ2ZX45PX49P" localSheetId="5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15" hidden="1">#REF!</definedName>
    <definedName name="BEx7G82CKM3NIY1PHNFK28M09PCH" localSheetId="14" hidden="1">#REF!</definedName>
    <definedName name="BEx7G82CKM3NIY1PHNFK28M09PCH" localSheetId="13" hidden="1">#REF!</definedName>
    <definedName name="BEx7G82CKM3NIY1PHNFK28M09PCH" localSheetId="12" hidden="1">#REF!</definedName>
    <definedName name="BEx7G82CKM3NIY1PHNFK28M09PCH" localSheetId="11" hidden="1">#REF!</definedName>
    <definedName name="BEx7G82CKM3NIY1PHNFK28M09PCH" localSheetId="10" hidden="1">#REF!</definedName>
    <definedName name="BEx7G82CKM3NIY1PHNFK28M09PCH" localSheetId="9" hidden="1">#REF!</definedName>
    <definedName name="BEx7G82CKM3NIY1PHNFK28M09PCH" localSheetId="8" hidden="1">#REF!</definedName>
    <definedName name="BEx7G82CKM3NIY1PHNFK28M09PCH" localSheetId="7" hidden="1">#REF!</definedName>
    <definedName name="BEx7G82CKM3NIY1PHNFK28M09PCH" localSheetId="6" hidden="1">#REF!</definedName>
    <definedName name="BEx7G82CKM3NIY1PHNFK28M09PCH" localSheetId="5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15" hidden="1">#REF!</definedName>
    <definedName name="BEx7GR3ENYWRXXS5IT0UMEGOLGUH" localSheetId="14" hidden="1">#REF!</definedName>
    <definedName name="BEx7GR3ENYWRXXS5IT0UMEGOLGUH" localSheetId="13" hidden="1">#REF!</definedName>
    <definedName name="BEx7GR3ENYWRXXS5IT0UMEGOLGUH" localSheetId="12" hidden="1">#REF!</definedName>
    <definedName name="BEx7GR3ENYWRXXS5IT0UMEGOLGUH" localSheetId="11" hidden="1">#REF!</definedName>
    <definedName name="BEx7GR3ENYWRXXS5IT0UMEGOLGUH" localSheetId="10" hidden="1">#REF!</definedName>
    <definedName name="BEx7GR3ENYWRXXS5IT0UMEGOLGUH" localSheetId="9" hidden="1">#REF!</definedName>
    <definedName name="BEx7GR3ENYWRXXS5IT0UMEGOLGUH" localSheetId="8" hidden="1">#REF!</definedName>
    <definedName name="BEx7GR3ENYWRXXS5IT0UMEGOLGUH" localSheetId="7" hidden="1">#REF!</definedName>
    <definedName name="BEx7GR3ENYWRXXS5IT0UMEGOLGUH" localSheetId="6" hidden="1">#REF!</definedName>
    <definedName name="BEx7GR3ENYWRXXS5IT0UMEGOLGUH" localSheetId="5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15" hidden="1">#REF!</definedName>
    <definedName name="BEx7GSAL6P7TASL8MB63RFST1LJL" localSheetId="14" hidden="1">#REF!</definedName>
    <definedName name="BEx7GSAL6P7TASL8MB63RFST1LJL" localSheetId="13" hidden="1">#REF!</definedName>
    <definedName name="BEx7GSAL6P7TASL8MB63RFST1LJL" localSheetId="12" hidden="1">#REF!</definedName>
    <definedName name="BEx7GSAL6P7TASL8MB63RFST1LJL" localSheetId="11" hidden="1">#REF!</definedName>
    <definedName name="BEx7GSAL6P7TASL8MB63RFST1LJL" localSheetId="10" hidden="1">#REF!</definedName>
    <definedName name="BEx7GSAL6P7TASL8MB63RFST1LJL" localSheetId="9" hidden="1">#REF!</definedName>
    <definedName name="BEx7GSAL6P7TASL8MB63RFST1LJL" localSheetId="8" hidden="1">#REF!</definedName>
    <definedName name="BEx7GSAL6P7TASL8MB63RFST1LJL" localSheetId="7" hidden="1">#REF!</definedName>
    <definedName name="BEx7GSAL6P7TASL8MB63RFST1LJL" localSheetId="6" hidden="1">#REF!</definedName>
    <definedName name="BEx7GSAL6P7TASL8MB63RFST1LJL" localSheetId="5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15" hidden="1">#REF!</definedName>
    <definedName name="BEx7H0JD6I5I8WQLLWOYWY5YWPQE" localSheetId="14" hidden="1">#REF!</definedName>
    <definedName name="BEx7H0JD6I5I8WQLLWOYWY5YWPQE" localSheetId="13" hidden="1">#REF!</definedName>
    <definedName name="BEx7H0JD6I5I8WQLLWOYWY5YWPQE" localSheetId="12" hidden="1">#REF!</definedName>
    <definedName name="BEx7H0JD6I5I8WQLLWOYWY5YWPQE" localSheetId="11" hidden="1">#REF!</definedName>
    <definedName name="BEx7H0JD6I5I8WQLLWOYWY5YWPQE" localSheetId="10" hidden="1">#REF!</definedName>
    <definedName name="BEx7H0JD6I5I8WQLLWOYWY5YWPQE" localSheetId="9" hidden="1">#REF!</definedName>
    <definedName name="BEx7H0JD6I5I8WQLLWOYWY5YWPQE" localSheetId="8" hidden="1">#REF!</definedName>
    <definedName name="BEx7H0JD6I5I8WQLLWOYWY5YWPQE" localSheetId="7" hidden="1">#REF!</definedName>
    <definedName name="BEx7H0JD6I5I8WQLLWOYWY5YWPQE" localSheetId="6" hidden="1">#REF!</definedName>
    <definedName name="BEx7H0JD6I5I8WQLLWOYWY5YWPQE" localSheetId="5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15" hidden="1">#REF!</definedName>
    <definedName name="BEx7H14XCXH7WEXEY1HVO53A6AGH" localSheetId="14" hidden="1">#REF!</definedName>
    <definedName name="BEx7H14XCXH7WEXEY1HVO53A6AGH" localSheetId="13" hidden="1">#REF!</definedName>
    <definedName name="BEx7H14XCXH7WEXEY1HVO53A6AGH" localSheetId="12" hidden="1">#REF!</definedName>
    <definedName name="BEx7H14XCXH7WEXEY1HVO53A6AGH" localSheetId="11" hidden="1">#REF!</definedName>
    <definedName name="BEx7H14XCXH7WEXEY1HVO53A6AGH" localSheetId="10" hidden="1">#REF!</definedName>
    <definedName name="BEx7H14XCXH7WEXEY1HVO53A6AGH" localSheetId="9" hidden="1">#REF!</definedName>
    <definedName name="BEx7H14XCXH7WEXEY1HVO53A6AGH" localSheetId="8" hidden="1">#REF!</definedName>
    <definedName name="BEx7H14XCXH7WEXEY1HVO53A6AGH" localSheetId="7" hidden="1">#REF!</definedName>
    <definedName name="BEx7H14XCXH7WEXEY1HVO53A6AGH" localSheetId="6" hidden="1">#REF!</definedName>
    <definedName name="BEx7H14XCXH7WEXEY1HVO53A6AGH" localSheetId="5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15" hidden="1">#REF!</definedName>
    <definedName name="BEx7HGVBEF4LEIF6RC14N3PSU461" localSheetId="14" hidden="1">#REF!</definedName>
    <definedName name="BEx7HGVBEF4LEIF6RC14N3PSU461" localSheetId="13" hidden="1">#REF!</definedName>
    <definedName name="BEx7HGVBEF4LEIF6RC14N3PSU461" localSheetId="12" hidden="1">#REF!</definedName>
    <definedName name="BEx7HGVBEF4LEIF6RC14N3PSU461" localSheetId="11" hidden="1">#REF!</definedName>
    <definedName name="BEx7HGVBEF4LEIF6RC14N3PSU461" localSheetId="10" hidden="1">#REF!</definedName>
    <definedName name="BEx7HGVBEF4LEIF6RC14N3PSU461" localSheetId="9" hidden="1">#REF!</definedName>
    <definedName name="BEx7HGVBEF4LEIF6RC14N3PSU461" localSheetId="8" hidden="1">#REF!</definedName>
    <definedName name="BEx7HGVBEF4LEIF6RC14N3PSU461" localSheetId="7" hidden="1">#REF!</definedName>
    <definedName name="BEx7HGVBEF4LEIF6RC14N3PSU461" localSheetId="6" hidden="1">#REF!</definedName>
    <definedName name="BEx7HGVBEF4LEIF6RC14N3PSU461" localSheetId="5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15" hidden="1">#REF!</definedName>
    <definedName name="BEx7HQ5T9FZ42QWS09UO4DT42Y0R" localSheetId="14" hidden="1">#REF!</definedName>
    <definedName name="BEx7HQ5T9FZ42QWS09UO4DT42Y0R" localSheetId="13" hidden="1">#REF!</definedName>
    <definedName name="BEx7HQ5T9FZ42QWS09UO4DT42Y0R" localSheetId="12" hidden="1">#REF!</definedName>
    <definedName name="BEx7HQ5T9FZ42QWS09UO4DT42Y0R" localSheetId="11" hidden="1">#REF!</definedName>
    <definedName name="BEx7HQ5T9FZ42QWS09UO4DT42Y0R" localSheetId="10" hidden="1">#REF!</definedName>
    <definedName name="BEx7HQ5T9FZ42QWS09UO4DT42Y0R" localSheetId="9" hidden="1">#REF!</definedName>
    <definedName name="BEx7HQ5T9FZ42QWS09UO4DT42Y0R" localSheetId="8" hidden="1">#REF!</definedName>
    <definedName name="BEx7HQ5T9FZ42QWS09UO4DT42Y0R" localSheetId="7" hidden="1">#REF!</definedName>
    <definedName name="BEx7HQ5T9FZ42QWS09UO4DT42Y0R" localSheetId="6" hidden="1">#REF!</definedName>
    <definedName name="BEx7HQ5T9FZ42QWS09UO4DT42Y0R" localSheetId="5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15" hidden="1">#REF!</definedName>
    <definedName name="BEx7HRCZE3CVGON1HV07MT5MNDZ3" localSheetId="14" hidden="1">#REF!</definedName>
    <definedName name="BEx7HRCZE3CVGON1HV07MT5MNDZ3" localSheetId="13" hidden="1">#REF!</definedName>
    <definedName name="BEx7HRCZE3CVGON1HV07MT5MNDZ3" localSheetId="12" hidden="1">#REF!</definedName>
    <definedName name="BEx7HRCZE3CVGON1HV07MT5MNDZ3" localSheetId="11" hidden="1">#REF!</definedName>
    <definedName name="BEx7HRCZE3CVGON1HV07MT5MNDZ3" localSheetId="10" hidden="1">#REF!</definedName>
    <definedName name="BEx7HRCZE3CVGON1HV07MT5MNDZ3" localSheetId="9" hidden="1">#REF!</definedName>
    <definedName name="BEx7HRCZE3CVGON1HV07MT5MNDZ3" localSheetId="8" hidden="1">#REF!</definedName>
    <definedName name="BEx7HRCZE3CVGON1HV07MT5MNDZ3" localSheetId="7" hidden="1">#REF!</definedName>
    <definedName name="BEx7HRCZE3CVGON1HV07MT5MNDZ3" localSheetId="6" hidden="1">#REF!</definedName>
    <definedName name="BEx7HRCZE3CVGON1HV07MT5MNDZ3" localSheetId="5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15" hidden="1">#REF!</definedName>
    <definedName name="BEx7HWGE2CANG5M17X4C8YNC3N8F" localSheetId="14" hidden="1">#REF!</definedName>
    <definedName name="BEx7HWGE2CANG5M17X4C8YNC3N8F" localSheetId="13" hidden="1">#REF!</definedName>
    <definedName name="BEx7HWGE2CANG5M17X4C8YNC3N8F" localSheetId="12" hidden="1">#REF!</definedName>
    <definedName name="BEx7HWGE2CANG5M17X4C8YNC3N8F" localSheetId="11" hidden="1">#REF!</definedName>
    <definedName name="BEx7HWGE2CANG5M17X4C8YNC3N8F" localSheetId="10" hidden="1">#REF!</definedName>
    <definedName name="BEx7HWGE2CANG5M17X4C8YNC3N8F" localSheetId="9" hidden="1">#REF!</definedName>
    <definedName name="BEx7HWGE2CANG5M17X4C8YNC3N8F" localSheetId="8" hidden="1">#REF!</definedName>
    <definedName name="BEx7HWGE2CANG5M17X4C8YNC3N8F" localSheetId="7" hidden="1">#REF!</definedName>
    <definedName name="BEx7HWGE2CANG5M17X4C8YNC3N8F" localSheetId="6" hidden="1">#REF!</definedName>
    <definedName name="BEx7HWGE2CANG5M17X4C8YNC3N8F" localSheetId="5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15" hidden="1">#REF!</definedName>
    <definedName name="BEx7IB54GU5UCTJS549UBDW43EJL" localSheetId="14" hidden="1">#REF!</definedName>
    <definedName name="BEx7IB54GU5UCTJS549UBDW43EJL" localSheetId="13" hidden="1">#REF!</definedName>
    <definedName name="BEx7IB54GU5UCTJS549UBDW43EJL" localSheetId="12" hidden="1">#REF!</definedName>
    <definedName name="BEx7IB54GU5UCTJS549UBDW43EJL" localSheetId="11" hidden="1">#REF!</definedName>
    <definedName name="BEx7IB54GU5UCTJS549UBDW43EJL" localSheetId="10" hidden="1">#REF!</definedName>
    <definedName name="BEx7IB54GU5UCTJS549UBDW43EJL" localSheetId="9" hidden="1">#REF!</definedName>
    <definedName name="BEx7IB54GU5UCTJS549UBDW43EJL" localSheetId="8" hidden="1">#REF!</definedName>
    <definedName name="BEx7IB54GU5UCTJS549UBDW43EJL" localSheetId="7" hidden="1">#REF!</definedName>
    <definedName name="BEx7IB54GU5UCTJS549UBDW43EJL" localSheetId="6" hidden="1">#REF!</definedName>
    <definedName name="BEx7IB54GU5UCTJS549UBDW43EJL" localSheetId="5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15" hidden="1">#REF!</definedName>
    <definedName name="BEx7IBVYN47SFZIA0K4MDKQZNN9V" localSheetId="14" hidden="1">#REF!</definedName>
    <definedName name="BEx7IBVYN47SFZIA0K4MDKQZNN9V" localSheetId="13" hidden="1">#REF!</definedName>
    <definedName name="BEx7IBVYN47SFZIA0K4MDKQZNN9V" localSheetId="12" hidden="1">#REF!</definedName>
    <definedName name="BEx7IBVYN47SFZIA0K4MDKQZNN9V" localSheetId="11" hidden="1">#REF!</definedName>
    <definedName name="BEx7IBVYN47SFZIA0K4MDKQZNN9V" localSheetId="10" hidden="1">#REF!</definedName>
    <definedName name="BEx7IBVYN47SFZIA0K4MDKQZNN9V" localSheetId="9" hidden="1">#REF!</definedName>
    <definedName name="BEx7IBVYN47SFZIA0K4MDKQZNN9V" localSheetId="8" hidden="1">#REF!</definedName>
    <definedName name="BEx7IBVYN47SFZIA0K4MDKQZNN9V" localSheetId="7" hidden="1">#REF!</definedName>
    <definedName name="BEx7IBVYN47SFZIA0K4MDKQZNN9V" localSheetId="6" hidden="1">#REF!</definedName>
    <definedName name="BEx7IBVYN47SFZIA0K4MDKQZNN9V" localSheetId="5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15" hidden="1">#REF!</definedName>
    <definedName name="BEx7IGOMJB39HUONENRXTK1MFHGE" localSheetId="14" hidden="1">#REF!</definedName>
    <definedName name="BEx7IGOMJB39HUONENRXTK1MFHGE" localSheetId="13" hidden="1">#REF!</definedName>
    <definedName name="BEx7IGOMJB39HUONENRXTK1MFHGE" localSheetId="12" hidden="1">#REF!</definedName>
    <definedName name="BEx7IGOMJB39HUONENRXTK1MFHGE" localSheetId="11" hidden="1">#REF!</definedName>
    <definedName name="BEx7IGOMJB39HUONENRXTK1MFHGE" localSheetId="10" hidden="1">#REF!</definedName>
    <definedName name="BEx7IGOMJB39HUONENRXTK1MFHGE" localSheetId="9" hidden="1">#REF!</definedName>
    <definedName name="BEx7IGOMJB39HUONENRXTK1MFHGE" localSheetId="8" hidden="1">#REF!</definedName>
    <definedName name="BEx7IGOMJB39HUONENRXTK1MFHGE" localSheetId="7" hidden="1">#REF!</definedName>
    <definedName name="BEx7IGOMJB39HUONENRXTK1MFHGE" localSheetId="6" hidden="1">#REF!</definedName>
    <definedName name="BEx7IGOMJB39HUONENRXTK1MFHGE" localSheetId="5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15" hidden="1">#REF!</definedName>
    <definedName name="BEx7ISO6LTCYYDK0J6IN4PG2P6SW" localSheetId="14" hidden="1">#REF!</definedName>
    <definedName name="BEx7ISO6LTCYYDK0J6IN4PG2P6SW" localSheetId="13" hidden="1">#REF!</definedName>
    <definedName name="BEx7ISO6LTCYYDK0J6IN4PG2P6SW" localSheetId="12" hidden="1">#REF!</definedName>
    <definedName name="BEx7ISO6LTCYYDK0J6IN4PG2P6SW" localSheetId="11" hidden="1">#REF!</definedName>
    <definedName name="BEx7ISO6LTCYYDK0J6IN4PG2P6SW" localSheetId="10" hidden="1">#REF!</definedName>
    <definedName name="BEx7ISO6LTCYYDK0J6IN4PG2P6SW" localSheetId="9" hidden="1">#REF!</definedName>
    <definedName name="BEx7ISO6LTCYYDK0J6IN4PG2P6SW" localSheetId="8" hidden="1">#REF!</definedName>
    <definedName name="BEx7ISO6LTCYYDK0J6IN4PG2P6SW" localSheetId="7" hidden="1">#REF!</definedName>
    <definedName name="BEx7ISO6LTCYYDK0J6IN4PG2P6SW" localSheetId="6" hidden="1">#REF!</definedName>
    <definedName name="BEx7ISO6LTCYYDK0J6IN4PG2P6SW" localSheetId="5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15" hidden="1">#REF!</definedName>
    <definedName name="BEx7IV2IJ5WT7UC0UG7WP0WF2JZI" localSheetId="14" hidden="1">#REF!</definedName>
    <definedName name="BEx7IV2IJ5WT7UC0UG7WP0WF2JZI" localSheetId="13" hidden="1">#REF!</definedName>
    <definedName name="BEx7IV2IJ5WT7UC0UG7WP0WF2JZI" localSheetId="12" hidden="1">#REF!</definedName>
    <definedName name="BEx7IV2IJ5WT7UC0UG7WP0WF2JZI" localSheetId="11" hidden="1">#REF!</definedName>
    <definedName name="BEx7IV2IJ5WT7UC0UG7WP0WF2JZI" localSheetId="10" hidden="1">#REF!</definedName>
    <definedName name="BEx7IV2IJ5WT7UC0UG7WP0WF2JZI" localSheetId="9" hidden="1">#REF!</definedName>
    <definedName name="BEx7IV2IJ5WT7UC0UG7WP0WF2JZI" localSheetId="8" hidden="1">#REF!</definedName>
    <definedName name="BEx7IV2IJ5WT7UC0UG7WP0WF2JZI" localSheetId="7" hidden="1">#REF!</definedName>
    <definedName name="BEx7IV2IJ5WT7UC0UG7WP0WF2JZI" localSheetId="6" hidden="1">#REF!</definedName>
    <definedName name="BEx7IV2IJ5WT7UC0UG7WP0WF2JZI" localSheetId="5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15" hidden="1">#REF!</definedName>
    <definedName name="BEx7IXGU74GE5E4S6W4Z13AR092Y" localSheetId="14" hidden="1">#REF!</definedName>
    <definedName name="BEx7IXGU74GE5E4S6W4Z13AR092Y" localSheetId="13" hidden="1">#REF!</definedName>
    <definedName name="BEx7IXGU74GE5E4S6W4Z13AR092Y" localSheetId="12" hidden="1">#REF!</definedName>
    <definedName name="BEx7IXGU74GE5E4S6W4Z13AR092Y" localSheetId="11" hidden="1">#REF!</definedName>
    <definedName name="BEx7IXGU74GE5E4S6W4Z13AR092Y" localSheetId="10" hidden="1">#REF!</definedName>
    <definedName name="BEx7IXGU74GE5E4S6W4Z13AR092Y" localSheetId="9" hidden="1">#REF!</definedName>
    <definedName name="BEx7IXGU74GE5E4S6W4Z13AR092Y" localSheetId="8" hidden="1">#REF!</definedName>
    <definedName name="BEx7IXGU74GE5E4S6W4Z13AR092Y" localSheetId="7" hidden="1">#REF!</definedName>
    <definedName name="BEx7IXGU74GE5E4S6W4Z13AR092Y" localSheetId="6" hidden="1">#REF!</definedName>
    <definedName name="BEx7IXGU74GE5E4S6W4Z13AR092Y" localSheetId="5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15" hidden="1">#REF!</definedName>
    <definedName name="BEx7J4YL8Q3BI1MLH16YYQ18IJRD" localSheetId="14" hidden="1">#REF!</definedName>
    <definedName name="BEx7J4YL8Q3BI1MLH16YYQ18IJRD" localSheetId="13" hidden="1">#REF!</definedName>
    <definedName name="BEx7J4YL8Q3BI1MLH16YYQ18IJRD" localSheetId="12" hidden="1">#REF!</definedName>
    <definedName name="BEx7J4YL8Q3BI1MLH16YYQ18IJRD" localSheetId="11" hidden="1">#REF!</definedName>
    <definedName name="BEx7J4YL8Q3BI1MLH16YYQ18IJRD" localSheetId="10" hidden="1">#REF!</definedName>
    <definedName name="BEx7J4YL8Q3BI1MLH16YYQ18IJRD" localSheetId="9" hidden="1">#REF!</definedName>
    <definedName name="BEx7J4YL8Q3BI1MLH16YYQ18IJRD" localSheetId="8" hidden="1">#REF!</definedName>
    <definedName name="BEx7J4YL8Q3BI1MLH16YYQ18IJRD" localSheetId="7" hidden="1">#REF!</definedName>
    <definedName name="BEx7J4YL8Q3BI1MLH16YYQ18IJRD" localSheetId="6" hidden="1">#REF!</definedName>
    <definedName name="BEx7J4YL8Q3BI1MLH16YYQ18IJRD" localSheetId="5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15" hidden="1">#REF!</definedName>
    <definedName name="BEx7J5K5QVUOXI6A663KUWL6PO3O" localSheetId="14" hidden="1">#REF!</definedName>
    <definedName name="BEx7J5K5QVUOXI6A663KUWL6PO3O" localSheetId="13" hidden="1">#REF!</definedName>
    <definedName name="BEx7J5K5QVUOXI6A663KUWL6PO3O" localSheetId="12" hidden="1">#REF!</definedName>
    <definedName name="BEx7J5K5QVUOXI6A663KUWL6PO3O" localSheetId="11" hidden="1">#REF!</definedName>
    <definedName name="BEx7J5K5QVUOXI6A663KUWL6PO3O" localSheetId="10" hidden="1">#REF!</definedName>
    <definedName name="BEx7J5K5QVUOXI6A663KUWL6PO3O" localSheetId="9" hidden="1">#REF!</definedName>
    <definedName name="BEx7J5K5QVUOXI6A663KUWL6PO3O" localSheetId="8" hidden="1">#REF!</definedName>
    <definedName name="BEx7J5K5QVUOXI6A663KUWL6PO3O" localSheetId="7" hidden="1">#REF!</definedName>
    <definedName name="BEx7J5K5QVUOXI6A663KUWL6PO3O" localSheetId="6" hidden="1">#REF!</definedName>
    <definedName name="BEx7J5K5QVUOXI6A663KUWL6PO3O" localSheetId="5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15" hidden="1">#REF!</definedName>
    <definedName name="BEx7JH3HGBPI07OHZ5LFYK0UFZQR" localSheetId="14" hidden="1">#REF!</definedName>
    <definedName name="BEx7JH3HGBPI07OHZ5LFYK0UFZQR" localSheetId="13" hidden="1">#REF!</definedName>
    <definedName name="BEx7JH3HGBPI07OHZ5LFYK0UFZQR" localSheetId="12" hidden="1">#REF!</definedName>
    <definedName name="BEx7JH3HGBPI07OHZ5LFYK0UFZQR" localSheetId="11" hidden="1">#REF!</definedName>
    <definedName name="BEx7JH3HGBPI07OHZ5LFYK0UFZQR" localSheetId="10" hidden="1">#REF!</definedName>
    <definedName name="BEx7JH3HGBPI07OHZ5LFYK0UFZQR" localSheetId="9" hidden="1">#REF!</definedName>
    <definedName name="BEx7JH3HGBPI07OHZ5LFYK0UFZQR" localSheetId="8" hidden="1">#REF!</definedName>
    <definedName name="BEx7JH3HGBPI07OHZ5LFYK0UFZQR" localSheetId="7" hidden="1">#REF!</definedName>
    <definedName name="BEx7JH3HGBPI07OHZ5LFYK0UFZQR" localSheetId="6" hidden="1">#REF!</definedName>
    <definedName name="BEx7JH3HGBPI07OHZ5LFYK0UFZQR" localSheetId="5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15" hidden="1">#REF!</definedName>
    <definedName name="BEx7JRL3MHRMVLQF3EN15MXRPN68" localSheetId="14" hidden="1">#REF!</definedName>
    <definedName name="BEx7JRL3MHRMVLQF3EN15MXRPN68" localSheetId="13" hidden="1">#REF!</definedName>
    <definedName name="BEx7JRL3MHRMVLQF3EN15MXRPN68" localSheetId="12" hidden="1">#REF!</definedName>
    <definedName name="BEx7JRL3MHRMVLQF3EN15MXRPN68" localSheetId="11" hidden="1">#REF!</definedName>
    <definedName name="BEx7JRL3MHRMVLQF3EN15MXRPN68" localSheetId="10" hidden="1">#REF!</definedName>
    <definedName name="BEx7JRL3MHRMVLQF3EN15MXRPN68" localSheetId="9" hidden="1">#REF!</definedName>
    <definedName name="BEx7JRL3MHRMVLQF3EN15MXRPN68" localSheetId="8" hidden="1">#REF!</definedName>
    <definedName name="BEx7JRL3MHRMVLQF3EN15MXRPN68" localSheetId="7" hidden="1">#REF!</definedName>
    <definedName name="BEx7JRL3MHRMVLQF3EN15MXRPN68" localSheetId="6" hidden="1">#REF!</definedName>
    <definedName name="BEx7JRL3MHRMVLQF3EN15MXRPN68" localSheetId="5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15" hidden="1">#REF!</definedName>
    <definedName name="BEx7JV194190CNM6WWGQ3UBJ3CHH" localSheetId="14" hidden="1">#REF!</definedName>
    <definedName name="BEx7JV194190CNM6WWGQ3UBJ3CHH" localSheetId="13" hidden="1">#REF!</definedName>
    <definedName name="BEx7JV194190CNM6WWGQ3UBJ3CHH" localSheetId="12" hidden="1">#REF!</definedName>
    <definedName name="BEx7JV194190CNM6WWGQ3UBJ3CHH" localSheetId="11" hidden="1">#REF!</definedName>
    <definedName name="BEx7JV194190CNM6WWGQ3UBJ3CHH" localSheetId="10" hidden="1">#REF!</definedName>
    <definedName name="BEx7JV194190CNM6WWGQ3UBJ3CHH" localSheetId="9" hidden="1">#REF!</definedName>
    <definedName name="BEx7JV194190CNM6WWGQ3UBJ3CHH" localSheetId="8" hidden="1">#REF!</definedName>
    <definedName name="BEx7JV194190CNM6WWGQ3UBJ3CHH" localSheetId="7" hidden="1">#REF!</definedName>
    <definedName name="BEx7JV194190CNM6WWGQ3UBJ3CHH" localSheetId="6" hidden="1">#REF!</definedName>
    <definedName name="BEx7JV194190CNM6WWGQ3UBJ3CHH" localSheetId="5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15" hidden="1">#REF!</definedName>
    <definedName name="BEx7JZJ4AE8AGMWPK3XPBTBUBZ48" localSheetId="14" hidden="1">#REF!</definedName>
    <definedName name="BEx7JZJ4AE8AGMWPK3XPBTBUBZ48" localSheetId="13" hidden="1">#REF!</definedName>
    <definedName name="BEx7JZJ4AE8AGMWPK3XPBTBUBZ48" localSheetId="12" hidden="1">#REF!</definedName>
    <definedName name="BEx7JZJ4AE8AGMWPK3XPBTBUBZ48" localSheetId="11" hidden="1">#REF!</definedName>
    <definedName name="BEx7JZJ4AE8AGMWPK3XPBTBUBZ48" localSheetId="10" hidden="1">#REF!</definedName>
    <definedName name="BEx7JZJ4AE8AGMWPK3XPBTBUBZ48" localSheetId="9" hidden="1">#REF!</definedName>
    <definedName name="BEx7JZJ4AE8AGMWPK3XPBTBUBZ48" localSheetId="8" hidden="1">#REF!</definedName>
    <definedName name="BEx7JZJ4AE8AGMWPK3XPBTBUBZ48" localSheetId="7" hidden="1">#REF!</definedName>
    <definedName name="BEx7JZJ4AE8AGMWPK3XPBTBUBZ48" localSheetId="6" hidden="1">#REF!</definedName>
    <definedName name="BEx7JZJ4AE8AGMWPK3XPBTBUBZ48" localSheetId="5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15" hidden="1">#REF!</definedName>
    <definedName name="BEx7K7GZ607XQOGB81A1HINBTGOZ" localSheetId="14" hidden="1">#REF!</definedName>
    <definedName name="BEx7K7GZ607XQOGB81A1HINBTGOZ" localSheetId="13" hidden="1">#REF!</definedName>
    <definedName name="BEx7K7GZ607XQOGB81A1HINBTGOZ" localSheetId="12" hidden="1">#REF!</definedName>
    <definedName name="BEx7K7GZ607XQOGB81A1HINBTGOZ" localSheetId="11" hidden="1">#REF!</definedName>
    <definedName name="BEx7K7GZ607XQOGB81A1HINBTGOZ" localSheetId="10" hidden="1">#REF!</definedName>
    <definedName name="BEx7K7GZ607XQOGB81A1HINBTGOZ" localSheetId="9" hidden="1">#REF!</definedName>
    <definedName name="BEx7K7GZ607XQOGB81A1HINBTGOZ" localSheetId="8" hidden="1">#REF!</definedName>
    <definedName name="BEx7K7GZ607XQOGB81A1HINBTGOZ" localSheetId="7" hidden="1">#REF!</definedName>
    <definedName name="BEx7K7GZ607XQOGB81A1HINBTGOZ" localSheetId="6" hidden="1">#REF!</definedName>
    <definedName name="BEx7K7GZ607XQOGB81A1HINBTGOZ" localSheetId="5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15" hidden="1">#REF!</definedName>
    <definedName name="BEx7KEYPBDXSNROH8M6CDCBN6B50" localSheetId="14" hidden="1">#REF!</definedName>
    <definedName name="BEx7KEYPBDXSNROH8M6CDCBN6B50" localSheetId="13" hidden="1">#REF!</definedName>
    <definedName name="BEx7KEYPBDXSNROH8M6CDCBN6B50" localSheetId="12" hidden="1">#REF!</definedName>
    <definedName name="BEx7KEYPBDXSNROH8M6CDCBN6B50" localSheetId="11" hidden="1">#REF!</definedName>
    <definedName name="BEx7KEYPBDXSNROH8M6CDCBN6B50" localSheetId="10" hidden="1">#REF!</definedName>
    <definedName name="BEx7KEYPBDXSNROH8M6CDCBN6B50" localSheetId="9" hidden="1">#REF!</definedName>
    <definedName name="BEx7KEYPBDXSNROH8M6CDCBN6B50" localSheetId="8" hidden="1">#REF!</definedName>
    <definedName name="BEx7KEYPBDXSNROH8M6CDCBN6B50" localSheetId="7" hidden="1">#REF!</definedName>
    <definedName name="BEx7KEYPBDXSNROH8M6CDCBN6B50" localSheetId="6" hidden="1">#REF!</definedName>
    <definedName name="BEx7KEYPBDXSNROH8M6CDCBN6B50" localSheetId="5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15" hidden="1">#REF!</definedName>
    <definedName name="BEx7KH7PZ0A6FSWA4LAN2CMZ0WSF" localSheetId="14" hidden="1">#REF!</definedName>
    <definedName name="BEx7KH7PZ0A6FSWA4LAN2CMZ0WSF" localSheetId="13" hidden="1">#REF!</definedName>
    <definedName name="BEx7KH7PZ0A6FSWA4LAN2CMZ0WSF" localSheetId="12" hidden="1">#REF!</definedName>
    <definedName name="BEx7KH7PZ0A6FSWA4LAN2CMZ0WSF" localSheetId="11" hidden="1">#REF!</definedName>
    <definedName name="BEx7KH7PZ0A6FSWA4LAN2CMZ0WSF" localSheetId="10" hidden="1">#REF!</definedName>
    <definedName name="BEx7KH7PZ0A6FSWA4LAN2CMZ0WSF" localSheetId="9" hidden="1">#REF!</definedName>
    <definedName name="BEx7KH7PZ0A6FSWA4LAN2CMZ0WSF" localSheetId="8" hidden="1">#REF!</definedName>
    <definedName name="BEx7KH7PZ0A6FSWA4LAN2CMZ0WSF" localSheetId="7" hidden="1">#REF!</definedName>
    <definedName name="BEx7KH7PZ0A6FSWA4LAN2CMZ0WSF" localSheetId="6" hidden="1">#REF!</definedName>
    <definedName name="BEx7KH7PZ0A6FSWA4LAN2CMZ0WSF" localSheetId="5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15" hidden="1">#REF!</definedName>
    <definedName name="BEx7KNCTL6VMNQP4MFMHOMV1WI1Y" localSheetId="14" hidden="1">#REF!</definedName>
    <definedName name="BEx7KNCTL6VMNQP4MFMHOMV1WI1Y" localSheetId="13" hidden="1">#REF!</definedName>
    <definedName name="BEx7KNCTL6VMNQP4MFMHOMV1WI1Y" localSheetId="12" hidden="1">#REF!</definedName>
    <definedName name="BEx7KNCTL6VMNQP4MFMHOMV1WI1Y" localSheetId="11" hidden="1">#REF!</definedName>
    <definedName name="BEx7KNCTL6VMNQP4MFMHOMV1WI1Y" localSheetId="10" hidden="1">#REF!</definedName>
    <definedName name="BEx7KNCTL6VMNQP4MFMHOMV1WI1Y" localSheetId="9" hidden="1">#REF!</definedName>
    <definedName name="BEx7KNCTL6VMNQP4MFMHOMV1WI1Y" localSheetId="8" hidden="1">#REF!</definedName>
    <definedName name="BEx7KNCTL6VMNQP4MFMHOMV1WI1Y" localSheetId="7" hidden="1">#REF!</definedName>
    <definedName name="BEx7KNCTL6VMNQP4MFMHOMV1WI1Y" localSheetId="6" hidden="1">#REF!</definedName>
    <definedName name="BEx7KNCTL6VMNQP4MFMHOMV1WI1Y" localSheetId="5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15" hidden="1">#REF!</definedName>
    <definedName name="BEx7KSAS8BZT6H8OQCZ5DNSTMO07" localSheetId="14" hidden="1">#REF!</definedName>
    <definedName name="BEx7KSAS8BZT6H8OQCZ5DNSTMO07" localSheetId="13" hidden="1">#REF!</definedName>
    <definedName name="BEx7KSAS8BZT6H8OQCZ5DNSTMO07" localSheetId="12" hidden="1">#REF!</definedName>
    <definedName name="BEx7KSAS8BZT6H8OQCZ5DNSTMO07" localSheetId="11" hidden="1">#REF!</definedName>
    <definedName name="BEx7KSAS8BZT6H8OQCZ5DNSTMO07" localSheetId="10" hidden="1">#REF!</definedName>
    <definedName name="BEx7KSAS8BZT6H8OQCZ5DNSTMO07" localSheetId="9" hidden="1">#REF!</definedName>
    <definedName name="BEx7KSAS8BZT6H8OQCZ5DNSTMO07" localSheetId="8" hidden="1">#REF!</definedName>
    <definedName name="BEx7KSAS8BZT6H8OQCZ5DNSTMO07" localSheetId="7" hidden="1">#REF!</definedName>
    <definedName name="BEx7KSAS8BZT6H8OQCZ5DNSTMO07" localSheetId="6" hidden="1">#REF!</definedName>
    <definedName name="BEx7KSAS8BZT6H8OQCZ5DNSTMO07" localSheetId="5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15" hidden="1">#REF!</definedName>
    <definedName name="BEx7KWHTBD21COXVI4HNEQH0Z3L8" localSheetId="14" hidden="1">#REF!</definedName>
    <definedName name="BEx7KWHTBD21COXVI4HNEQH0Z3L8" localSheetId="13" hidden="1">#REF!</definedName>
    <definedName name="BEx7KWHTBD21COXVI4HNEQH0Z3L8" localSheetId="12" hidden="1">#REF!</definedName>
    <definedName name="BEx7KWHTBD21COXVI4HNEQH0Z3L8" localSheetId="11" hidden="1">#REF!</definedName>
    <definedName name="BEx7KWHTBD21COXVI4HNEQH0Z3L8" localSheetId="10" hidden="1">#REF!</definedName>
    <definedName name="BEx7KWHTBD21COXVI4HNEQH0Z3L8" localSheetId="9" hidden="1">#REF!</definedName>
    <definedName name="BEx7KWHTBD21COXVI4HNEQH0Z3L8" localSheetId="8" hidden="1">#REF!</definedName>
    <definedName name="BEx7KWHTBD21COXVI4HNEQH0Z3L8" localSheetId="7" hidden="1">#REF!</definedName>
    <definedName name="BEx7KWHTBD21COXVI4HNEQH0Z3L8" localSheetId="6" hidden="1">#REF!</definedName>
    <definedName name="BEx7KWHTBD21COXVI4HNEQH0Z3L8" localSheetId="5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15" hidden="1">#REF!</definedName>
    <definedName name="BEx7KXUGRMRSUXCM97Z7VRZQ9JH2" localSheetId="14" hidden="1">#REF!</definedName>
    <definedName name="BEx7KXUGRMRSUXCM97Z7VRZQ9JH2" localSheetId="13" hidden="1">#REF!</definedName>
    <definedName name="BEx7KXUGRMRSUXCM97Z7VRZQ9JH2" localSheetId="12" hidden="1">#REF!</definedName>
    <definedName name="BEx7KXUGRMRSUXCM97Z7VRZQ9JH2" localSheetId="11" hidden="1">#REF!</definedName>
    <definedName name="BEx7KXUGRMRSUXCM97Z7VRZQ9JH2" localSheetId="10" hidden="1">#REF!</definedName>
    <definedName name="BEx7KXUGRMRSUXCM97Z7VRZQ9JH2" localSheetId="9" hidden="1">#REF!</definedName>
    <definedName name="BEx7KXUGRMRSUXCM97Z7VRZQ9JH2" localSheetId="8" hidden="1">#REF!</definedName>
    <definedName name="BEx7KXUGRMRSUXCM97Z7VRZQ9JH2" localSheetId="7" hidden="1">#REF!</definedName>
    <definedName name="BEx7KXUGRMRSUXCM97Z7VRZQ9JH2" localSheetId="6" hidden="1">#REF!</definedName>
    <definedName name="BEx7KXUGRMRSUXCM97Z7VRZQ9JH2" localSheetId="5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15" hidden="1">#REF!</definedName>
    <definedName name="BEx7L5C6U8MP6IZ67BD649WQYJEK" localSheetId="14" hidden="1">#REF!</definedName>
    <definedName name="BEx7L5C6U8MP6IZ67BD649WQYJEK" localSheetId="13" hidden="1">#REF!</definedName>
    <definedName name="BEx7L5C6U8MP6IZ67BD649WQYJEK" localSheetId="12" hidden="1">#REF!</definedName>
    <definedName name="BEx7L5C6U8MP6IZ67BD649WQYJEK" localSheetId="11" hidden="1">#REF!</definedName>
    <definedName name="BEx7L5C6U8MP6IZ67BD649WQYJEK" localSheetId="10" hidden="1">#REF!</definedName>
    <definedName name="BEx7L5C6U8MP6IZ67BD649WQYJEK" localSheetId="9" hidden="1">#REF!</definedName>
    <definedName name="BEx7L5C6U8MP6IZ67BD649WQYJEK" localSheetId="8" hidden="1">#REF!</definedName>
    <definedName name="BEx7L5C6U8MP6IZ67BD649WQYJEK" localSheetId="7" hidden="1">#REF!</definedName>
    <definedName name="BEx7L5C6U8MP6IZ67BD649WQYJEK" localSheetId="6" hidden="1">#REF!</definedName>
    <definedName name="BEx7L5C6U8MP6IZ67BD649WQYJEK" localSheetId="5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15" hidden="1">#REF!</definedName>
    <definedName name="BEx7L8HEYEVTATR0OG5JJO647KNI" localSheetId="14" hidden="1">#REF!</definedName>
    <definedName name="BEx7L8HEYEVTATR0OG5JJO647KNI" localSheetId="13" hidden="1">#REF!</definedName>
    <definedName name="BEx7L8HEYEVTATR0OG5JJO647KNI" localSheetId="12" hidden="1">#REF!</definedName>
    <definedName name="BEx7L8HEYEVTATR0OG5JJO647KNI" localSheetId="11" hidden="1">#REF!</definedName>
    <definedName name="BEx7L8HEYEVTATR0OG5JJO647KNI" localSheetId="10" hidden="1">#REF!</definedName>
    <definedName name="BEx7L8HEYEVTATR0OG5JJO647KNI" localSheetId="9" hidden="1">#REF!</definedName>
    <definedName name="BEx7L8HEYEVTATR0OG5JJO647KNI" localSheetId="8" hidden="1">#REF!</definedName>
    <definedName name="BEx7L8HEYEVTATR0OG5JJO647KNI" localSheetId="7" hidden="1">#REF!</definedName>
    <definedName name="BEx7L8HEYEVTATR0OG5JJO647KNI" localSheetId="6" hidden="1">#REF!</definedName>
    <definedName name="BEx7L8HEYEVTATR0OG5JJO647KNI" localSheetId="5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15" hidden="1">#REF!</definedName>
    <definedName name="BEx7L8XOV64OMS15ZFURFEUXLMWF" localSheetId="14" hidden="1">#REF!</definedName>
    <definedName name="BEx7L8XOV64OMS15ZFURFEUXLMWF" localSheetId="13" hidden="1">#REF!</definedName>
    <definedName name="BEx7L8XOV64OMS15ZFURFEUXLMWF" localSheetId="12" hidden="1">#REF!</definedName>
    <definedName name="BEx7L8XOV64OMS15ZFURFEUXLMWF" localSheetId="11" hidden="1">#REF!</definedName>
    <definedName name="BEx7L8XOV64OMS15ZFURFEUXLMWF" localSheetId="10" hidden="1">#REF!</definedName>
    <definedName name="BEx7L8XOV64OMS15ZFURFEUXLMWF" localSheetId="9" hidden="1">#REF!</definedName>
    <definedName name="BEx7L8XOV64OMS15ZFURFEUXLMWF" localSheetId="8" hidden="1">#REF!</definedName>
    <definedName name="BEx7L8XOV64OMS15ZFURFEUXLMWF" localSheetId="7" hidden="1">#REF!</definedName>
    <definedName name="BEx7L8XOV64OMS15ZFURFEUXLMWF" localSheetId="6" hidden="1">#REF!</definedName>
    <definedName name="BEx7L8XOV64OMS15ZFURFEUXLMWF" localSheetId="5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15" hidden="1">#REF!</definedName>
    <definedName name="BEx7LPF478MRAYB9TQ6LDML6O3BY" localSheetId="14" hidden="1">#REF!</definedName>
    <definedName name="BEx7LPF478MRAYB9TQ6LDML6O3BY" localSheetId="13" hidden="1">#REF!</definedName>
    <definedName name="BEx7LPF478MRAYB9TQ6LDML6O3BY" localSheetId="12" hidden="1">#REF!</definedName>
    <definedName name="BEx7LPF478MRAYB9TQ6LDML6O3BY" localSheetId="11" hidden="1">#REF!</definedName>
    <definedName name="BEx7LPF478MRAYB9TQ6LDML6O3BY" localSheetId="10" hidden="1">#REF!</definedName>
    <definedName name="BEx7LPF478MRAYB9TQ6LDML6O3BY" localSheetId="9" hidden="1">#REF!</definedName>
    <definedName name="BEx7LPF478MRAYB9TQ6LDML6O3BY" localSheetId="8" hidden="1">#REF!</definedName>
    <definedName name="BEx7LPF478MRAYB9TQ6LDML6O3BY" localSheetId="7" hidden="1">#REF!</definedName>
    <definedName name="BEx7LPF478MRAYB9TQ6LDML6O3BY" localSheetId="6" hidden="1">#REF!</definedName>
    <definedName name="BEx7LPF478MRAYB9TQ6LDML6O3BY" localSheetId="5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15" hidden="1">#REF!</definedName>
    <definedName name="BEx7LPV780NFCG1VX4EKJ29YXOLZ" localSheetId="14" hidden="1">#REF!</definedName>
    <definedName name="BEx7LPV780NFCG1VX4EKJ29YXOLZ" localSheetId="13" hidden="1">#REF!</definedName>
    <definedName name="BEx7LPV780NFCG1VX4EKJ29YXOLZ" localSheetId="12" hidden="1">#REF!</definedName>
    <definedName name="BEx7LPV780NFCG1VX4EKJ29YXOLZ" localSheetId="11" hidden="1">#REF!</definedName>
    <definedName name="BEx7LPV780NFCG1VX4EKJ29YXOLZ" localSheetId="10" hidden="1">#REF!</definedName>
    <definedName name="BEx7LPV780NFCG1VX4EKJ29YXOLZ" localSheetId="9" hidden="1">#REF!</definedName>
    <definedName name="BEx7LPV780NFCG1VX4EKJ29YXOLZ" localSheetId="8" hidden="1">#REF!</definedName>
    <definedName name="BEx7LPV780NFCG1VX4EKJ29YXOLZ" localSheetId="7" hidden="1">#REF!</definedName>
    <definedName name="BEx7LPV780NFCG1VX4EKJ29YXOLZ" localSheetId="6" hidden="1">#REF!</definedName>
    <definedName name="BEx7LPV780NFCG1VX4EKJ29YXOLZ" localSheetId="5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15" hidden="1">#REF!</definedName>
    <definedName name="BEx7LQ0PD30NJWOAYKPEYHM9J83B" localSheetId="14" hidden="1">#REF!</definedName>
    <definedName name="BEx7LQ0PD30NJWOAYKPEYHM9J83B" localSheetId="13" hidden="1">#REF!</definedName>
    <definedName name="BEx7LQ0PD30NJWOAYKPEYHM9J83B" localSheetId="12" hidden="1">#REF!</definedName>
    <definedName name="BEx7LQ0PD30NJWOAYKPEYHM9J83B" localSheetId="11" hidden="1">#REF!</definedName>
    <definedName name="BEx7LQ0PD30NJWOAYKPEYHM9J83B" localSheetId="10" hidden="1">#REF!</definedName>
    <definedName name="BEx7LQ0PD30NJWOAYKPEYHM9J83B" localSheetId="9" hidden="1">#REF!</definedName>
    <definedName name="BEx7LQ0PD30NJWOAYKPEYHM9J83B" localSheetId="8" hidden="1">#REF!</definedName>
    <definedName name="BEx7LQ0PD30NJWOAYKPEYHM9J83B" localSheetId="7" hidden="1">#REF!</definedName>
    <definedName name="BEx7LQ0PD30NJWOAYKPEYHM9J83B" localSheetId="6" hidden="1">#REF!</definedName>
    <definedName name="BEx7LQ0PD30NJWOAYKPEYHM9J83B" localSheetId="5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15" hidden="1">#REF!</definedName>
    <definedName name="BEx7M4EKEDHZ1ZZ91NDLSUNPUFPZ" localSheetId="14" hidden="1">#REF!</definedName>
    <definedName name="BEx7M4EKEDHZ1ZZ91NDLSUNPUFPZ" localSheetId="13" hidden="1">#REF!</definedName>
    <definedName name="BEx7M4EKEDHZ1ZZ91NDLSUNPUFPZ" localSheetId="12" hidden="1">#REF!</definedName>
    <definedName name="BEx7M4EKEDHZ1ZZ91NDLSUNPUFPZ" localSheetId="11" hidden="1">#REF!</definedName>
    <definedName name="BEx7M4EKEDHZ1ZZ91NDLSUNPUFPZ" localSheetId="10" hidden="1">#REF!</definedName>
    <definedName name="BEx7M4EKEDHZ1ZZ91NDLSUNPUFPZ" localSheetId="9" hidden="1">#REF!</definedName>
    <definedName name="BEx7M4EKEDHZ1ZZ91NDLSUNPUFPZ" localSheetId="8" hidden="1">#REF!</definedName>
    <definedName name="BEx7M4EKEDHZ1ZZ91NDLSUNPUFPZ" localSheetId="7" hidden="1">#REF!</definedName>
    <definedName name="BEx7M4EKEDHZ1ZZ91NDLSUNPUFPZ" localSheetId="6" hidden="1">#REF!</definedName>
    <definedName name="BEx7M4EKEDHZ1ZZ91NDLSUNPUFPZ" localSheetId="5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15" hidden="1">#REF!</definedName>
    <definedName name="BEx7MAUI1JJFDIJGDW4RWY5384LY" localSheetId="14" hidden="1">#REF!</definedName>
    <definedName name="BEx7MAUI1JJFDIJGDW4RWY5384LY" localSheetId="13" hidden="1">#REF!</definedName>
    <definedName name="BEx7MAUI1JJFDIJGDW4RWY5384LY" localSheetId="12" hidden="1">#REF!</definedName>
    <definedName name="BEx7MAUI1JJFDIJGDW4RWY5384LY" localSheetId="11" hidden="1">#REF!</definedName>
    <definedName name="BEx7MAUI1JJFDIJGDW4RWY5384LY" localSheetId="10" hidden="1">#REF!</definedName>
    <definedName name="BEx7MAUI1JJFDIJGDW4RWY5384LY" localSheetId="9" hidden="1">#REF!</definedName>
    <definedName name="BEx7MAUI1JJFDIJGDW4RWY5384LY" localSheetId="8" hidden="1">#REF!</definedName>
    <definedName name="BEx7MAUI1JJFDIJGDW4RWY5384LY" localSheetId="7" hidden="1">#REF!</definedName>
    <definedName name="BEx7MAUI1JJFDIJGDW4RWY5384LY" localSheetId="6" hidden="1">#REF!</definedName>
    <definedName name="BEx7MAUI1JJFDIJGDW4RWY5384LY" localSheetId="5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15" hidden="1">#REF!</definedName>
    <definedName name="BEx7MI1EW6N7FOBHWJLYC02TZSKR" localSheetId="14" hidden="1">#REF!</definedName>
    <definedName name="BEx7MI1EW6N7FOBHWJLYC02TZSKR" localSheetId="13" hidden="1">#REF!</definedName>
    <definedName name="BEx7MI1EW6N7FOBHWJLYC02TZSKR" localSheetId="12" hidden="1">#REF!</definedName>
    <definedName name="BEx7MI1EW6N7FOBHWJLYC02TZSKR" localSheetId="11" hidden="1">#REF!</definedName>
    <definedName name="BEx7MI1EW6N7FOBHWJLYC02TZSKR" localSheetId="10" hidden="1">#REF!</definedName>
    <definedName name="BEx7MI1EW6N7FOBHWJLYC02TZSKR" localSheetId="9" hidden="1">#REF!</definedName>
    <definedName name="BEx7MI1EW6N7FOBHWJLYC02TZSKR" localSheetId="8" hidden="1">#REF!</definedName>
    <definedName name="BEx7MI1EW6N7FOBHWJLYC02TZSKR" localSheetId="7" hidden="1">#REF!</definedName>
    <definedName name="BEx7MI1EW6N7FOBHWJLYC02TZSKR" localSheetId="6" hidden="1">#REF!</definedName>
    <definedName name="BEx7MI1EW6N7FOBHWJLYC02TZSKR" localSheetId="5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15" hidden="1">#REF!</definedName>
    <definedName name="BEx7MJZO3UKAMJ53UWOJ5ZD4GGMQ" localSheetId="14" hidden="1">#REF!</definedName>
    <definedName name="BEx7MJZO3UKAMJ53UWOJ5ZD4GGMQ" localSheetId="13" hidden="1">#REF!</definedName>
    <definedName name="BEx7MJZO3UKAMJ53UWOJ5ZD4GGMQ" localSheetId="12" hidden="1">#REF!</definedName>
    <definedName name="BEx7MJZO3UKAMJ53UWOJ5ZD4GGMQ" localSheetId="11" hidden="1">#REF!</definedName>
    <definedName name="BEx7MJZO3UKAMJ53UWOJ5ZD4GGMQ" localSheetId="10" hidden="1">#REF!</definedName>
    <definedName name="BEx7MJZO3UKAMJ53UWOJ5ZD4GGMQ" localSheetId="9" hidden="1">#REF!</definedName>
    <definedName name="BEx7MJZO3UKAMJ53UWOJ5ZD4GGMQ" localSheetId="8" hidden="1">#REF!</definedName>
    <definedName name="BEx7MJZO3UKAMJ53UWOJ5ZD4GGMQ" localSheetId="7" hidden="1">#REF!</definedName>
    <definedName name="BEx7MJZO3UKAMJ53UWOJ5ZD4GGMQ" localSheetId="6" hidden="1">#REF!</definedName>
    <definedName name="BEx7MJZO3UKAMJ53UWOJ5ZD4GGMQ" localSheetId="5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15" hidden="1">#REF!</definedName>
    <definedName name="BEx7MO17TZ6L4457Q12FYYLUUZAZ" localSheetId="14" hidden="1">#REF!</definedName>
    <definedName name="BEx7MO17TZ6L4457Q12FYYLUUZAZ" localSheetId="13" hidden="1">#REF!</definedName>
    <definedName name="BEx7MO17TZ6L4457Q12FYYLUUZAZ" localSheetId="12" hidden="1">#REF!</definedName>
    <definedName name="BEx7MO17TZ6L4457Q12FYYLUUZAZ" localSheetId="11" hidden="1">#REF!</definedName>
    <definedName name="BEx7MO17TZ6L4457Q12FYYLUUZAZ" localSheetId="10" hidden="1">#REF!</definedName>
    <definedName name="BEx7MO17TZ6L4457Q12FYYLUUZAZ" localSheetId="9" hidden="1">#REF!</definedName>
    <definedName name="BEx7MO17TZ6L4457Q12FYYLUUZAZ" localSheetId="8" hidden="1">#REF!</definedName>
    <definedName name="BEx7MO17TZ6L4457Q12FYYLUUZAZ" localSheetId="7" hidden="1">#REF!</definedName>
    <definedName name="BEx7MO17TZ6L4457Q12FYYLUUZAZ" localSheetId="6" hidden="1">#REF!</definedName>
    <definedName name="BEx7MO17TZ6L4457Q12FYYLUUZAZ" localSheetId="5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15" hidden="1">#REF!</definedName>
    <definedName name="BEx7MT4MFNXIVQGAT6D971GZW7CA" localSheetId="14" hidden="1">#REF!</definedName>
    <definedName name="BEx7MT4MFNXIVQGAT6D971GZW7CA" localSheetId="13" hidden="1">#REF!</definedName>
    <definedName name="BEx7MT4MFNXIVQGAT6D971GZW7CA" localSheetId="12" hidden="1">#REF!</definedName>
    <definedName name="BEx7MT4MFNXIVQGAT6D971GZW7CA" localSheetId="11" hidden="1">#REF!</definedName>
    <definedName name="BEx7MT4MFNXIVQGAT6D971GZW7CA" localSheetId="10" hidden="1">#REF!</definedName>
    <definedName name="BEx7MT4MFNXIVQGAT6D971GZW7CA" localSheetId="9" hidden="1">#REF!</definedName>
    <definedName name="BEx7MT4MFNXIVQGAT6D971GZW7CA" localSheetId="8" hidden="1">#REF!</definedName>
    <definedName name="BEx7MT4MFNXIVQGAT6D971GZW7CA" localSheetId="7" hidden="1">#REF!</definedName>
    <definedName name="BEx7MT4MFNXIVQGAT6D971GZW7CA" localSheetId="6" hidden="1">#REF!</definedName>
    <definedName name="BEx7MT4MFNXIVQGAT6D971GZW7CA" localSheetId="5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15" hidden="1">#REF!</definedName>
    <definedName name="BEx7MUMLPPX92MX7SA8S1PLONDL8" localSheetId="14" hidden="1">#REF!</definedName>
    <definedName name="BEx7MUMLPPX92MX7SA8S1PLONDL8" localSheetId="13" hidden="1">#REF!</definedName>
    <definedName name="BEx7MUMLPPX92MX7SA8S1PLONDL8" localSheetId="12" hidden="1">#REF!</definedName>
    <definedName name="BEx7MUMLPPX92MX7SA8S1PLONDL8" localSheetId="11" hidden="1">#REF!</definedName>
    <definedName name="BEx7MUMLPPX92MX7SA8S1PLONDL8" localSheetId="10" hidden="1">#REF!</definedName>
    <definedName name="BEx7MUMLPPX92MX7SA8S1PLONDL8" localSheetId="9" hidden="1">#REF!</definedName>
    <definedName name="BEx7MUMLPPX92MX7SA8S1PLONDL8" localSheetId="8" hidden="1">#REF!</definedName>
    <definedName name="BEx7MUMLPPX92MX7SA8S1PLONDL8" localSheetId="7" hidden="1">#REF!</definedName>
    <definedName name="BEx7MUMLPPX92MX7SA8S1PLONDL8" localSheetId="6" hidden="1">#REF!</definedName>
    <definedName name="BEx7MUMLPPX92MX7SA8S1PLONDL8" localSheetId="5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15" hidden="1">#REF!</definedName>
    <definedName name="BEx7MX0W532Q7CB4V6KFVC9WAOUI" localSheetId="14" hidden="1">#REF!</definedName>
    <definedName name="BEx7MX0W532Q7CB4V6KFVC9WAOUI" localSheetId="13" hidden="1">#REF!</definedName>
    <definedName name="BEx7MX0W532Q7CB4V6KFVC9WAOUI" localSheetId="12" hidden="1">#REF!</definedName>
    <definedName name="BEx7MX0W532Q7CB4V6KFVC9WAOUI" localSheetId="11" hidden="1">#REF!</definedName>
    <definedName name="BEx7MX0W532Q7CB4V6KFVC9WAOUI" localSheetId="10" hidden="1">#REF!</definedName>
    <definedName name="BEx7MX0W532Q7CB4V6KFVC9WAOUI" localSheetId="9" hidden="1">#REF!</definedName>
    <definedName name="BEx7MX0W532Q7CB4V6KFVC9WAOUI" localSheetId="8" hidden="1">#REF!</definedName>
    <definedName name="BEx7MX0W532Q7CB4V6KFVC9WAOUI" localSheetId="7" hidden="1">#REF!</definedName>
    <definedName name="BEx7MX0W532Q7CB4V6KFVC9WAOUI" localSheetId="6" hidden="1">#REF!</definedName>
    <definedName name="BEx7MX0W532Q7CB4V6KFVC9WAOUI" localSheetId="5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15" hidden="1">#REF!</definedName>
    <definedName name="BEx7NB403NE748IF75RXMWOFQ986" localSheetId="14" hidden="1">#REF!</definedName>
    <definedName name="BEx7NB403NE748IF75RXMWOFQ986" localSheetId="13" hidden="1">#REF!</definedName>
    <definedName name="BEx7NB403NE748IF75RXMWOFQ986" localSheetId="12" hidden="1">#REF!</definedName>
    <definedName name="BEx7NB403NE748IF75RXMWOFQ986" localSheetId="11" hidden="1">#REF!</definedName>
    <definedName name="BEx7NB403NE748IF75RXMWOFQ986" localSheetId="10" hidden="1">#REF!</definedName>
    <definedName name="BEx7NB403NE748IF75RXMWOFQ986" localSheetId="9" hidden="1">#REF!</definedName>
    <definedName name="BEx7NB403NE748IF75RXMWOFQ986" localSheetId="8" hidden="1">#REF!</definedName>
    <definedName name="BEx7NB403NE748IF75RXMWOFQ986" localSheetId="7" hidden="1">#REF!</definedName>
    <definedName name="BEx7NB403NE748IF75RXMWOFQ986" localSheetId="6" hidden="1">#REF!</definedName>
    <definedName name="BEx7NB403NE748IF75RXMWOFQ986" localSheetId="5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15" hidden="1">#REF!</definedName>
    <definedName name="BEx7NI062THZAM6I8AJWTFJL91CS" localSheetId="14" hidden="1">#REF!</definedName>
    <definedName name="BEx7NI062THZAM6I8AJWTFJL91CS" localSheetId="13" hidden="1">#REF!</definedName>
    <definedName name="BEx7NI062THZAM6I8AJWTFJL91CS" localSheetId="12" hidden="1">#REF!</definedName>
    <definedName name="BEx7NI062THZAM6I8AJWTFJL91CS" localSheetId="11" hidden="1">#REF!</definedName>
    <definedName name="BEx7NI062THZAM6I8AJWTFJL91CS" localSheetId="10" hidden="1">#REF!</definedName>
    <definedName name="BEx7NI062THZAM6I8AJWTFJL91CS" localSheetId="9" hidden="1">#REF!</definedName>
    <definedName name="BEx7NI062THZAM6I8AJWTFJL91CS" localSheetId="8" hidden="1">#REF!</definedName>
    <definedName name="BEx7NI062THZAM6I8AJWTFJL91CS" localSheetId="7" hidden="1">#REF!</definedName>
    <definedName name="BEx7NI062THZAM6I8AJWTFJL91CS" localSheetId="6" hidden="1">#REF!</definedName>
    <definedName name="BEx7NI062THZAM6I8AJWTFJL91CS" localSheetId="5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15" hidden="1">#REF!</definedName>
    <definedName name="BEx904S75BPRYMHF0083JF7ES4NG" localSheetId="14" hidden="1">#REF!</definedName>
    <definedName name="BEx904S75BPRYMHF0083JF7ES4NG" localSheetId="13" hidden="1">#REF!</definedName>
    <definedName name="BEx904S75BPRYMHF0083JF7ES4NG" localSheetId="12" hidden="1">#REF!</definedName>
    <definedName name="BEx904S75BPRYMHF0083JF7ES4NG" localSheetId="11" hidden="1">#REF!</definedName>
    <definedName name="BEx904S75BPRYMHF0083JF7ES4NG" localSheetId="10" hidden="1">#REF!</definedName>
    <definedName name="BEx904S75BPRYMHF0083JF7ES4NG" localSheetId="9" hidden="1">#REF!</definedName>
    <definedName name="BEx904S75BPRYMHF0083JF7ES4NG" localSheetId="8" hidden="1">#REF!</definedName>
    <definedName name="BEx904S75BPRYMHF0083JF7ES4NG" localSheetId="7" hidden="1">#REF!</definedName>
    <definedName name="BEx904S75BPRYMHF0083JF7ES4NG" localSheetId="6" hidden="1">#REF!</definedName>
    <definedName name="BEx904S75BPRYMHF0083JF7ES4NG" localSheetId="5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15" hidden="1">#REF!</definedName>
    <definedName name="BEx90HDD4RWF7JZGA8GCGG7D63MG" localSheetId="14" hidden="1">#REF!</definedName>
    <definedName name="BEx90HDD4RWF7JZGA8GCGG7D63MG" localSheetId="13" hidden="1">#REF!</definedName>
    <definedName name="BEx90HDD4RWF7JZGA8GCGG7D63MG" localSheetId="12" hidden="1">#REF!</definedName>
    <definedName name="BEx90HDD4RWF7JZGA8GCGG7D63MG" localSheetId="11" hidden="1">#REF!</definedName>
    <definedName name="BEx90HDD4RWF7JZGA8GCGG7D63MG" localSheetId="10" hidden="1">#REF!</definedName>
    <definedName name="BEx90HDD4RWF7JZGA8GCGG7D63MG" localSheetId="9" hidden="1">#REF!</definedName>
    <definedName name="BEx90HDD4RWF7JZGA8GCGG7D63MG" localSheetId="8" hidden="1">#REF!</definedName>
    <definedName name="BEx90HDD4RWF7JZGA8GCGG7D63MG" localSheetId="7" hidden="1">#REF!</definedName>
    <definedName name="BEx90HDD4RWF7JZGA8GCGG7D63MG" localSheetId="6" hidden="1">#REF!</definedName>
    <definedName name="BEx90HDD4RWF7JZGA8GCGG7D63MG" localSheetId="5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15" hidden="1">#REF!</definedName>
    <definedName name="BEx90HO6UVMFVSV8U0YBZFHNCL38" localSheetId="14" hidden="1">#REF!</definedName>
    <definedName name="BEx90HO6UVMFVSV8U0YBZFHNCL38" localSheetId="13" hidden="1">#REF!</definedName>
    <definedName name="BEx90HO6UVMFVSV8U0YBZFHNCL38" localSheetId="12" hidden="1">#REF!</definedName>
    <definedName name="BEx90HO6UVMFVSV8U0YBZFHNCL38" localSheetId="11" hidden="1">#REF!</definedName>
    <definedName name="BEx90HO6UVMFVSV8U0YBZFHNCL38" localSheetId="10" hidden="1">#REF!</definedName>
    <definedName name="BEx90HO6UVMFVSV8U0YBZFHNCL38" localSheetId="9" hidden="1">#REF!</definedName>
    <definedName name="BEx90HO6UVMFVSV8U0YBZFHNCL38" localSheetId="8" hidden="1">#REF!</definedName>
    <definedName name="BEx90HO6UVMFVSV8U0YBZFHNCL38" localSheetId="7" hidden="1">#REF!</definedName>
    <definedName name="BEx90HO6UVMFVSV8U0YBZFHNCL38" localSheetId="6" hidden="1">#REF!</definedName>
    <definedName name="BEx90HO6UVMFVSV8U0YBZFHNCL38" localSheetId="5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15" hidden="1">#REF!</definedName>
    <definedName name="BEx90VGH5H09ON2QXYC9WIIEU98T" localSheetId="14" hidden="1">#REF!</definedName>
    <definedName name="BEx90VGH5H09ON2QXYC9WIIEU98T" localSheetId="13" hidden="1">#REF!</definedName>
    <definedName name="BEx90VGH5H09ON2QXYC9WIIEU98T" localSheetId="12" hidden="1">#REF!</definedName>
    <definedName name="BEx90VGH5H09ON2QXYC9WIIEU98T" localSheetId="11" hidden="1">#REF!</definedName>
    <definedName name="BEx90VGH5H09ON2QXYC9WIIEU98T" localSheetId="10" hidden="1">#REF!</definedName>
    <definedName name="BEx90VGH5H09ON2QXYC9WIIEU98T" localSheetId="9" hidden="1">#REF!</definedName>
    <definedName name="BEx90VGH5H09ON2QXYC9WIIEU98T" localSheetId="8" hidden="1">#REF!</definedName>
    <definedName name="BEx90VGH5H09ON2QXYC9WIIEU98T" localSheetId="7" hidden="1">#REF!</definedName>
    <definedName name="BEx90VGH5H09ON2QXYC9WIIEU98T" localSheetId="6" hidden="1">#REF!</definedName>
    <definedName name="BEx90VGH5H09ON2QXYC9WIIEU98T" localSheetId="5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15" hidden="1">#REF!</definedName>
    <definedName name="BEx9157279000SVN5XNWQ99JY0WU" localSheetId="14" hidden="1">#REF!</definedName>
    <definedName name="BEx9157279000SVN5XNWQ99JY0WU" localSheetId="13" hidden="1">#REF!</definedName>
    <definedName name="BEx9157279000SVN5XNWQ99JY0WU" localSheetId="12" hidden="1">#REF!</definedName>
    <definedName name="BEx9157279000SVN5XNWQ99JY0WU" localSheetId="11" hidden="1">#REF!</definedName>
    <definedName name="BEx9157279000SVN5XNWQ99JY0WU" localSheetId="10" hidden="1">#REF!</definedName>
    <definedName name="BEx9157279000SVN5XNWQ99JY0WU" localSheetId="9" hidden="1">#REF!</definedName>
    <definedName name="BEx9157279000SVN5XNWQ99JY0WU" localSheetId="8" hidden="1">#REF!</definedName>
    <definedName name="BEx9157279000SVN5XNWQ99JY0WU" localSheetId="7" hidden="1">#REF!</definedName>
    <definedName name="BEx9157279000SVN5XNWQ99JY0WU" localSheetId="6" hidden="1">#REF!</definedName>
    <definedName name="BEx9157279000SVN5XNWQ99JY0WU" localSheetId="5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15" hidden="1">#REF!</definedName>
    <definedName name="BEx9175B70QXYAU5A8DJPGZQ46L9" localSheetId="14" hidden="1">#REF!</definedName>
    <definedName name="BEx9175B70QXYAU5A8DJPGZQ46L9" localSheetId="13" hidden="1">#REF!</definedName>
    <definedName name="BEx9175B70QXYAU5A8DJPGZQ46L9" localSheetId="12" hidden="1">#REF!</definedName>
    <definedName name="BEx9175B70QXYAU5A8DJPGZQ46L9" localSheetId="11" hidden="1">#REF!</definedName>
    <definedName name="BEx9175B70QXYAU5A8DJPGZQ46L9" localSheetId="10" hidden="1">#REF!</definedName>
    <definedName name="BEx9175B70QXYAU5A8DJPGZQ46L9" localSheetId="9" hidden="1">#REF!</definedName>
    <definedName name="BEx9175B70QXYAU5A8DJPGZQ46L9" localSheetId="8" hidden="1">#REF!</definedName>
    <definedName name="BEx9175B70QXYAU5A8DJPGZQ46L9" localSheetId="7" hidden="1">#REF!</definedName>
    <definedName name="BEx9175B70QXYAU5A8DJPGZQ46L9" localSheetId="6" hidden="1">#REF!</definedName>
    <definedName name="BEx9175B70QXYAU5A8DJPGZQ46L9" localSheetId="5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15" hidden="1">#REF!</definedName>
    <definedName name="BEx91AQQRTV87AO27VWHSFZAD4ZR" localSheetId="14" hidden="1">#REF!</definedName>
    <definedName name="BEx91AQQRTV87AO27VWHSFZAD4ZR" localSheetId="13" hidden="1">#REF!</definedName>
    <definedName name="BEx91AQQRTV87AO27VWHSFZAD4ZR" localSheetId="12" hidden="1">#REF!</definedName>
    <definedName name="BEx91AQQRTV87AO27VWHSFZAD4ZR" localSheetId="11" hidden="1">#REF!</definedName>
    <definedName name="BEx91AQQRTV87AO27VWHSFZAD4ZR" localSheetId="10" hidden="1">#REF!</definedName>
    <definedName name="BEx91AQQRTV87AO27VWHSFZAD4ZR" localSheetId="9" hidden="1">#REF!</definedName>
    <definedName name="BEx91AQQRTV87AO27VWHSFZAD4ZR" localSheetId="8" hidden="1">#REF!</definedName>
    <definedName name="BEx91AQQRTV87AO27VWHSFZAD4ZR" localSheetId="7" hidden="1">#REF!</definedName>
    <definedName name="BEx91AQQRTV87AO27VWHSFZAD4ZR" localSheetId="6" hidden="1">#REF!</definedName>
    <definedName name="BEx91AQQRTV87AO27VWHSFZAD4ZR" localSheetId="5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15" hidden="1">#REF!</definedName>
    <definedName name="BEx91L8FLL5CWLA2CDHKCOMGVDZN" localSheetId="14" hidden="1">#REF!</definedName>
    <definedName name="BEx91L8FLL5CWLA2CDHKCOMGVDZN" localSheetId="13" hidden="1">#REF!</definedName>
    <definedName name="BEx91L8FLL5CWLA2CDHKCOMGVDZN" localSheetId="12" hidden="1">#REF!</definedName>
    <definedName name="BEx91L8FLL5CWLA2CDHKCOMGVDZN" localSheetId="11" hidden="1">#REF!</definedName>
    <definedName name="BEx91L8FLL5CWLA2CDHKCOMGVDZN" localSheetId="10" hidden="1">#REF!</definedName>
    <definedName name="BEx91L8FLL5CWLA2CDHKCOMGVDZN" localSheetId="9" hidden="1">#REF!</definedName>
    <definedName name="BEx91L8FLL5CWLA2CDHKCOMGVDZN" localSheetId="8" hidden="1">#REF!</definedName>
    <definedName name="BEx91L8FLL5CWLA2CDHKCOMGVDZN" localSheetId="7" hidden="1">#REF!</definedName>
    <definedName name="BEx91L8FLL5CWLA2CDHKCOMGVDZN" localSheetId="6" hidden="1">#REF!</definedName>
    <definedName name="BEx91L8FLL5CWLA2CDHKCOMGVDZN" localSheetId="5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15" hidden="1">#REF!</definedName>
    <definedName name="BEx91OTVH9ZDBC3QTORU8RZX4EOC" localSheetId="14" hidden="1">#REF!</definedName>
    <definedName name="BEx91OTVH9ZDBC3QTORU8RZX4EOC" localSheetId="13" hidden="1">#REF!</definedName>
    <definedName name="BEx91OTVH9ZDBC3QTORU8RZX4EOC" localSheetId="12" hidden="1">#REF!</definedName>
    <definedName name="BEx91OTVH9ZDBC3QTORU8RZX4EOC" localSheetId="11" hidden="1">#REF!</definedName>
    <definedName name="BEx91OTVH9ZDBC3QTORU8RZX4EOC" localSheetId="10" hidden="1">#REF!</definedName>
    <definedName name="BEx91OTVH9ZDBC3QTORU8RZX4EOC" localSheetId="9" hidden="1">#REF!</definedName>
    <definedName name="BEx91OTVH9ZDBC3QTORU8RZX4EOC" localSheetId="8" hidden="1">#REF!</definedName>
    <definedName name="BEx91OTVH9ZDBC3QTORU8RZX4EOC" localSheetId="7" hidden="1">#REF!</definedName>
    <definedName name="BEx91OTVH9ZDBC3QTORU8RZX4EOC" localSheetId="6" hidden="1">#REF!</definedName>
    <definedName name="BEx91OTVH9ZDBC3QTORU8RZX4EOC" localSheetId="5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15" hidden="1">#REF!</definedName>
    <definedName name="BEx91QH5JRZKQP1GPN2SQMR3CKAG" localSheetId="14" hidden="1">#REF!</definedName>
    <definedName name="BEx91QH5JRZKQP1GPN2SQMR3CKAG" localSheetId="13" hidden="1">#REF!</definedName>
    <definedName name="BEx91QH5JRZKQP1GPN2SQMR3CKAG" localSheetId="12" hidden="1">#REF!</definedName>
    <definedName name="BEx91QH5JRZKQP1GPN2SQMR3CKAG" localSheetId="11" hidden="1">#REF!</definedName>
    <definedName name="BEx91QH5JRZKQP1GPN2SQMR3CKAG" localSheetId="10" hidden="1">#REF!</definedName>
    <definedName name="BEx91QH5JRZKQP1GPN2SQMR3CKAG" localSheetId="9" hidden="1">#REF!</definedName>
    <definedName name="BEx91QH5JRZKQP1GPN2SQMR3CKAG" localSheetId="8" hidden="1">#REF!</definedName>
    <definedName name="BEx91QH5JRZKQP1GPN2SQMR3CKAG" localSheetId="7" hidden="1">#REF!</definedName>
    <definedName name="BEx91QH5JRZKQP1GPN2SQMR3CKAG" localSheetId="6" hidden="1">#REF!</definedName>
    <definedName name="BEx91QH5JRZKQP1GPN2SQMR3CKAG" localSheetId="5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15" hidden="1">#REF!</definedName>
    <definedName name="BEx91ROALDNHO7FI4X8L61RH4UJE" localSheetId="14" hidden="1">#REF!</definedName>
    <definedName name="BEx91ROALDNHO7FI4X8L61RH4UJE" localSheetId="13" hidden="1">#REF!</definedName>
    <definedName name="BEx91ROALDNHO7FI4X8L61RH4UJE" localSheetId="12" hidden="1">#REF!</definedName>
    <definedName name="BEx91ROALDNHO7FI4X8L61RH4UJE" localSheetId="11" hidden="1">#REF!</definedName>
    <definedName name="BEx91ROALDNHO7FI4X8L61RH4UJE" localSheetId="10" hidden="1">#REF!</definedName>
    <definedName name="BEx91ROALDNHO7FI4X8L61RH4UJE" localSheetId="9" hidden="1">#REF!</definedName>
    <definedName name="BEx91ROALDNHO7FI4X8L61RH4UJE" localSheetId="8" hidden="1">#REF!</definedName>
    <definedName name="BEx91ROALDNHO7FI4X8L61RH4UJE" localSheetId="7" hidden="1">#REF!</definedName>
    <definedName name="BEx91ROALDNHO7FI4X8L61RH4UJE" localSheetId="6" hidden="1">#REF!</definedName>
    <definedName name="BEx91ROALDNHO7FI4X8L61RH4UJE" localSheetId="5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15" hidden="1">#REF!</definedName>
    <definedName name="BEx91TMID71GVYH0U16QM1RV3PX0" localSheetId="14" hidden="1">#REF!</definedName>
    <definedName name="BEx91TMID71GVYH0U16QM1RV3PX0" localSheetId="13" hidden="1">#REF!</definedName>
    <definedName name="BEx91TMID71GVYH0U16QM1RV3PX0" localSheetId="12" hidden="1">#REF!</definedName>
    <definedName name="BEx91TMID71GVYH0U16QM1RV3PX0" localSheetId="11" hidden="1">#REF!</definedName>
    <definedName name="BEx91TMID71GVYH0U16QM1RV3PX0" localSheetId="10" hidden="1">#REF!</definedName>
    <definedName name="BEx91TMID71GVYH0U16QM1RV3PX0" localSheetId="9" hidden="1">#REF!</definedName>
    <definedName name="BEx91TMID71GVYH0U16QM1RV3PX0" localSheetId="8" hidden="1">#REF!</definedName>
    <definedName name="BEx91TMID71GVYH0U16QM1RV3PX0" localSheetId="7" hidden="1">#REF!</definedName>
    <definedName name="BEx91TMID71GVYH0U16QM1RV3PX0" localSheetId="6" hidden="1">#REF!</definedName>
    <definedName name="BEx91TMID71GVYH0U16QM1RV3PX0" localSheetId="5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15" hidden="1">#REF!</definedName>
    <definedName name="BEx91VF2D78PAF337E3L2L81K9W2" localSheetId="14" hidden="1">#REF!</definedName>
    <definedName name="BEx91VF2D78PAF337E3L2L81K9W2" localSheetId="13" hidden="1">#REF!</definedName>
    <definedName name="BEx91VF2D78PAF337E3L2L81K9W2" localSheetId="12" hidden="1">#REF!</definedName>
    <definedName name="BEx91VF2D78PAF337E3L2L81K9W2" localSheetId="11" hidden="1">#REF!</definedName>
    <definedName name="BEx91VF2D78PAF337E3L2L81K9W2" localSheetId="10" hidden="1">#REF!</definedName>
    <definedName name="BEx91VF2D78PAF337E3L2L81K9W2" localSheetId="9" hidden="1">#REF!</definedName>
    <definedName name="BEx91VF2D78PAF337E3L2L81K9W2" localSheetId="8" hidden="1">#REF!</definedName>
    <definedName name="BEx91VF2D78PAF337E3L2L81K9W2" localSheetId="7" hidden="1">#REF!</definedName>
    <definedName name="BEx91VF2D78PAF337E3L2L81K9W2" localSheetId="6" hidden="1">#REF!</definedName>
    <definedName name="BEx91VF2D78PAF337E3L2L81K9W2" localSheetId="5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15" hidden="1">#REF!</definedName>
    <definedName name="BEx921PNZ46VORG2VRMWREWIC0SE" localSheetId="14" hidden="1">#REF!</definedName>
    <definedName name="BEx921PNZ46VORG2VRMWREWIC0SE" localSheetId="13" hidden="1">#REF!</definedName>
    <definedName name="BEx921PNZ46VORG2VRMWREWIC0SE" localSheetId="12" hidden="1">#REF!</definedName>
    <definedName name="BEx921PNZ46VORG2VRMWREWIC0SE" localSheetId="11" hidden="1">#REF!</definedName>
    <definedName name="BEx921PNZ46VORG2VRMWREWIC0SE" localSheetId="10" hidden="1">#REF!</definedName>
    <definedName name="BEx921PNZ46VORG2VRMWREWIC0SE" localSheetId="9" hidden="1">#REF!</definedName>
    <definedName name="BEx921PNZ46VORG2VRMWREWIC0SE" localSheetId="8" hidden="1">#REF!</definedName>
    <definedName name="BEx921PNZ46VORG2VRMWREWIC0SE" localSheetId="7" hidden="1">#REF!</definedName>
    <definedName name="BEx921PNZ46VORG2VRMWREWIC0SE" localSheetId="6" hidden="1">#REF!</definedName>
    <definedName name="BEx921PNZ46VORG2VRMWREWIC0SE" localSheetId="5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15" hidden="1">#REF!</definedName>
    <definedName name="BEx929CVDCG5CFUQWNDLOSNRQ1FN" localSheetId="14" hidden="1">#REF!</definedName>
    <definedName name="BEx929CVDCG5CFUQWNDLOSNRQ1FN" localSheetId="13" hidden="1">#REF!</definedName>
    <definedName name="BEx929CVDCG5CFUQWNDLOSNRQ1FN" localSheetId="12" hidden="1">#REF!</definedName>
    <definedName name="BEx929CVDCG5CFUQWNDLOSNRQ1FN" localSheetId="11" hidden="1">#REF!</definedName>
    <definedName name="BEx929CVDCG5CFUQWNDLOSNRQ1FN" localSheetId="10" hidden="1">#REF!</definedName>
    <definedName name="BEx929CVDCG5CFUQWNDLOSNRQ1FN" localSheetId="9" hidden="1">#REF!</definedName>
    <definedName name="BEx929CVDCG5CFUQWNDLOSNRQ1FN" localSheetId="8" hidden="1">#REF!</definedName>
    <definedName name="BEx929CVDCG5CFUQWNDLOSNRQ1FN" localSheetId="7" hidden="1">#REF!</definedName>
    <definedName name="BEx929CVDCG5CFUQWNDLOSNRQ1FN" localSheetId="6" hidden="1">#REF!</definedName>
    <definedName name="BEx929CVDCG5CFUQWNDLOSNRQ1FN" localSheetId="5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15" hidden="1">#REF!</definedName>
    <definedName name="BEx92DPEKL5WM5A3CN8674JI0PR3" localSheetId="14" hidden="1">#REF!</definedName>
    <definedName name="BEx92DPEKL5WM5A3CN8674JI0PR3" localSheetId="13" hidden="1">#REF!</definedName>
    <definedName name="BEx92DPEKL5WM5A3CN8674JI0PR3" localSheetId="12" hidden="1">#REF!</definedName>
    <definedName name="BEx92DPEKL5WM5A3CN8674JI0PR3" localSheetId="11" hidden="1">#REF!</definedName>
    <definedName name="BEx92DPEKL5WM5A3CN8674JI0PR3" localSheetId="10" hidden="1">#REF!</definedName>
    <definedName name="BEx92DPEKL5WM5A3CN8674JI0PR3" localSheetId="9" hidden="1">#REF!</definedName>
    <definedName name="BEx92DPEKL5WM5A3CN8674JI0PR3" localSheetId="8" hidden="1">#REF!</definedName>
    <definedName name="BEx92DPEKL5WM5A3CN8674JI0PR3" localSheetId="7" hidden="1">#REF!</definedName>
    <definedName name="BEx92DPEKL5WM5A3CN8674JI0PR3" localSheetId="6" hidden="1">#REF!</definedName>
    <definedName name="BEx92DPEKL5WM5A3CN8674JI0PR3" localSheetId="5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15" hidden="1">#REF!</definedName>
    <definedName name="BEx92ER2RMY93TZK0D9L9T3H0GI5" localSheetId="14" hidden="1">#REF!</definedName>
    <definedName name="BEx92ER2RMY93TZK0D9L9T3H0GI5" localSheetId="13" hidden="1">#REF!</definedName>
    <definedName name="BEx92ER2RMY93TZK0D9L9T3H0GI5" localSheetId="12" hidden="1">#REF!</definedName>
    <definedName name="BEx92ER2RMY93TZK0D9L9T3H0GI5" localSheetId="11" hidden="1">#REF!</definedName>
    <definedName name="BEx92ER2RMY93TZK0D9L9T3H0GI5" localSheetId="10" hidden="1">#REF!</definedName>
    <definedName name="BEx92ER2RMY93TZK0D9L9T3H0GI5" localSheetId="9" hidden="1">#REF!</definedName>
    <definedName name="BEx92ER2RMY93TZK0D9L9T3H0GI5" localSheetId="8" hidden="1">#REF!</definedName>
    <definedName name="BEx92ER2RMY93TZK0D9L9T3H0GI5" localSheetId="7" hidden="1">#REF!</definedName>
    <definedName name="BEx92ER2RMY93TZK0D9L9T3H0GI5" localSheetId="6" hidden="1">#REF!</definedName>
    <definedName name="BEx92ER2RMY93TZK0D9L9T3H0GI5" localSheetId="5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15" hidden="1">#REF!</definedName>
    <definedName name="BEx92FI04PJT4LI23KKIHRXWJDTT" localSheetId="14" hidden="1">#REF!</definedName>
    <definedName name="BEx92FI04PJT4LI23KKIHRXWJDTT" localSheetId="13" hidden="1">#REF!</definedName>
    <definedName name="BEx92FI04PJT4LI23KKIHRXWJDTT" localSheetId="12" hidden="1">#REF!</definedName>
    <definedName name="BEx92FI04PJT4LI23KKIHRXWJDTT" localSheetId="11" hidden="1">#REF!</definedName>
    <definedName name="BEx92FI04PJT4LI23KKIHRXWJDTT" localSheetId="10" hidden="1">#REF!</definedName>
    <definedName name="BEx92FI04PJT4LI23KKIHRXWJDTT" localSheetId="9" hidden="1">#REF!</definedName>
    <definedName name="BEx92FI04PJT4LI23KKIHRXWJDTT" localSheetId="8" hidden="1">#REF!</definedName>
    <definedName name="BEx92FI04PJT4LI23KKIHRXWJDTT" localSheetId="7" hidden="1">#REF!</definedName>
    <definedName name="BEx92FI04PJT4LI23KKIHRXWJDTT" localSheetId="6" hidden="1">#REF!</definedName>
    <definedName name="BEx92FI04PJT4LI23KKIHRXWJDTT" localSheetId="5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15" hidden="1">#REF!</definedName>
    <definedName name="BEx92HR14HQ9D5JXCSPA4SS4RT62" localSheetId="14" hidden="1">#REF!</definedName>
    <definedName name="BEx92HR14HQ9D5JXCSPA4SS4RT62" localSheetId="13" hidden="1">#REF!</definedName>
    <definedName name="BEx92HR14HQ9D5JXCSPA4SS4RT62" localSheetId="12" hidden="1">#REF!</definedName>
    <definedName name="BEx92HR14HQ9D5JXCSPA4SS4RT62" localSheetId="11" hidden="1">#REF!</definedName>
    <definedName name="BEx92HR14HQ9D5JXCSPA4SS4RT62" localSheetId="10" hidden="1">#REF!</definedName>
    <definedName name="BEx92HR14HQ9D5JXCSPA4SS4RT62" localSheetId="9" hidden="1">#REF!</definedName>
    <definedName name="BEx92HR14HQ9D5JXCSPA4SS4RT62" localSheetId="8" hidden="1">#REF!</definedName>
    <definedName name="BEx92HR14HQ9D5JXCSPA4SS4RT62" localSheetId="7" hidden="1">#REF!</definedName>
    <definedName name="BEx92HR14HQ9D5JXCSPA4SS4RT62" localSheetId="6" hidden="1">#REF!</definedName>
    <definedName name="BEx92HR14HQ9D5JXCSPA4SS4RT62" localSheetId="5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15" hidden="1">#REF!</definedName>
    <definedName name="BEx92HWA2D6A5EX9MFG68G0NOMSN" localSheetId="14" hidden="1">#REF!</definedName>
    <definedName name="BEx92HWA2D6A5EX9MFG68G0NOMSN" localSheetId="13" hidden="1">#REF!</definedName>
    <definedName name="BEx92HWA2D6A5EX9MFG68G0NOMSN" localSheetId="12" hidden="1">#REF!</definedName>
    <definedName name="BEx92HWA2D6A5EX9MFG68G0NOMSN" localSheetId="11" hidden="1">#REF!</definedName>
    <definedName name="BEx92HWA2D6A5EX9MFG68G0NOMSN" localSheetId="10" hidden="1">#REF!</definedName>
    <definedName name="BEx92HWA2D6A5EX9MFG68G0NOMSN" localSheetId="9" hidden="1">#REF!</definedName>
    <definedName name="BEx92HWA2D6A5EX9MFG68G0NOMSN" localSheetId="8" hidden="1">#REF!</definedName>
    <definedName name="BEx92HWA2D6A5EX9MFG68G0NOMSN" localSheetId="7" hidden="1">#REF!</definedName>
    <definedName name="BEx92HWA2D6A5EX9MFG68G0NOMSN" localSheetId="6" hidden="1">#REF!</definedName>
    <definedName name="BEx92HWA2D6A5EX9MFG68G0NOMSN" localSheetId="5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15" hidden="1">#REF!</definedName>
    <definedName name="BEx92I1SQUKW2W7S22E82HLJXRGK" localSheetId="14" hidden="1">#REF!</definedName>
    <definedName name="BEx92I1SQUKW2W7S22E82HLJXRGK" localSheetId="13" hidden="1">#REF!</definedName>
    <definedName name="BEx92I1SQUKW2W7S22E82HLJXRGK" localSheetId="12" hidden="1">#REF!</definedName>
    <definedName name="BEx92I1SQUKW2W7S22E82HLJXRGK" localSheetId="11" hidden="1">#REF!</definedName>
    <definedName name="BEx92I1SQUKW2W7S22E82HLJXRGK" localSheetId="10" hidden="1">#REF!</definedName>
    <definedName name="BEx92I1SQUKW2W7S22E82HLJXRGK" localSheetId="9" hidden="1">#REF!</definedName>
    <definedName name="BEx92I1SQUKW2W7S22E82HLJXRGK" localSheetId="8" hidden="1">#REF!</definedName>
    <definedName name="BEx92I1SQUKW2W7S22E82HLJXRGK" localSheetId="7" hidden="1">#REF!</definedName>
    <definedName name="BEx92I1SQUKW2W7S22E82HLJXRGK" localSheetId="6" hidden="1">#REF!</definedName>
    <definedName name="BEx92I1SQUKW2W7S22E82HLJXRGK" localSheetId="5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15" hidden="1">#REF!</definedName>
    <definedName name="BEx92PUBDIXAU1FW5ZAXECMAU0LN" localSheetId="14" hidden="1">#REF!</definedName>
    <definedName name="BEx92PUBDIXAU1FW5ZAXECMAU0LN" localSheetId="13" hidden="1">#REF!</definedName>
    <definedName name="BEx92PUBDIXAU1FW5ZAXECMAU0LN" localSheetId="12" hidden="1">#REF!</definedName>
    <definedName name="BEx92PUBDIXAU1FW5ZAXECMAU0LN" localSheetId="11" hidden="1">#REF!</definedName>
    <definedName name="BEx92PUBDIXAU1FW5ZAXECMAU0LN" localSheetId="10" hidden="1">#REF!</definedName>
    <definedName name="BEx92PUBDIXAU1FW5ZAXECMAU0LN" localSheetId="9" hidden="1">#REF!</definedName>
    <definedName name="BEx92PUBDIXAU1FW5ZAXECMAU0LN" localSheetId="8" hidden="1">#REF!</definedName>
    <definedName name="BEx92PUBDIXAU1FW5ZAXECMAU0LN" localSheetId="7" hidden="1">#REF!</definedName>
    <definedName name="BEx92PUBDIXAU1FW5ZAXECMAU0LN" localSheetId="6" hidden="1">#REF!</definedName>
    <definedName name="BEx92PUBDIXAU1FW5ZAXECMAU0LN" localSheetId="5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15" hidden="1">#REF!</definedName>
    <definedName name="BEx92S8MHFFIVRQ2YSHZNQGOFUHD" localSheetId="14" hidden="1">#REF!</definedName>
    <definedName name="BEx92S8MHFFIVRQ2YSHZNQGOFUHD" localSheetId="13" hidden="1">#REF!</definedName>
    <definedName name="BEx92S8MHFFIVRQ2YSHZNQGOFUHD" localSheetId="12" hidden="1">#REF!</definedName>
    <definedName name="BEx92S8MHFFIVRQ2YSHZNQGOFUHD" localSheetId="11" hidden="1">#REF!</definedName>
    <definedName name="BEx92S8MHFFIVRQ2YSHZNQGOFUHD" localSheetId="10" hidden="1">#REF!</definedName>
    <definedName name="BEx92S8MHFFIVRQ2YSHZNQGOFUHD" localSheetId="9" hidden="1">#REF!</definedName>
    <definedName name="BEx92S8MHFFIVRQ2YSHZNQGOFUHD" localSheetId="8" hidden="1">#REF!</definedName>
    <definedName name="BEx92S8MHFFIVRQ2YSHZNQGOFUHD" localSheetId="7" hidden="1">#REF!</definedName>
    <definedName name="BEx92S8MHFFIVRQ2YSHZNQGOFUHD" localSheetId="6" hidden="1">#REF!</definedName>
    <definedName name="BEx92S8MHFFIVRQ2YSHZNQGOFUHD" localSheetId="5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15" hidden="1">#REF!</definedName>
    <definedName name="BEx92VJ5FJGXISSSMOUAESCSIWFV" localSheetId="14" hidden="1">#REF!</definedName>
    <definedName name="BEx92VJ5FJGXISSSMOUAESCSIWFV" localSheetId="13" hidden="1">#REF!</definedName>
    <definedName name="BEx92VJ5FJGXISSSMOUAESCSIWFV" localSheetId="12" hidden="1">#REF!</definedName>
    <definedName name="BEx92VJ5FJGXISSSMOUAESCSIWFV" localSheetId="11" hidden="1">#REF!</definedName>
    <definedName name="BEx92VJ5FJGXISSSMOUAESCSIWFV" localSheetId="10" hidden="1">#REF!</definedName>
    <definedName name="BEx92VJ5FJGXISSSMOUAESCSIWFV" localSheetId="9" hidden="1">#REF!</definedName>
    <definedName name="BEx92VJ5FJGXISSSMOUAESCSIWFV" localSheetId="8" hidden="1">#REF!</definedName>
    <definedName name="BEx92VJ5FJGXISSSMOUAESCSIWFV" localSheetId="7" hidden="1">#REF!</definedName>
    <definedName name="BEx92VJ5FJGXISSSMOUAESCSIWFV" localSheetId="6" hidden="1">#REF!</definedName>
    <definedName name="BEx92VJ5FJGXISSSMOUAESCSIWFV" localSheetId="5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15" hidden="1">#REF!</definedName>
    <definedName name="BEx93B9OULL2YGC896XXYAAJSTRK" localSheetId="14" hidden="1">#REF!</definedName>
    <definedName name="BEx93B9OULL2YGC896XXYAAJSTRK" localSheetId="13" hidden="1">#REF!</definedName>
    <definedName name="BEx93B9OULL2YGC896XXYAAJSTRK" localSheetId="12" hidden="1">#REF!</definedName>
    <definedName name="BEx93B9OULL2YGC896XXYAAJSTRK" localSheetId="11" hidden="1">#REF!</definedName>
    <definedName name="BEx93B9OULL2YGC896XXYAAJSTRK" localSheetId="10" hidden="1">#REF!</definedName>
    <definedName name="BEx93B9OULL2YGC896XXYAAJSTRK" localSheetId="9" hidden="1">#REF!</definedName>
    <definedName name="BEx93B9OULL2YGC896XXYAAJSTRK" localSheetId="8" hidden="1">#REF!</definedName>
    <definedName name="BEx93B9OULL2YGC896XXYAAJSTRK" localSheetId="7" hidden="1">#REF!</definedName>
    <definedName name="BEx93B9OULL2YGC896XXYAAJSTRK" localSheetId="6" hidden="1">#REF!</definedName>
    <definedName name="BEx93B9OULL2YGC896XXYAAJSTRK" localSheetId="5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15" hidden="1">#REF!</definedName>
    <definedName name="BEx93FRKF99NRT3LH99UTIH7AAYF" localSheetId="14" hidden="1">#REF!</definedName>
    <definedName name="BEx93FRKF99NRT3LH99UTIH7AAYF" localSheetId="13" hidden="1">#REF!</definedName>
    <definedName name="BEx93FRKF99NRT3LH99UTIH7AAYF" localSheetId="12" hidden="1">#REF!</definedName>
    <definedName name="BEx93FRKF99NRT3LH99UTIH7AAYF" localSheetId="11" hidden="1">#REF!</definedName>
    <definedName name="BEx93FRKF99NRT3LH99UTIH7AAYF" localSheetId="10" hidden="1">#REF!</definedName>
    <definedName name="BEx93FRKF99NRT3LH99UTIH7AAYF" localSheetId="9" hidden="1">#REF!</definedName>
    <definedName name="BEx93FRKF99NRT3LH99UTIH7AAYF" localSheetId="8" hidden="1">#REF!</definedName>
    <definedName name="BEx93FRKF99NRT3LH99UTIH7AAYF" localSheetId="7" hidden="1">#REF!</definedName>
    <definedName name="BEx93FRKF99NRT3LH99UTIH7AAYF" localSheetId="6" hidden="1">#REF!</definedName>
    <definedName name="BEx93FRKF99NRT3LH99UTIH7AAYF" localSheetId="5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15" hidden="1">#REF!</definedName>
    <definedName name="BEx93M7FSHP50OG34A4W8W8DF12U" localSheetId="14" hidden="1">#REF!</definedName>
    <definedName name="BEx93M7FSHP50OG34A4W8W8DF12U" localSheetId="13" hidden="1">#REF!</definedName>
    <definedName name="BEx93M7FSHP50OG34A4W8W8DF12U" localSheetId="12" hidden="1">#REF!</definedName>
    <definedName name="BEx93M7FSHP50OG34A4W8W8DF12U" localSheetId="11" hidden="1">#REF!</definedName>
    <definedName name="BEx93M7FSHP50OG34A4W8W8DF12U" localSheetId="10" hidden="1">#REF!</definedName>
    <definedName name="BEx93M7FSHP50OG34A4W8W8DF12U" localSheetId="9" hidden="1">#REF!</definedName>
    <definedName name="BEx93M7FSHP50OG34A4W8W8DF12U" localSheetId="8" hidden="1">#REF!</definedName>
    <definedName name="BEx93M7FSHP50OG34A4W8W8DF12U" localSheetId="7" hidden="1">#REF!</definedName>
    <definedName name="BEx93M7FSHP50OG34A4W8W8DF12U" localSheetId="6" hidden="1">#REF!</definedName>
    <definedName name="BEx93M7FSHP50OG34A4W8W8DF12U" localSheetId="5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15" hidden="1">#REF!</definedName>
    <definedName name="BEx93OLWY2O3PRA74U41VG5RXT4Q" localSheetId="14" hidden="1">#REF!</definedName>
    <definedName name="BEx93OLWY2O3PRA74U41VG5RXT4Q" localSheetId="13" hidden="1">#REF!</definedName>
    <definedName name="BEx93OLWY2O3PRA74U41VG5RXT4Q" localSheetId="12" hidden="1">#REF!</definedName>
    <definedName name="BEx93OLWY2O3PRA74U41VG5RXT4Q" localSheetId="11" hidden="1">#REF!</definedName>
    <definedName name="BEx93OLWY2O3PRA74U41VG5RXT4Q" localSheetId="10" hidden="1">#REF!</definedName>
    <definedName name="BEx93OLWY2O3PRA74U41VG5RXT4Q" localSheetId="9" hidden="1">#REF!</definedName>
    <definedName name="BEx93OLWY2O3PRA74U41VG5RXT4Q" localSheetId="8" hidden="1">#REF!</definedName>
    <definedName name="BEx93OLWY2O3PRA74U41VG5RXT4Q" localSheetId="7" hidden="1">#REF!</definedName>
    <definedName name="BEx93OLWY2O3PRA74U41VG5RXT4Q" localSheetId="6" hidden="1">#REF!</definedName>
    <definedName name="BEx93OLWY2O3PRA74U41VG5RXT4Q" localSheetId="5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15" hidden="1">#REF!</definedName>
    <definedName name="BEx93RWFAF6YJGYUTITVM445C02U" localSheetId="14" hidden="1">#REF!</definedName>
    <definedName name="BEx93RWFAF6YJGYUTITVM445C02U" localSheetId="13" hidden="1">#REF!</definedName>
    <definedName name="BEx93RWFAF6YJGYUTITVM445C02U" localSheetId="12" hidden="1">#REF!</definedName>
    <definedName name="BEx93RWFAF6YJGYUTITVM445C02U" localSheetId="11" hidden="1">#REF!</definedName>
    <definedName name="BEx93RWFAF6YJGYUTITVM445C02U" localSheetId="10" hidden="1">#REF!</definedName>
    <definedName name="BEx93RWFAF6YJGYUTITVM445C02U" localSheetId="9" hidden="1">#REF!</definedName>
    <definedName name="BEx93RWFAF6YJGYUTITVM445C02U" localSheetId="8" hidden="1">#REF!</definedName>
    <definedName name="BEx93RWFAF6YJGYUTITVM445C02U" localSheetId="7" hidden="1">#REF!</definedName>
    <definedName name="BEx93RWFAF6YJGYUTITVM445C02U" localSheetId="6" hidden="1">#REF!</definedName>
    <definedName name="BEx93RWFAF6YJGYUTITVM445C02U" localSheetId="5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15" hidden="1">#REF!</definedName>
    <definedName name="BEx93SY9RWG3HUV4YXQKXJH9FH14" localSheetId="14" hidden="1">#REF!</definedName>
    <definedName name="BEx93SY9RWG3HUV4YXQKXJH9FH14" localSheetId="13" hidden="1">#REF!</definedName>
    <definedName name="BEx93SY9RWG3HUV4YXQKXJH9FH14" localSheetId="12" hidden="1">#REF!</definedName>
    <definedName name="BEx93SY9RWG3HUV4YXQKXJH9FH14" localSheetId="11" hidden="1">#REF!</definedName>
    <definedName name="BEx93SY9RWG3HUV4YXQKXJH9FH14" localSheetId="10" hidden="1">#REF!</definedName>
    <definedName name="BEx93SY9RWG3HUV4YXQKXJH9FH14" localSheetId="9" hidden="1">#REF!</definedName>
    <definedName name="BEx93SY9RWG3HUV4YXQKXJH9FH14" localSheetId="8" hidden="1">#REF!</definedName>
    <definedName name="BEx93SY9RWG3HUV4YXQKXJH9FH14" localSheetId="7" hidden="1">#REF!</definedName>
    <definedName name="BEx93SY9RWG3HUV4YXQKXJH9FH14" localSheetId="6" hidden="1">#REF!</definedName>
    <definedName name="BEx93SY9RWG3HUV4YXQKXJH9FH14" localSheetId="5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15" hidden="1">#REF!</definedName>
    <definedName name="BEx93TJUX3U0FJDBG6DDSNQ91R5J" localSheetId="14" hidden="1">#REF!</definedName>
    <definedName name="BEx93TJUX3U0FJDBG6DDSNQ91R5J" localSheetId="13" hidden="1">#REF!</definedName>
    <definedName name="BEx93TJUX3U0FJDBG6DDSNQ91R5J" localSheetId="12" hidden="1">#REF!</definedName>
    <definedName name="BEx93TJUX3U0FJDBG6DDSNQ91R5J" localSheetId="11" hidden="1">#REF!</definedName>
    <definedName name="BEx93TJUX3U0FJDBG6DDSNQ91R5J" localSheetId="10" hidden="1">#REF!</definedName>
    <definedName name="BEx93TJUX3U0FJDBG6DDSNQ91R5J" localSheetId="9" hidden="1">#REF!</definedName>
    <definedName name="BEx93TJUX3U0FJDBG6DDSNQ91R5J" localSheetId="8" hidden="1">#REF!</definedName>
    <definedName name="BEx93TJUX3U0FJDBG6DDSNQ91R5J" localSheetId="7" hidden="1">#REF!</definedName>
    <definedName name="BEx93TJUX3U0FJDBG6DDSNQ91R5J" localSheetId="6" hidden="1">#REF!</definedName>
    <definedName name="BEx93TJUX3U0FJDBG6DDSNQ91R5J" localSheetId="5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15" hidden="1">#REF!</definedName>
    <definedName name="BEx942UCRHMI4B0US31HO95GSC2X" localSheetId="14" hidden="1">#REF!</definedName>
    <definedName name="BEx942UCRHMI4B0US31HO95GSC2X" localSheetId="13" hidden="1">#REF!</definedName>
    <definedName name="BEx942UCRHMI4B0US31HO95GSC2X" localSheetId="12" hidden="1">#REF!</definedName>
    <definedName name="BEx942UCRHMI4B0US31HO95GSC2X" localSheetId="11" hidden="1">#REF!</definedName>
    <definedName name="BEx942UCRHMI4B0US31HO95GSC2X" localSheetId="10" hidden="1">#REF!</definedName>
    <definedName name="BEx942UCRHMI4B0US31HO95GSC2X" localSheetId="9" hidden="1">#REF!</definedName>
    <definedName name="BEx942UCRHMI4B0US31HO95GSC2X" localSheetId="8" hidden="1">#REF!</definedName>
    <definedName name="BEx942UCRHMI4B0US31HO95GSC2X" localSheetId="7" hidden="1">#REF!</definedName>
    <definedName name="BEx942UCRHMI4B0US31HO95GSC2X" localSheetId="6" hidden="1">#REF!</definedName>
    <definedName name="BEx942UCRHMI4B0US31HO95GSC2X" localSheetId="5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15" hidden="1">#REF!</definedName>
    <definedName name="BEx942ZND3V7XSHKTD0UH9X85N5E" localSheetId="14" hidden="1">#REF!</definedName>
    <definedName name="BEx942ZND3V7XSHKTD0UH9X85N5E" localSheetId="13" hidden="1">#REF!</definedName>
    <definedName name="BEx942ZND3V7XSHKTD0UH9X85N5E" localSheetId="12" hidden="1">#REF!</definedName>
    <definedName name="BEx942ZND3V7XSHKTD0UH9X85N5E" localSheetId="11" hidden="1">#REF!</definedName>
    <definedName name="BEx942ZND3V7XSHKTD0UH9X85N5E" localSheetId="10" hidden="1">#REF!</definedName>
    <definedName name="BEx942ZND3V7XSHKTD0UH9X85N5E" localSheetId="9" hidden="1">#REF!</definedName>
    <definedName name="BEx942ZND3V7XSHKTD0UH9X85N5E" localSheetId="8" hidden="1">#REF!</definedName>
    <definedName name="BEx942ZND3V7XSHKTD0UH9X85N5E" localSheetId="7" hidden="1">#REF!</definedName>
    <definedName name="BEx942ZND3V7XSHKTD0UH9X85N5E" localSheetId="6" hidden="1">#REF!</definedName>
    <definedName name="BEx942ZND3V7XSHKTD0UH9X85N5E" localSheetId="5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15" hidden="1">#REF!</definedName>
    <definedName name="BEx947HHLR6UU6NYPNDZRF79V52K" localSheetId="14" hidden="1">#REF!</definedName>
    <definedName name="BEx947HHLR6UU6NYPNDZRF79V52K" localSheetId="13" hidden="1">#REF!</definedName>
    <definedName name="BEx947HHLR6UU6NYPNDZRF79V52K" localSheetId="12" hidden="1">#REF!</definedName>
    <definedName name="BEx947HHLR6UU6NYPNDZRF79V52K" localSheetId="11" hidden="1">#REF!</definedName>
    <definedName name="BEx947HHLR6UU6NYPNDZRF79V52K" localSheetId="10" hidden="1">#REF!</definedName>
    <definedName name="BEx947HHLR6UU6NYPNDZRF79V52K" localSheetId="9" hidden="1">#REF!</definedName>
    <definedName name="BEx947HHLR6UU6NYPNDZRF79V52K" localSheetId="8" hidden="1">#REF!</definedName>
    <definedName name="BEx947HHLR6UU6NYPNDZRF79V52K" localSheetId="7" hidden="1">#REF!</definedName>
    <definedName name="BEx947HHLR6UU6NYPNDZRF79V52K" localSheetId="6" hidden="1">#REF!</definedName>
    <definedName name="BEx947HHLR6UU6NYPNDZRF79V52K" localSheetId="5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15" hidden="1">#REF!</definedName>
    <definedName name="BEx948ZFFQWVIDNG4AZAUGGGEB5U" localSheetId="14" hidden="1">#REF!</definedName>
    <definedName name="BEx948ZFFQWVIDNG4AZAUGGGEB5U" localSheetId="13" hidden="1">#REF!</definedName>
    <definedName name="BEx948ZFFQWVIDNG4AZAUGGGEB5U" localSheetId="12" hidden="1">#REF!</definedName>
    <definedName name="BEx948ZFFQWVIDNG4AZAUGGGEB5U" localSheetId="11" hidden="1">#REF!</definedName>
    <definedName name="BEx948ZFFQWVIDNG4AZAUGGGEB5U" localSheetId="10" hidden="1">#REF!</definedName>
    <definedName name="BEx948ZFFQWVIDNG4AZAUGGGEB5U" localSheetId="9" hidden="1">#REF!</definedName>
    <definedName name="BEx948ZFFQWVIDNG4AZAUGGGEB5U" localSheetId="8" hidden="1">#REF!</definedName>
    <definedName name="BEx948ZFFQWVIDNG4AZAUGGGEB5U" localSheetId="7" hidden="1">#REF!</definedName>
    <definedName name="BEx948ZFFQWVIDNG4AZAUGGGEB5U" localSheetId="6" hidden="1">#REF!</definedName>
    <definedName name="BEx948ZFFQWVIDNG4AZAUGGGEB5U" localSheetId="5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15" hidden="1">#REF!</definedName>
    <definedName name="BEx94CKXG92OMURH41SNU6IOHK4J" localSheetId="14" hidden="1">#REF!</definedName>
    <definedName name="BEx94CKXG92OMURH41SNU6IOHK4J" localSheetId="13" hidden="1">#REF!</definedName>
    <definedName name="BEx94CKXG92OMURH41SNU6IOHK4J" localSheetId="12" hidden="1">#REF!</definedName>
    <definedName name="BEx94CKXG92OMURH41SNU6IOHK4J" localSheetId="11" hidden="1">#REF!</definedName>
    <definedName name="BEx94CKXG92OMURH41SNU6IOHK4J" localSheetId="10" hidden="1">#REF!</definedName>
    <definedName name="BEx94CKXG92OMURH41SNU6IOHK4J" localSheetId="9" hidden="1">#REF!</definedName>
    <definedName name="BEx94CKXG92OMURH41SNU6IOHK4J" localSheetId="8" hidden="1">#REF!</definedName>
    <definedName name="BEx94CKXG92OMURH41SNU6IOHK4J" localSheetId="7" hidden="1">#REF!</definedName>
    <definedName name="BEx94CKXG92OMURH41SNU6IOHK4J" localSheetId="6" hidden="1">#REF!</definedName>
    <definedName name="BEx94CKXG92OMURH41SNU6IOHK4J" localSheetId="5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15" hidden="1">#REF!</definedName>
    <definedName name="BEx94GXG30CIVB6ZQN3X3IK6BZXQ" localSheetId="14" hidden="1">#REF!</definedName>
    <definedName name="BEx94GXG30CIVB6ZQN3X3IK6BZXQ" localSheetId="13" hidden="1">#REF!</definedName>
    <definedName name="BEx94GXG30CIVB6ZQN3X3IK6BZXQ" localSheetId="12" hidden="1">#REF!</definedName>
    <definedName name="BEx94GXG30CIVB6ZQN3X3IK6BZXQ" localSheetId="11" hidden="1">#REF!</definedName>
    <definedName name="BEx94GXG30CIVB6ZQN3X3IK6BZXQ" localSheetId="10" hidden="1">#REF!</definedName>
    <definedName name="BEx94GXG30CIVB6ZQN3X3IK6BZXQ" localSheetId="9" hidden="1">#REF!</definedName>
    <definedName name="BEx94GXG30CIVB6ZQN3X3IK6BZXQ" localSheetId="8" hidden="1">#REF!</definedName>
    <definedName name="BEx94GXG30CIVB6ZQN3X3IK6BZXQ" localSheetId="7" hidden="1">#REF!</definedName>
    <definedName name="BEx94GXG30CIVB6ZQN3X3IK6BZXQ" localSheetId="6" hidden="1">#REF!</definedName>
    <definedName name="BEx94GXG30CIVB6ZQN3X3IK6BZXQ" localSheetId="5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15" hidden="1">#REF!</definedName>
    <definedName name="BEx94HJ0DWZHE39X4BLCQCJ3M1MC" localSheetId="14" hidden="1">#REF!</definedName>
    <definedName name="BEx94HJ0DWZHE39X4BLCQCJ3M1MC" localSheetId="13" hidden="1">#REF!</definedName>
    <definedName name="BEx94HJ0DWZHE39X4BLCQCJ3M1MC" localSheetId="12" hidden="1">#REF!</definedName>
    <definedName name="BEx94HJ0DWZHE39X4BLCQCJ3M1MC" localSheetId="11" hidden="1">#REF!</definedName>
    <definedName name="BEx94HJ0DWZHE39X4BLCQCJ3M1MC" localSheetId="10" hidden="1">#REF!</definedName>
    <definedName name="BEx94HJ0DWZHE39X4BLCQCJ3M1MC" localSheetId="9" hidden="1">#REF!</definedName>
    <definedName name="BEx94HJ0DWZHE39X4BLCQCJ3M1MC" localSheetId="8" hidden="1">#REF!</definedName>
    <definedName name="BEx94HJ0DWZHE39X4BLCQCJ3M1MC" localSheetId="7" hidden="1">#REF!</definedName>
    <definedName name="BEx94HJ0DWZHE39X4BLCQCJ3M1MC" localSheetId="6" hidden="1">#REF!</definedName>
    <definedName name="BEx94HJ0DWZHE39X4BLCQCJ3M1MC" localSheetId="5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15" hidden="1">#REF!</definedName>
    <definedName name="BEx94HZ5LURYM9ST744ALV6ZCKYP" localSheetId="14" hidden="1">#REF!</definedName>
    <definedName name="BEx94HZ5LURYM9ST744ALV6ZCKYP" localSheetId="13" hidden="1">#REF!</definedName>
    <definedName name="BEx94HZ5LURYM9ST744ALV6ZCKYP" localSheetId="12" hidden="1">#REF!</definedName>
    <definedName name="BEx94HZ5LURYM9ST744ALV6ZCKYP" localSheetId="11" hidden="1">#REF!</definedName>
    <definedName name="BEx94HZ5LURYM9ST744ALV6ZCKYP" localSheetId="10" hidden="1">#REF!</definedName>
    <definedName name="BEx94HZ5LURYM9ST744ALV6ZCKYP" localSheetId="9" hidden="1">#REF!</definedName>
    <definedName name="BEx94HZ5LURYM9ST744ALV6ZCKYP" localSheetId="8" hidden="1">#REF!</definedName>
    <definedName name="BEx94HZ5LURYM9ST744ALV6ZCKYP" localSheetId="7" hidden="1">#REF!</definedName>
    <definedName name="BEx94HZ5LURYM9ST744ALV6ZCKYP" localSheetId="6" hidden="1">#REF!</definedName>
    <definedName name="BEx94HZ5LURYM9ST744ALV6ZCKYP" localSheetId="5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15" hidden="1">#REF!</definedName>
    <definedName name="BEx94IQ75E90YUMWJ9N591LR7DQQ" localSheetId="14" hidden="1">#REF!</definedName>
    <definedName name="BEx94IQ75E90YUMWJ9N591LR7DQQ" localSheetId="13" hidden="1">#REF!</definedName>
    <definedName name="BEx94IQ75E90YUMWJ9N591LR7DQQ" localSheetId="12" hidden="1">#REF!</definedName>
    <definedName name="BEx94IQ75E90YUMWJ9N591LR7DQQ" localSheetId="11" hidden="1">#REF!</definedName>
    <definedName name="BEx94IQ75E90YUMWJ9N591LR7DQQ" localSheetId="10" hidden="1">#REF!</definedName>
    <definedName name="BEx94IQ75E90YUMWJ9N591LR7DQQ" localSheetId="9" hidden="1">#REF!</definedName>
    <definedName name="BEx94IQ75E90YUMWJ9N591LR7DQQ" localSheetId="8" hidden="1">#REF!</definedName>
    <definedName name="BEx94IQ75E90YUMWJ9N591LR7DQQ" localSheetId="7" hidden="1">#REF!</definedName>
    <definedName name="BEx94IQ75E90YUMWJ9N591LR7DQQ" localSheetId="6" hidden="1">#REF!</definedName>
    <definedName name="BEx94IQ75E90YUMWJ9N591LR7DQQ" localSheetId="5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15" hidden="1">#REF!</definedName>
    <definedName name="BEx94N7W5T3U7UOE97D6OVIBUCXS" localSheetId="14" hidden="1">#REF!</definedName>
    <definedName name="BEx94N7W5T3U7UOE97D6OVIBUCXS" localSheetId="13" hidden="1">#REF!</definedName>
    <definedName name="BEx94N7W5T3U7UOE97D6OVIBUCXS" localSheetId="12" hidden="1">#REF!</definedName>
    <definedName name="BEx94N7W5T3U7UOE97D6OVIBUCXS" localSheetId="11" hidden="1">#REF!</definedName>
    <definedName name="BEx94N7W5T3U7UOE97D6OVIBUCXS" localSheetId="10" hidden="1">#REF!</definedName>
    <definedName name="BEx94N7W5T3U7UOE97D6OVIBUCXS" localSheetId="9" hidden="1">#REF!</definedName>
    <definedName name="BEx94N7W5T3U7UOE97D6OVIBUCXS" localSheetId="8" hidden="1">#REF!</definedName>
    <definedName name="BEx94N7W5T3U7UOE97D6OVIBUCXS" localSheetId="7" hidden="1">#REF!</definedName>
    <definedName name="BEx94N7W5T3U7UOE97D6OVIBUCXS" localSheetId="6" hidden="1">#REF!</definedName>
    <definedName name="BEx94N7W5T3U7UOE97D6OVIBUCXS" localSheetId="5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15" hidden="1">#REF!</definedName>
    <definedName name="BEx955NIAWX5OLAHMTV6QFUZPR30" localSheetId="14" hidden="1">#REF!</definedName>
    <definedName name="BEx955NIAWX5OLAHMTV6QFUZPR30" localSheetId="13" hidden="1">#REF!</definedName>
    <definedName name="BEx955NIAWX5OLAHMTV6QFUZPR30" localSheetId="12" hidden="1">#REF!</definedName>
    <definedName name="BEx955NIAWX5OLAHMTV6QFUZPR30" localSheetId="11" hidden="1">#REF!</definedName>
    <definedName name="BEx955NIAWX5OLAHMTV6QFUZPR30" localSheetId="10" hidden="1">#REF!</definedName>
    <definedName name="BEx955NIAWX5OLAHMTV6QFUZPR30" localSheetId="9" hidden="1">#REF!</definedName>
    <definedName name="BEx955NIAWX5OLAHMTV6QFUZPR30" localSheetId="8" hidden="1">#REF!</definedName>
    <definedName name="BEx955NIAWX5OLAHMTV6QFUZPR30" localSheetId="7" hidden="1">#REF!</definedName>
    <definedName name="BEx955NIAWX5OLAHMTV6QFUZPR30" localSheetId="6" hidden="1">#REF!</definedName>
    <definedName name="BEx955NIAWX5OLAHMTV6QFUZPR30" localSheetId="5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15" hidden="1">#REF!</definedName>
    <definedName name="BEx9581TYVI2M5TT4ISDAJV4W7Z6" localSheetId="14" hidden="1">#REF!</definedName>
    <definedName name="BEx9581TYVI2M5TT4ISDAJV4W7Z6" localSheetId="13" hidden="1">#REF!</definedName>
    <definedName name="BEx9581TYVI2M5TT4ISDAJV4W7Z6" localSheetId="12" hidden="1">#REF!</definedName>
    <definedName name="BEx9581TYVI2M5TT4ISDAJV4W7Z6" localSheetId="11" hidden="1">#REF!</definedName>
    <definedName name="BEx9581TYVI2M5TT4ISDAJV4W7Z6" localSheetId="10" hidden="1">#REF!</definedName>
    <definedName name="BEx9581TYVI2M5TT4ISDAJV4W7Z6" localSheetId="9" hidden="1">#REF!</definedName>
    <definedName name="BEx9581TYVI2M5TT4ISDAJV4W7Z6" localSheetId="8" hidden="1">#REF!</definedName>
    <definedName name="BEx9581TYVI2M5TT4ISDAJV4W7Z6" localSheetId="7" hidden="1">#REF!</definedName>
    <definedName name="BEx9581TYVI2M5TT4ISDAJV4W7Z6" localSheetId="6" hidden="1">#REF!</definedName>
    <definedName name="BEx9581TYVI2M5TT4ISDAJV4W7Z6" localSheetId="5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15" hidden="1">#REF!</definedName>
    <definedName name="BEx95G55NR99FDSE95CXDI4DKWSV" localSheetId="14" hidden="1">#REF!</definedName>
    <definedName name="BEx95G55NR99FDSE95CXDI4DKWSV" localSheetId="13" hidden="1">#REF!</definedName>
    <definedName name="BEx95G55NR99FDSE95CXDI4DKWSV" localSheetId="12" hidden="1">#REF!</definedName>
    <definedName name="BEx95G55NR99FDSE95CXDI4DKWSV" localSheetId="11" hidden="1">#REF!</definedName>
    <definedName name="BEx95G55NR99FDSE95CXDI4DKWSV" localSheetId="10" hidden="1">#REF!</definedName>
    <definedName name="BEx95G55NR99FDSE95CXDI4DKWSV" localSheetId="9" hidden="1">#REF!</definedName>
    <definedName name="BEx95G55NR99FDSE95CXDI4DKWSV" localSheetId="8" hidden="1">#REF!</definedName>
    <definedName name="BEx95G55NR99FDSE95CXDI4DKWSV" localSheetId="7" hidden="1">#REF!</definedName>
    <definedName name="BEx95G55NR99FDSE95CXDI4DKWSV" localSheetId="6" hidden="1">#REF!</definedName>
    <definedName name="BEx95G55NR99FDSE95CXDI4DKWSV" localSheetId="5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15" hidden="1">#REF!</definedName>
    <definedName name="BEx95NHF4RVUE0YDOAFZEIVBYJXD" localSheetId="14" hidden="1">#REF!</definedName>
    <definedName name="BEx95NHF4RVUE0YDOAFZEIVBYJXD" localSheetId="13" hidden="1">#REF!</definedName>
    <definedName name="BEx95NHF4RVUE0YDOAFZEIVBYJXD" localSheetId="12" hidden="1">#REF!</definedName>
    <definedName name="BEx95NHF4RVUE0YDOAFZEIVBYJXD" localSheetId="11" hidden="1">#REF!</definedName>
    <definedName name="BEx95NHF4RVUE0YDOAFZEIVBYJXD" localSheetId="10" hidden="1">#REF!</definedName>
    <definedName name="BEx95NHF4RVUE0YDOAFZEIVBYJXD" localSheetId="9" hidden="1">#REF!</definedName>
    <definedName name="BEx95NHF4RVUE0YDOAFZEIVBYJXD" localSheetId="8" hidden="1">#REF!</definedName>
    <definedName name="BEx95NHF4RVUE0YDOAFZEIVBYJXD" localSheetId="7" hidden="1">#REF!</definedName>
    <definedName name="BEx95NHF4RVUE0YDOAFZEIVBYJXD" localSheetId="6" hidden="1">#REF!</definedName>
    <definedName name="BEx95NHF4RVUE0YDOAFZEIVBYJXD" localSheetId="5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15" hidden="1">#REF!</definedName>
    <definedName name="BEx95QBZMG0E2KQ9BERJ861QLYN3" localSheetId="14" hidden="1">#REF!</definedName>
    <definedName name="BEx95QBZMG0E2KQ9BERJ861QLYN3" localSheetId="13" hidden="1">#REF!</definedName>
    <definedName name="BEx95QBZMG0E2KQ9BERJ861QLYN3" localSheetId="12" hidden="1">#REF!</definedName>
    <definedName name="BEx95QBZMG0E2KQ9BERJ861QLYN3" localSheetId="11" hidden="1">#REF!</definedName>
    <definedName name="BEx95QBZMG0E2KQ9BERJ861QLYN3" localSheetId="10" hidden="1">#REF!</definedName>
    <definedName name="BEx95QBZMG0E2KQ9BERJ861QLYN3" localSheetId="9" hidden="1">#REF!</definedName>
    <definedName name="BEx95QBZMG0E2KQ9BERJ861QLYN3" localSheetId="8" hidden="1">#REF!</definedName>
    <definedName name="BEx95QBZMG0E2KQ9BERJ861QLYN3" localSheetId="7" hidden="1">#REF!</definedName>
    <definedName name="BEx95QBZMG0E2KQ9BERJ861QLYN3" localSheetId="6" hidden="1">#REF!</definedName>
    <definedName name="BEx95QBZMG0E2KQ9BERJ861QLYN3" localSheetId="5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15" hidden="1">#REF!</definedName>
    <definedName name="BEx95QHBVDN795UNQJLRXG3RDU49" localSheetId="14" hidden="1">#REF!</definedName>
    <definedName name="BEx95QHBVDN795UNQJLRXG3RDU49" localSheetId="13" hidden="1">#REF!</definedName>
    <definedName name="BEx95QHBVDN795UNQJLRXG3RDU49" localSheetId="12" hidden="1">#REF!</definedName>
    <definedName name="BEx95QHBVDN795UNQJLRXG3RDU49" localSheetId="11" hidden="1">#REF!</definedName>
    <definedName name="BEx95QHBVDN795UNQJLRXG3RDU49" localSheetId="10" hidden="1">#REF!</definedName>
    <definedName name="BEx95QHBVDN795UNQJLRXG3RDU49" localSheetId="9" hidden="1">#REF!</definedName>
    <definedName name="BEx95QHBVDN795UNQJLRXG3RDU49" localSheetId="8" hidden="1">#REF!</definedName>
    <definedName name="BEx95QHBVDN795UNQJLRXG3RDU49" localSheetId="7" hidden="1">#REF!</definedName>
    <definedName name="BEx95QHBVDN795UNQJLRXG3RDU49" localSheetId="6" hidden="1">#REF!</definedName>
    <definedName name="BEx95QHBVDN795UNQJLRXG3RDU49" localSheetId="5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15" hidden="1">#REF!</definedName>
    <definedName name="BEx95TBVUWV7L7OMFMZDQEXGVHU6" localSheetId="14" hidden="1">#REF!</definedName>
    <definedName name="BEx95TBVUWV7L7OMFMZDQEXGVHU6" localSheetId="13" hidden="1">#REF!</definedName>
    <definedName name="BEx95TBVUWV7L7OMFMZDQEXGVHU6" localSheetId="12" hidden="1">#REF!</definedName>
    <definedName name="BEx95TBVUWV7L7OMFMZDQEXGVHU6" localSheetId="11" hidden="1">#REF!</definedName>
    <definedName name="BEx95TBVUWV7L7OMFMZDQEXGVHU6" localSheetId="10" hidden="1">#REF!</definedName>
    <definedName name="BEx95TBVUWV7L7OMFMZDQEXGVHU6" localSheetId="9" hidden="1">#REF!</definedName>
    <definedName name="BEx95TBVUWV7L7OMFMZDQEXGVHU6" localSheetId="8" hidden="1">#REF!</definedName>
    <definedName name="BEx95TBVUWV7L7OMFMZDQEXGVHU6" localSheetId="7" hidden="1">#REF!</definedName>
    <definedName name="BEx95TBVUWV7L7OMFMZDQEXGVHU6" localSheetId="6" hidden="1">#REF!</definedName>
    <definedName name="BEx95TBVUWV7L7OMFMZDQEXGVHU6" localSheetId="5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15" hidden="1">#REF!</definedName>
    <definedName name="BEx95U89DZZSVO39TGS62CX8G9N4" localSheetId="14" hidden="1">#REF!</definedName>
    <definedName name="BEx95U89DZZSVO39TGS62CX8G9N4" localSheetId="13" hidden="1">#REF!</definedName>
    <definedName name="BEx95U89DZZSVO39TGS62CX8G9N4" localSheetId="12" hidden="1">#REF!</definedName>
    <definedName name="BEx95U89DZZSVO39TGS62CX8G9N4" localSheetId="11" hidden="1">#REF!</definedName>
    <definedName name="BEx95U89DZZSVO39TGS62CX8G9N4" localSheetId="10" hidden="1">#REF!</definedName>
    <definedName name="BEx95U89DZZSVO39TGS62CX8G9N4" localSheetId="9" hidden="1">#REF!</definedName>
    <definedName name="BEx95U89DZZSVO39TGS62CX8G9N4" localSheetId="8" hidden="1">#REF!</definedName>
    <definedName name="BEx95U89DZZSVO39TGS62CX8G9N4" localSheetId="7" hidden="1">#REF!</definedName>
    <definedName name="BEx95U89DZZSVO39TGS62CX8G9N4" localSheetId="6" hidden="1">#REF!</definedName>
    <definedName name="BEx95U89DZZSVO39TGS62CX8G9N4" localSheetId="5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15" hidden="1">#REF!</definedName>
    <definedName name="BEx95XTPKKKJG67C45LRX0T25I06" localSheetId="14" hidden="1">#REF!</definedName>
    <definedName name="BEx95XTPKKKJG67C45LRX0T25I06" localSheetId="13" hidden="1">#REF!</definedName>
    <definedName name="BEx95XTPKKKJG67C45LRX0T25I06" localSheetId="12" hidden="1">#REF!</definedName>
    <definedName name="BEx95XTPKKKJG67C45LRX0T25I06" localSheetId="11" hidden="1">#REF!</definedName>
    <definedName name="BEx95XTPKKKJG67C45LRX0T25I06" localSheetId="10" hidden="1">#REF!</definedName>
    <definedName name="BEx95XTPKKKJG67C45LRX0T25I06" localSheetId="9" hidden="1">#REF!</definedName>
    <definedName name="BEx95XTPKKKJG67C45LRX0T25I06" localSheetId="8" hidden="1">#REF!</definedName>
    <definedName name="BEx95XTPKKKJG67C45LRX0T25I06" localSheetId="7" hidden="1">#REF!</definedName>
    <definedName name="BEx95XTPKKKJG67C45LRX0T25I06" localSheetId="6" hidden="1">#REF!</definedName>
    <definedName name="BEx95XTPKKKJG67C45LRX0T25I06" localSheetId="5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15" hidden="1">#REF!</definedName>
    <definedName name="BEx9602K2GHNBUEUVT9ONRQU1GMD" localSheetId="14" hidden="1">#REF!</definedName>
    <definedName name="BEx9602K2GHNBUEUVT9ONRQU1GMD" localSheetId="13" hidden="1">#REF!</definedName>
    <definedName name="BEx9602K2GHNBUEUVT9ONRQU1GMD" localSheetId="12" hidden="1">#REF!</definedName>
    <definedName name="BEx9602K2GHNBUEUVT9ONRQU1GMD" localSheetId="11" hidden="1">#REF!</definedName>
    <definedName name="BEx9602K2GHNBUEUVT9ONRQU1GMD" localSheetId="10" hidden="1">#REF!</definedName>
    <definedName name="BEx9602K2GHNBUEUVT9ONRQU1GMD" localSheetId="9" hidden="1">#REF!</definedName>
    <definedName name="BEx9602K2GHNBUEUVT9ONRQU1GMD" localSheetId="8" hidden="1">#REF!</definedName>
    <definedName name="BEx9602K2GHNBUEUVT9ONRQU1GMD" localSheetId="7" hidden="1">#REF!</definedName>
    <definedName name="BEx9602K2GHNBUEUVT9ONRQU1GMD" localSheetId="6" hidden="1">#REF!</definedName>
    <definedName name="BEx9602K2GHNBUEUVT9ONRQU1GMD" localSheetId="5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15" hidden="1">#REF!</definedName>
    <definedName name="BEx9602LTEI8BPC79BGMRK6S0RP8" localSheetId="14" hidden="1">#REF!</definedName>
    <definedName name="BEx9602LTEI8BPC79BGMRK6S0RP8" localSheetId="13" hidden="1">#REF!</definedName>
    <definedName name="BEx9602LTEI8BPC79BGMRK6S0RP8" localSheetId="12" hidden="1">#REF!</definedName>
    <definedName name="BEx9602LTEI8BPC79BGMRK6S0RP8" localSheetId="11" hidden="1">#REF!</definedName>
    <definedName name="BEx9602LTEI8BPC79BGMRK6S0RP8" localSheetId="10" hidden="1">#REF!</definedName>
    <definedName name="BEx9602LTEI8BPC79BGMRK6S0RP8" localSheetId="9" hidden="1">#REF!</definedName>
    <definedName name="BEx9602LTEI8BPC79BGMRK6S0RP8" localSheetId="8" hidden="1">#REF!</definedName>
    <definedName name="BEx9602LTEI8BPC79BGMRK6S0RP8" localSheetId="7" hidden="1">#REF!</definedName>
    <definedName name="BEx9602LTEI8BPC79BGMRK6S0RP8" localSheetId="6" hidden="1">#REF!</definedName>
    <definedName name="BEx9602LTEI8BPC79BGMRK6S0RP8" localSheetId="5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15" hidden="1">#REF!</definedName>
    <definedName name="BEx962BL3Y4LA53EBYI64ZYMZE8U" localSheetId="14" hidden="1">#REF!</definedName>
    <definedName name="BEx962BL3Y4LA53EBYI64ZYMZE8U" localSheetId="13" hidden="1">#REF!</definedName>
    <definedName name="BEx962BL3Y4LA53EBYI64ZYMZE8U" localSheetId="12" hidden="1">#REF!</definedName>
    <definedName name="BEx962BL3Y4LA53EBYI64ZYMZE8U" localSheetId="11" hidden="1">#REF!</definedName>
    <definedName name="BEx962BL3Y4LA53EBYI64ZYMZE8U" localSheetId="10" hidden="1">#REF!</definedName>
    <definedName name="BEx962BL3Y4LA53EBYI64ZYMZE8U" localSheetId="9" hidden="1">#REF!</definedName>
    <definedName name="BEx962BL3Y4LA53EBYI64ZYMZE8U" localSheetId="8" hidden="1">#REF!</definedName>
    <definedName name="BEx962BL3Y4LA53EBYI64ZYMZE8U" localSheetId="7" hidden="1">#REF!</definedName>
    <definedName name="BEx962BL3Y4LA53EBYI64ZYMZE8U" localSheetId="6" hidden="1">#REF!</definedName>
    <definedName name="BEx962BL3Y4LA53EBYI64ZYMZE8U" localSheetId="5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15" hidden="1">#REF!</definedName>
    <definedName name="BEx96HAWZ2EMMI7VJ5NQXGK044OO" localSheetId="14" hidden="1">#REF!</definedName>
    <definedName name="BEx96HAWZ2EMMI7VJ5NQXGK044OO" localSheetId="13" hidden="1">#REF!</definedName>
    <definedName name="BEx96HAWZ2EMMI7VJ5NQXGK044OO" localSheetId="12" hidden="1">#REF!</definedName>
    <definedName name="BEx96HAWZ2EMMI7VJ5NQXGK044OO" localSheetId="11" hidden="1">#REF!</definedName>
    <definedName name="BEx96HAWZ2EMMI7VJ5NQXGK044OO" localSheetId="10" hidden="1">#REF!</definedName>
    <definedName name="BEx96HAWZ2EMMI7VJ5NQXGK044OO" localSheetId="9" hidden="1">#REF!</definedName>
    <definedName name="BEx96HAWZ2EMMI7VJ5NQXGK044OO" localSheetId="8" hidden="1">#REF!</definedName>
    <definedName name="BEx96HAWZ2EMMI7VJ5NQXGK044OO" localSheetId="7" hidden="1">#REF!</definedName>
    <definedName name="BEx96HAWZ2EMMI7VJ5NQXGK044OO" localSheetId="6" hidden="1">#REF!</definedName>
    <definedName name="BEx96HAWZ2EMMI7VJ5NQXGK044OO" localSheetId="5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15" hidden="1">#REF!</definedName>
    <definedName name="BEx96KR21O7H9R29TN0S45Y3QPUK" localSheetId="14" hidden="1">#REF!</definedName>
    <definedName name="BEx96KR21O7H9R29TN0S45Y3QPUK" localSheetId="13" hidden="1">#REF!</definedName>
    <definedName name="BEx96KR21O7H9R29TN0S45Y3QPUK" localSheetId="12" hidden="1">#REF!</definedName>
    <definedName name="BEx96KR21O7H9R29TN0S45Y3QPUK" localSheetId="11" hidden="1">#REF!</definedName>
    <definedName name="BEx96KR21O7H9R29TN0S45Y3QPUK" localSheetId="10" hidden="1">#REF!</definedName>
    <definedName name="BEx96KR21O7H9R29TN0S45Y3QPUK" localSheetId="9" hidden="1">#REF!</definedName>
    <definedName name="BEx96KR21O7H9R29TN0S45Y3QPUK" localSheetId="8" hidden="1">#REF!</definedName>
    <definedName name="BEx96KR21O7H9R29TN0S45Y3QPUK" localSheetId="7" hidden="1">#REF!</definedName>
    <definedName name="BEx96KR21O7H9R29TN0S45Y3QPUK" localSheetId="6" hidden="1">#REF!</definedName>
    <definedName name="BEx96KR21O7H9R29TN0S45Y3QPUK" localSheetId="5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15" hidden="1">#REF!</definedName>
    <definedName name="BEx96SUFKHHFE8XQ6UUO6ILDOXHO" localSheetId="14" hidden="1">#REF!</definedName>
    <definedName name="BEx96SUFKHHFE8XQ6UUO6ILDOXHO" localSheetId="13" hidden="1">#REF!</definedName>
    <definedName name="BEx96SUFKHHFE8XQ6UUO6ILDOXHO" localSheetId="12" hidden="1">#REF!</definedName>
    <definedName name="BEx96SUFKHHFE8XQ6UUO6ILDOXHO" localSheetId="11" hidden="1">#REF!</definedName>
    <definedName name="BEx96SUFKHHFE8XQ6UUO6ILDOXHO" localSheetId="10" hidden="1">#REF!</definedName>
    <definedName name="BEx96SUFKHHFE8XQ6UUO6ILDOXHO" localSheetId="9" hidden="1">#REF!</definedName>
    <definedName name="BEx96SUFKHHFE8XQ6UUO6ILDOXHO" localSheetId="8" hidden="1">#REF!</definedName>
    <definedName name="BEx96SUFKHHFE8XQ6UUO6ILDOXHO" localSheetId="7" hidden="1">#REF!</definedName>
    <definedName name="BEx96SUFKHHFE8XQ6UUO6ILDOXHO" localSheetId="6" hidden="1">#REF!</definedName>
    <definedName name="BEx96SUFKHHFE8XQ6UUO6ILDOXHO" localSheetId="5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15" hidden="1">#REF!</definedName>
    <definedName name="BEx96UN4YWXBDEZ1U1ZUIPP41Z7I" localSheetId="14" hidden="1">#REF!</definedName>
    <definedName name="BEx96UN4YWXBDEZ1U1ZUIPP41Z7I" localSheetId="13" hidden="1">#REF!</definedName>
    <definedName name="BEx96UN4YWXBDEZ1U1ZUIPP41Z7I" localSheetId="12" hidden="1">#REF!</definedName>
    <definedName name="BEx96UN4YWXBDEZ1U1ZUIPP41Z7I" localSheetId="11" hidden="1">#REF!</definedName>
    <definedName name="BEx96UN4YWXBDEZ1U1ZUIPP41Z7I" localSheetId="10" hidden="1">#REF!</definedName>
    <definedName name="BEx96UN4YWXBDEZ1U1ZUIPP41Z7I" localSheetId="9" hidden="1">#REF!</definedName>
    <definedName name="BEx96UN4YWXBDEZ1U1ZUIPP41Z7I" localSheetId="8" hidden="1">#REF!</definedName>
    <definedName name="BEx96UN4YWXBDEZ1U1ZUIPP41Z7I" localSheetId="7" hidden="1">#REF!</definedName>
    <definedName name="BEx96UN4YWXBDEZ1U1ZUIPP41Z7I" localSheetId="6" hidden="1">#REF!</definedName>
    <definedName name="BEx96UN4YWXBDEZ1U1ZUIPP41Z7I" localSheetId="5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15" hidden="1">#REF!</definedName>
    <definedName name="BEx978KSD61YJH3S9DGO050R2EHA" localSheetId="14" hidden="1">#REF!</definedName>
    <definedName name="BEx978KSD61YJH3S9DGO050R2EHA" localSheetId="13" hidden="1">#REF!</definedName>
    <definedName name="BEx978KSD61YJH3S9DGO050R2EHA" localSheetId="12" hidden="1">#REF!</definedName>
    <definedName name="BEx978KSD61YJH3S9DGO050R2EHA" localSheetId="11" hidden="1">#REF!</definedName>
    <definedName name="BEx978KSD61YJH3S9DGO050R2EHA" localSheetId="10" hidden="1">#REF!</definedName>
    <definedName name="BEx978KSD61YJH3S9DGO050R2EHA" localSheetId="9" hidden="1">#REF!</definedName>
    <definedName name="BEx978KSD61YJH3S9DGO050R2EHA" localSheetId="8" hidden="1">#REF!</definedName>
    <definedName name="BEx978KSD61YJH3S9DGO050R2EHA" localSheetId="7" hidden="1">#REF!</definedName>
    <definedName name="BEx978KSD61YJH3S9DGO050R2EHA" localSheetId="6" hidden="1">#REF!</definedName>
    <definedName name="BEx978KSD61YJH3S9DGO050R2EHA" localSheetId="5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15" hidden="1">#REF!</definedName>
    <definedName name="BEx97H9O1NAKAPK4MX4PKO34ICL5" localSheetId="14" hidden="1">#REF!</definedName>
    <definedName name="BEx97H9O1NAKAPK4MX4PKO34ICL5" localSheetId="13" hidden="1">#REF!</definedName>
    <definedName name="BEx97H9O1NAKAPK4MX4PKO34ICL5" localSheetId="12" hidden="1">#REF!</definedName>
    <definedName name="BEx97H9O1NAKAPK4MX4PKO34ICL5" localSheetId="11" hidden="1">#REF!</definedName>
    <definedName name="BEx97H9O1NAKAPK4MX4PKO34ICL5" localSheetId="10" hidden="1">#REF!</definedName>
    <definedName name="BEx97H9O1NAKAPK4MX4PKO34ICL5" localSheetId="9" hidden="1">#REF!</definedName>
    <definedName name="BEx97H9O1NAKAPK4MX4PKO34ICL5" localSheetId="8" hidden="1">#REF!</definedName>
    <definedName name="BEx97H9O1NAKAPK4MX4PKO34ICL5" localSheetId="7" hidden="1">#REF!</definedName>
    <definedName name="BEx97H9O1NAKAPK4MX4PKO34ICL5" localSheetId="6" hidden="1">#REF!</definedName>
    <definedName name="BEx97H9O1NAKAPK4MX4PKO34ICL5" localSheetId="5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15" hidden="1">#REF!</definedName>
    <definedName name="BEx97MNUZQ1Z0AO2FL7XQYVNCPR7" localSheetId="14" hidden="1">#REF!</definedName>
    <definedName name="BEx97MNUZQ1Z0AO2FL7XQYVNCPR7" localSheetId="13" hidden="1">#REF!</definedName>
    <definedName name="BEx97MNUZQ1Z0AO2FL7XQYVNCPR7" localSheetId="12" hidden="1">#REF!</definedName>
    <definedName name="BEx97MNUZQ1Z0AO2FL7XQYVNCPR7" localSheetId="11" hidden="1">#REF!</definedName>
    <definedName name="BEx97MNUZQ1Z0AO2FL7XQYVNCPR7" localSheetId="10" hidden="1">#REF!</definedName>
    <definedName name="BEx97MNUZQ1Z0AO2FL7XQYVNCPR7" localSheetId="9" hidden="1">#REF!</definedName>
    <definedName name="BEx97MNUZQ1Z0AO2FL7XQYVNCPR7" localSheetId="8" hidden="1">#REF!</definedName>
    <definedName name="BEx97MNUZQ1Z0AO2FL7XQYVNCPR7" localSheetId="7" hidden="1">#REF!</definedName>
    <definedName name="BEx97MNUZQ1Z0AO2FL7XQYVNCPR7" localSheetId="6" hidden="1">#REF!</definedName>
    <definedName name="BEx97MNUZQ1Z0AO2FL7XQYVNCPR7" localSheetId="5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15" hidden="1">#REF!</definedName>
    <definedName name="BEx97NPQBACJVD9K1YXI08RTW9E2" localSheetId="14" hidden="1">#REF!</definedName>
    <definedName name="BEx97NPQBACJVD9K1YXI08RTW9E2" localSheetId="13" hidden="1">#REF!</definedName>
    <definedName name="BEx97NPQBACJVD9K1YXI08RTW9E2" localSheetId="12" hidden="1">#REF!</definedName>
    <definedName name="BEx97NPQBACJVD9K1YXI08RTW9E2" localSheetId="11" hidden="1">#REF!</definedName>
    <definedName name="BEx97NPQBACJVD9K1YXI08RTW9E2" localSheetId="10" hidden="1">#REF!</definedName>
    <definedName name="BEx97NPQBACJVD9K1YXI08RTW9E2" localSheetId="9" hidden="1">#REF!</definedName>
    <definedName name="BEx97NPQBACJVD9K1YXI08RTW9E2" localSheetId="8" hidden="1">#REF!</definedName>
    <definedName name="BEx97NPQBACJVD9K1YXI08RTW9E2" localSheetId="7" hidden="1">#REF!</definedName>
    <definedName name="BEx97NPQBACJVD9K1YXI08RTW9E2" localSheetId="6" hidden="1">#REF!</definedName>
    <definedName name="BEx97NPQBACJVD9K1YXI08RTW9E2" localSheetId="5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15" hidden="1">#REF!</definedName>
    <definedName name="BEx97RWQLXS0OORDCN69IGA58CWU" localSheetId="14" hidden="1">#REF!</definedName>
    <definedName name="BEx97RWQLXS0OORDCN69IGA58CWU" localSheetId="13" hidden="1">#REF!</definedName>
    <definedName name="BEx97RWQLXS0OORDCN69IGA58CWU" localSheetId="12" hidden="1">#REF!</definedName>
    <definedName name="BEx97RWQLXS0OORDCN69IGA58CWU" localSheetId="11" hidden="1">#REF!</definedName>
    <definedName name="BEx97RWQLXS0OORDCN69IGA58CWU" localSheetId="10" hidden="1">#REF!</definedName>
    <definedName name="BEx97RWQLXS0OORDCN69IGA58CWU" localSheetId="9" hidden="1">#REF!</definedName>
    <definedName name="BEx97RWQLXS0OORDCN69IGA58CWU" localSheetId="8" hidden="1">#REF!</definedName>
    <definedName name="BEx97RWQLXS0OORDCN69IGA58CWU" localSheetId="7" hidden="1">#REF!</definedName>
    <definedName name="BEx97RWQLXS0OORDCN69IGA58CWU" localSheetId="6" hidden="1">#REF!</definedName>
    <definedName name="BEx97RWQLXS0OORDCN69IGA58CWU" localSheetId="5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15" hidden="1">#REF!</definedName>
    <definedName name="BEx97YNGGDFIXHTMGFL2IHAQX9MI" localSheetId="14" hidden="1">#REF!</definedName>
    <definedName name="BEx97YNGGDFIXHTMGFL2IHAQX9MI" localSheetId="13" hidden="1">#REF!</definedName>
    <definedName name="BEx97YNGGDFIXHTMGFL2IHAQX9MI" localSheetId="12" hidden="1">#REF!</definedName>
    <definedName name="BEx97YNGGDFIXHTMGFL2IHAQX9MI" localSheetId="11" hidden="1">#REF!</definedName>
    <definedName name="BEx97YNGGDFIXHTMGFL2IHAQX9MI" localSheetId="10" hidden="1">#REF!</definedName>
    <definedName name="BEx97YNGGDFIXHTMGFL2IHAQX9MI" localSheetId="9" hidden="1">#REF!</definedName>
    <definedName name="BEx97YNGGDFIXHTMGFL2IHAQX9MI" localSheetId="8" hidden="1">#REF!</definedName>
    <definedName name="BEx97YNGGDFIXHTMGFL2IHAQX9MI" localSheetId="7" hidden="1">#REF!</definedName>
    <definedName name="BEx97YNGGDFIXHTMGFL2IHAQX9MI" localSheetId="6" hidden="1">#REF!</definedName>
    <definedName name="BEx97YNGGDFIXHTMGFL2IHAQX9MI" localSheetId="5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15" hidden="1">#REF!</definedName>
    <definedName name="BEx9805E16VCDEWPM3404WTQS6ZK" localSheetId="14" hidden="1">#REF!</definedName>
    <definedName name="BEx9805E16VCDEWPM3404WTQS6ZK" localSheetId="13" hidden="1">#REF!</definedName>
    <definedName name="BEx9805E16VCDEWPM3404WTQS6ZK" localSheetId="12" hidden="1">#REF!</definedName>
    <definedName name="BEx9805E16VCDEWPM3404WTQS6ZK" localSheetId="11" hidden="1">#REF!</definedName>
    <definedName name="BEx9805E16VCDEWPM3404WTQS6ZK" localSheetId="10" hidden="1">#REF!</definedName>
    <definedName name="BEx9805E16VCDEWPM3404WTQS6ZK" localSheetId="9" hidden="1">#REF!</definedName>
    <definedName name="BEx9805E16VCDEWPM3404WTQS6ZK" localSheetId="8" hidden="1">#REF!</definedName>
    <definedName name="BEx9805E16VCDEWPM3404WTQS6ZK" localSheetId="7" hidden="1">#REF!</definedName>
    <definedName name="BEx9805E16VCDEWPM3404WTQS6ZK" localSheetId="6" hidden="1">#REF!</definedName>
    <definedName name="BEx9805E16VCDEWPM3404WTQS6ZK" localSheetId="5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15" hidden="1">#REF!</definedName>
    <definedName name="BEx981HW73BUZWT14TBTZHC0ZTJ4" localSheetId="14" hidden="1">#REF!</definedName>
    <definedName name="BEx981HW73BUZWT14TBTZHC0ZTJ4" localSheetId="13" hidden="1">#REF!</definedName>
    <definedName name="BEx981HW73BUZWT14TBTZHC0ZTJ4" localSheetId="12" hidden="1">#REF!</definedName>
    <definedName name="BEx981HW73BUZWT14TBTZHC0ZTJ4" localSheetId="11" hidden="1">#REF!</definedName>
    <definedName name="BEx981HW73BUZWT14TBTZHC0ZTJ4" localSheetId="10" hidden="1">#REF!</definedName>
    <definedName name="BEx981HW73BUZWT14TBTZHC0ZTJ4" localSheetId="9" hidden="1">#REF!</definedName>
    <definedName name="BEx981HW73BUZWT14TBTZHC0ZTJ4" localSheetId="8" hidden="1">#REF!</definedName>
    <definedName name="BEx981HW73BUZWT14TBTZHC0ZTJ4" localSheetId="7" hidden="1">#REF!</definedName>
    <definedName name="BEx981HW73BUZWT14TBTZHC0ZTJ4" localSheetId="6" hidden="1">#REF!</definedName>
    <definedName name="BEx981HW73BUZWT14TBTZHC0ZTJ4" localSheetId="5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15" hidden="1">#REF!</definedName>
    <definedName name="BEx9871KU0N99P0900EAK69VFYT2" localSheetId="14" hidden="1">#REF!</definedName>
    <definedName name="BEx9871KU0N99P0900EAK69VFYT2" localSheetId="13" hidden="1">#REF!</definedName>
    <definedName name="BEx9871KU0N99P0900EAK69VFYT2" localSheetId="12" hidden="1">#REF!</definedName>
    <definedName name="BEx9871KU0N99P0900EAK69VFYT2" localSheetId="11" hidden="1">#REF!</definedName>
    <definedName name="BEx9871KU0N99P0900EAK69VFYT2" localSheetId="10" hidden="1">#REF!</definedName>
    <definedName name="BEx9871KU0N99P0900EAK69VFYT2" localSheetId="9" hidden="1">#REF!</definedName>
    <definedName name="BEx9871KU0N99P0900EAK69VFYT2" localSheetId="8" hidden="1">#REF!</definedName>
    <definedName name="BEx9871KU0N99P0900EAK69VFYT2" localSheetId="7" hidden="1">#REF!</definedName>
    <definedName name="BEx9871KU0N99P0900EAK69VFYT2" localSheetId="6" hidden="1">#REF!</definedName>
    <definedName name="BEx9871KU0N99P0900EAK69VFYT2" localSheetId="5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15" hidden="1">#REF!</definedName>
    <definedName name="BEx98IFKNJFGZFLID1YTRFEG1SXY" localSheetId="14" hidden="1">#REF!</definedName>
    <definedName name="BEx98IFKNJFGZFLID1YTRFEG1SXY" localSheetId="13" hidden="1">#REF!</definedName>
    <definedName name="BEx98IFKNJFGZFLID1YTRFEG1SXY" localSheetId="12" hidden="1">#REF!</definedName>
    <definedName name="BEx98IFKNJFGZFLID1YTRFEG1SXY" localSheetId="11" hidden="1">#REF!</definedName>
    <definedName name="BEx98IFKNJFGZFLID1YTRFEG1SXY" localSheetId="10" hidden="1">#REF!</definedName>
    <definedName name="BEx98IFKNJFGZFLID1YTRFEG1SXY" localSheetId="9" hidden="1">#REF!</definedName>
    <definedName name="BEx98IFKNJFGZFLID1YTRFEG1SXY" localSheetId="8" hidden="1">#REF!</definedName>
    <definedName name="BEx98IFKNJFGZFLID1YTRFEG1SXY" localSheetId="7" hidden="1">#REF!</definedName>
    <definedName name="BEx98IFKNJFGZFLID1YTRFEG1SXY" localSheetId="6" hidden="1">#REF!</definedName>
    <definedName name="BEx98IFKNJFGZFLID1YTRFEG1SXY" localSheetId="5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15" hidden="1">#REF!</definedName>
    <definedName name="BEx98T7ZEF0HKRFLBVK3BNKCG3CJ" localSheetId="14" hidden="1">#REF!</definedName>
    <definedName name="BEx98T7ZEF0HKRFLBVK3BNKCG3CJ" localSheetId="13" hidden="1">#REF!</definedName>
    <definedName name="BEx98T7ZEF0HKRFLBVK3BNKCG3CJ" localSheetId="12" hidden="1">#REF!</definedName>
    <definedName name="BEx98T7ZEF0HKRFLBVK3BNKCG3CJ" localSheetId="11" hidden="1">#REF!</definedName>
    <definedName name="BEx98T7ZEF0HKRFLBVK3BNKCG3CJ" localSheetId="10" hidden="1">#REF!</definedName>
    <definedName name="BEx98T7ZEF0HKRFLBVK3BNKCG3CJ" localSheetId="9" hidden="1">#REF!</definedName>
    <definedName name="BEx98T7ZEF0HKRFLBVK3BNKCG3CJ" localSheetId="8" hidden="1">#REF!</definedName>
    <definedName name="BEx98T7ZEF0HKRFLBVK3BNKCG3CJ" localSheetId="7" hidden="1">#REF!</definedName>
    <definedName name="BEx98T7ZEF0HKRFLBVK3BNKCG3CJ" localSheetId="6" hidden="1">#REF!</definedName>
    <definedName name="BEx98T7ZEF0HKRFLBVK3BNKCG3CJ" localSheetId="5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15" hidden="1">#REF!</definedName>
    <definedName name="BEx98WYSAS39FWGYTMQ8QGIT81TF" localSheetId="14" hidden="1">#REF!</definedName>
    <definedName name="BEx98WYSAS39FWGYTMQ8QGIT81TF" localSheetId="13" hidden="1">#REF!</definedName>
    <definedName name="BEx98WYSAS39FWGYTMQ8QGIT81TF" localSheetId="12" hidden="1">#REF!</definedName>
    <definedName name="BEx98WYSAS39FWGYTMQ8QGIT81TF" localSheetId="11" hidden="1">#REF!</definedName>
    <definedName name="BEx98WYSAS39FWGYTMQ8QGIT81TF" localSheetId="10" hidden="1">#REF!</definedName>
    <definedName name="BEx98WYSAS39FWGYTMQ8QGIT81TF" localSheetId="9" hidden="1">#REF!</definedName>
    <definedName name="BEx98WYSAS39FWGYTMQ8QGIT81TF" localSheetId="8" hidden="1">#REF!</definedName>
    <definedName name="BEx98WYSAS39FWGYTMQ8QGIT81TF" localSheetId="7" hidden="1">#REF!</definedName>
    <definedName name="BEx98WYSAS39FWGYTMQ8QGIT81TF" localSheetId="6" hidden="1">#REF!</definedName>
    <definedName name="BEx98WYSAS39FWGYTMQ8QGIT81TF" localSheetId="5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15" hidden="1">#REF!</definedName>
    <definedName name="BEx990461P2YAJ7BRK25INFYZ7RQ" localSheetId="14" hidden="1">#REF!</definedName>
    <definedName name="BEx990461P2YAJ7BRK25INFYZ7RQ" localSheetId="13" hidden="1">#REF!</definedName>
    <definedName name="BEx990461P2YAJ7BRK25INFYZ7RQ" localSheetId="12" hidden="1">#REF!</definedName>
    <definedName name="BEx990461P2YAJ7BRK25INFYZ7RQ" localSheetId="11" hidden="1">#REF!</definedName>
    <definedName name="BEx990461P2YAJ7BRK25INFYZ7RQ" localSheetId="10" hidden="1">#REF!</definedName>
    <definedName name="BEx990461P2YAJ7BRK25INFYZ7RQ" localSheetId="9" hidden="1">#REF!</definedName>
    <definedName name="BEx990461P2YAJ7BRK25INFYZ7RQ" localSheetId="8" hidden="1">#REF!</definedName>
    <definedName name="BEx990461P2YAJ7BRK25INFYZ7RQ" localSheetId="7" hidden="1">#REF!</definedName>
    <definedName name="BEx990461P2YAJ7BRK25INFYZ7RQ" localSheetId="6" hidden="1">#REF!</definedName>
    <definedName name="BEx990461P2YAJ7BRK25INFYZ7RQ" localSheetId="5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15" hidden="1">#REF!</definedName>
    <definedName name="BEx9915UVD4G7RA3IMLFZ0LG3UA2" localSheetId="14" hidden="1">#REF!</definedName>
    <definedName name="BEx9915UVD4G7RA3IMLFZ0LG3UA2" localSheetId="13" hidden="1">#REF!</definedName>
    <definedName name="BEx9915UVD4G7RA3IMLFZ0LG3UA2" localSheetId="12" hidden="1">#REF!</definedName>
    <definedName name="BEx9915UVD4G7RA3IMLFZ0LG3UA2" localSheetId="11" hidden="1">#REF!</definedName>
    <definedName name="BEx9915UVD4G7RA3IMLFZ0LG3UA2" localSheetId="10" hidden="1">#REF!</definedName>
    <definedName name="BEx9915UVD4G7RA3IMLFZ0LG3UA2" localSheetId="9" hidden="1">#REF!</definedName>
    <definedName name="BEx9915UVD4G7RA3IMLFZ0LG3UA2" localSheetId="8" hidden="1">#REF!</definedName>
    <definedName name="BEx9915UVD4G7RA3IMLFZ0LG3UA2" localSheetId="7" hidden="1">#REF!</definedName>
    <definedName name="BEx9915UVD4G7RA3IMLFZ0LG3UA2" localSheetId="6" hidden="1">#REF!</definedName>
    <definedName name="BEx9915UVD4G7RA3IMLFZ0LG3UA2" localSheetId="5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15" hidden="1">#REF!</definedName>
    <definedName name="BEx991M410V3S2PKCJGQ30O6JT6H" localSheetId="14" hidden="1">#REF!</definedName>
    <definedName name="BEx991M410V3S2PKCJGQ30O6JT6H" localSheetId="13" hidden="1">#REF!</definedName>
    <definedName name="BEx991M410V3S2PKCJGQ30O6JT6H" localSheetId="12" hidden="1">#REF!</definedName>
    <definedName name="BEx991M410V3S2PKCJGQ30O6JT6H" localSheetId="11" hidden="1">#REF!</definedName>
    <definedName name="BEx991M410V3S2PKCJGQ30O6JT6H" localSheetId="10" hidden="1">#REF!</definedName>
    <definedName name="BEx991M410V3S2PKCJGQ30O6JT6H" localSheetId="9" hidden="1">#REF!</definedName>
    <definedName name="BEx991M410V3S2PKCJGQ30O6JT6H" localSheetId="8" hidden="1">#REF!</definedName>
    <definedName name="BEx991M410V3S2PKCJGQ30O6JT6H" localSheetId="7" hidden="1">#REF!</definedName>
    <definedName name="BEx991M410V3S2PKCJGQ30O6JT6H" localSheetId="6" hidden="1">#REF!</definedName>
    <definedName name="BEx991M410V3S2PKCJGQ30O6JT6H" localSheetId="5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15" hidden="1">#REF!</definedName>
    <definedName name="BEx992CZON8AO7U7V88VN1JBO0MG" localSheetId="14" hidden="1">#REF!</definedName>
    <definedName name="BEx992CZON8AO7U7V88VN1JBO0MG" localSheetId="13" hidden="1">#REF!</definedName>
    <definedName name="BEx992CZON8AO7U7V88VN1JBO0MG" localSheetId="12" hidden="1">#REF!</definedName>
    <definedName name="BEx992CZON8AO7U7V88VN1JBO0MG" localSheetId="11" hidden="1">#REF!</definedName>
    <definedName name="BEx992CZON8AO7U7V88VN1JBO0MG" localSheetId="10" hidden="1">#REF!</definedName>
    <definedName name="BEx992CZON8AO7U7V88VN1JBO0MG" localSheetId="9" hidden="1">#REF!</definedName>
    <definedName name="BEx992CZON8AO7U7V88VN1JBO0MG" localSheetId="8" hidden="1">#REF!</definedName>
    <definedName name="BEx992CZON8AO7U7V88VN1JBO0MG" localSheetId="7" hidden="1">#REF!</definedName>
    <definedName name="BEx992CZON8AO7U7V88VN1JBO0MG" localSheetId="6" hidden="1">#REF!</definedName>
    <definedName name="BEx992CZON8AO7U7V88VN1JBO0MG" localSheetId="5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15" hidden="1">#REF!</definedName>
    <definedName name="BEx9952469XMFGSPXL7CMXHPJF90" localSheetId="14" hidden="1">#REF!</definedName>
    <definedName name="BEx9952469XMFGSPXL7CMXHPJF90" localSheetId="13" hidden="1">#REF!</definedName>
    <definedName name="BEx9952469XMFGSPXL7CMXHPJF90" localSheetId="12" hidden="1">#REF!</definedName>
    <definedName name="BEx9952469XMFGSPXL7CMXHPJF90" localSheetId="11" hidden="1">#REF!</definedName>
    <definedName name="BEx9952469XMFGSPXL7CMXHPJF90" localSheetId="10" hidden="1">#REF!</definedName>
    <definedName name="BEx9952469XMFGSPXL7CMXHPJF90" localSheetId="9" hidden="1">#REF!</definedName>
    <definedName name="BEx9952469XMFGSPXL7CMXHPJF90" localSheetId="8" hidden="1">#REF!</definedName>
    <definedName name="BEx9952469XMFGSPXL7CMXHPJF90" localSheetId="7" hidden="1">#REF!</definedName>
    <definedName name="BEx9952469XMFGSPXL7CMXHPJF90" localSheetId="6" hidden="1">#REF!</definedName>
    <definedName name="BEx9952469XMFGSPXL7CMXHPJF90" localSheetId="5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15" hidden="1">#REF!</definedName>
    <definedName name="BEx99B77I7TUSHRR4HIZ9FU2EIUT" localSheetId="14" hidden="1">#REF!</definedName>
    <definedName name="BEx99B77I7TUSHRR4HIZ9FU2EIUT" localSheetId="13" hidden="1">#REF!</definedName>
    <definedName name="BEx99B77I7TUSHRR4HIZ9FU2EIUT" localSheetId="12" hidden="1">#REF!</definedName>
    <definedName name="BEx99B77I7TUSHRR4HIZ9FU2EIUT" localSheetId="11" hidden="1">#REF!</definedName>
    <definedName name="BEx99B77I7TUSHRR4HIZ9FU2EIUT" localSheetId="10" hidden="1">#REF!</definedName>
    <definedName name="BEx99B77I7TUSHRR4HIZ9FU2EIUT" localSheetId="9" hidden="1">#REF!</definedName>
    <definedName name="BEx99B77I7TUSHRR4HIZ9FU2EIUT" localSheetId="8" hidden="1">#REF!</definedName>
    <definedName name="BEx99B77I7TUSHRR4HIZ9FU2EIUT" localSheetId="7" hidden="1">#REF!</definedName>
    <definedName name="BEx99B77I7TUSHRR4HIZ9FU2EIUT" localSheetId="6" hidden="1">#REF!</definedName>
    <definedName name="BEx99B77I7TUSHRR4HIZ9FU2EIUT" localSheetId="5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15" hidden="1">#REF!</definedName>
    <definedName name="BEx99EHWKKHZB66Q30C7QIXU3BVM" localSheetId="14" hidden="1">#REF!</definedName>
    <definedName name="BEx99EHWKKHZB66Q30C7QIXU3BVM" localSheetId="13" hidden="1">#REF!</definedName>
    <definedName name="BEx99EHWKKHZB66Q30C7QIXU3BVM" localSheetId="12" hidden="1">#REF!</definedName>
    <definedName name="BEx99EHWKKHZB66Q30C7QIXU3BVM" localSheetId="11" hidden="1">#REF!</definedName>
    <definedName name="BEx99EHWKKHZB66Q30C7QIXU3BVM" localSheetId="10" hidden="1">#REF!</definedName>
    <definedName name="BEx99EHWKKHZB66Q30C7QIXU3BVM" localSheetId="9" hidden="1">#REF!</definedName>
    <definedName name="BEx99EHWKKHZB66Q30C7QIXU3BVM" localSheetId="8" hidden="1">#REF!</definedName>
    <definedName name="BEx99EHWKKHZB66Q30C7QIXU3BVM" localSheetId="7" hidden="1">#REF!</definedName>
    <definedName name="BEx99EHWKKHZB66Q30C7QIXU3BVM" localSheetId="6" hidden="1">#REF!</definedName>
    <definedName name="BEx99EHWKKHZB66Q30C7QIXU3BVM" localSheetId="5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15" hidden="1">#REF!</definedName>
    <definedName name="BEx99IE6TEODZ443HP0AYCXVTNOV" localSheetId="14" hidden="1">#REF!</definedName>
    <definedName name="BEx99IE6TEODZ443HP0AYCXVTNOV" localSheetId="13" hidden="1">#REF!</definedName>
    <definedName name="BEx99IE6TEODZ443HP0AYCXVTNOV" localSheetId="12" hidden="1">#REF!</definedName>
    <definedName name="BEx99IE6TEODZ443HP0AYCXVTNOV" localSheetId="11" hidden="1">#REF!</definedName>
    <definedName name="BEx99IE6TEODZ443HP0AYCXVTNOV" localSheetId="10" hidden="1">#REF!</definedName>
    <definedName name="BEx99IE6TEODZ443HP0AYCXVTNOV" localSheetId="9" hidden="1">#REF!</definedName>
    <definedName name="BEx99IE6TEODZ443HP0AYCXVTNOV" localSheetId="8" hidden="1">#REF!</definedName>
    <definedName name="BEx99IE6TEODZ443HP0AYCXVTNOV" localSheetId="7" hidden="1">#REF!</definedName>
    <definedName name="BEx99IE6TEODZ443HP0AYCXVTNOV" localSheetId="6" hidden="1">#REF!</definedName>
    <definedName name="BEx99IE6TEODZ443HP0AYCXVTNOV" localSheetId="5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15" hidden="1">#REF!</definedName>
    <definedName name="BEx99Q6PH5F3OQKCCAAO75PYDEFN" localSheetId="14" hidden="1">#REF!</definedName>
    <definedName name="BEx99Q6PH5F3OQKCCAAO75PYDEFN" localSheetId="13" hidden="1">#REF!</definedName>
    <definedName name="BEx99Q6PH5F3OQKCCAAO75PYDEFN" localSheetId="12" hidden="1">#REF!</definedName>
    <definedName name="BEx99Q6PH5F3OQKCCAAO75PYDEFN" localSheetId="11" hidden="1">#REF!</definedName>
    <definedName name="BEx99Q6PH5F3OQKCCAAO75PYDEFN" localSheetId="10" hidden="1">#REF!</definedName>
    <definedName name="BEx99Q6PH5F3OQKCCAAO75PYDEFN" localSheetId="9" hidden="1">#REF!</definedName>
    <definedName name="BEx99Q6PH5F3OQKCCAAO75PYDEFN" localSheetId="8" hidden="1">#REF!</definedName>
    <definedName name="BEx99Q6PH5F3OQKCCAAO75PYDEFN" localSheetId="7" hidden="1">#REF!</definedName>
    <definedName name="BEx99Q6PH5F3OQKCCAAO75PYDEFN" localSheetId="6" hidden="1">#REF!</definedName>
    <definedName name="BEx99Q6PH5F3OQKCCAAO75PYDEFN" localSheetId="5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15" hidden="1">#REF!</definedName>
    <definedName name="BEx99RU5I4O0109P2FW9DN4IU3QX" localSheetId="14" hidden="1">#REF!</definedName>
    <definedName name="BEx99RU5I4O0109P2FW9DN4IU3QX" localSheetId="13" hidden="1">#REF!</definedName>
    <definedName name="BEx99RU5I4O0109P2FW9DN4IU3QX" localSheetId="12" hidden="1">#REF!</definedName>
    <definedName name="BEx99RU5I4O0109P2FW9DN4IU3QX" localSheetId="11" hidden="1">#REF!</definedName>
    <definedName name="BEx99RU5I4O0109P2FW9DN4IU3QX" localSheetId="10" hidden="1">#REF!</definedName>
    <definedName name="BEx99RU5I4O0109P2FW9DN4IU3QX" localSheetId="9" hidden="1">#REF!</definedName>
    <definedName name="BEx99RU5I4O0109P2FW9DN4IU3QX" localSheetId="8" hidden="1">#REF!</definedName>
    <definedName name="BEx99RU5I4O0109P2FW9DN4IU3QX" localSheetId="7" hidden="1">#REF!</definedName>
    <definedName name="BEx99RU5I4O0109P2FW9DN4IU3QX" localSheetId="6" hidden="1">#REF!</definedName>
    <definedName name="BEx99RU5I4O0109P2FW9DN4IU3QX" localSheetId="5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15" hidden="1">#REF!</definedName>
    <definedName name="BEx99WBYT2D6UUC1PT7A40ENYID4" localSheetId="14" hidden="1">#REF!</definedName>
    <definedName name="BEx99WBYT2D6UUC1PT7A40ENYID4" localSheetId="13" hidden="1">#REF!</definedName>
    <definedName name="BEx99WBYT2D6UUC1PT7A40ENYID4" localSheetId="12" hidden="1">#REF!</definedName>
    <definedName name="BEx99WBYT2D6UUC1PT7A40ENYID4" localSheetId="11" hidden="1">#REF!</definedName>
    <definedName name="BEx99WBYT2D6UUC1PT7A40ENYID4" localSheetId="10" hidden="1">#REF!</definedName>
    <definedName name="BEx99WBYT2D6UUC1PT7A40ENYID4" localSheetId="9" hidden="1">#REF!</definedName>
    <definedName name="BEx99WBYT2D6UUC1PT7A40ENYID4" localSheetId="8" hidden="1">#REF!</definedName>
    <definedName name="BEx99WBYT2D6UUC1PT7A40ENYID4" localSheetId="7" hidden="1">#REF!</definedName>
    <definedName name="BEx99WBYT2D6UUC1PT7A40ENYID4" localSheetId="6" hidden="1">#REF!</definedName>
    <definedName name="BEx99WBYT2D6UUC1PT7A40ENYID4" localSheetId="5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15" hidden="1">#REF!</definedName>
    <definedName name="BEx99WS2X3RTQE9O764SS5G2FPE6" localSheetId="14" hidden="1">#REF!</definedName>
    <definedName name="BEx99WS2X3RTQE9O764SS5G2FPE6" localSheetId="13" hidden="1">#REF!</definedName>
    <definedName name="BEx99WS2X3RTQE9O764SS5G2FPE6" localSheetId="12" hidden="1">#REF!</definedName>
    <definedName name="BEx99WS2X3RTQE9O764SS5G2FPE6" localSheetId="11" hidden="1">#REF!</definedName>
    <definedName name="BEx99WS2X3RTQE9O764SS5G2FPE6" localSheetId="10" hidden="1">#REF!</definedName>
    <definedName name="BEx99WS2X3RTQE9O764SS5G2FPE6" localSheetId="9" hidden="1">#REF!</definedName>
    <definedName name="BEx99WS2X3RTQE9O764SS5G2FPE6" localSheetId="8" hidden="1">#REF!</definedName>
    <definedName name="BEx99WS2X3RTQE9O764SS5G2FPE6" localSheetId="7" hidden="1">#REF!</definedName>
    <definedName name="BEx99WS2X3RTQE9O764SS5G2FPE6" localSheetId="6" hidden="1">#REF!</definedName>
    <definedName name="BEx99WS2X3RTQE9O764SS5G2FPE6" localSheetId="5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15" hidden="1">#REF!</definedName>
    <definedName name="BEx99ZRZ4I7FHDPGRAT5VW7NVBPU" localSheetId="14" hidden="1">#REF!</definedName>
    <definedName name="BEx99ZRZ4I7FHDPGRAT5VW7NVBPU" localSheetId="13" hidden="1">#REF!</definedName>
    <definedName name="BEx99ZRZ4I7FHDPGRAT5VW7NVBPU" localSheetId="12" hidden="1">#REF!</definedName>
    <definedName name="BEx99ZRZ4I7FHDPGRAT5VW7NVBPU" localSheetId="11" hidden="1">#REF!</definedName>
    <definedName name="BEx99ZRZ4I7FHDPGRAT5VW7NVBPU" localSheetId="10" hidden="1">#REF!</definedName>
    <definedName name="BEx99ZRZ4I7FHDPGRAT5VW7NVBPU" localSheetId="9" hidden="1">#REF!</definedName>
    <definedName name="BEx99ZRZ4I7FHDPGRAT5VW7NVBPU" localSheetId="8" hidden="1">#REF!</definedName>
    <definedName name="BEx99ZRZ4I7FHDPGRAT5VW7NVBPU" localSheetId="7" hidden="1">#REF!</definedName>
    <definedName name="BEx99ZRZ4I7FHDPGRAT5VW7NVBPU" localSheetId="6" hidden="1">#REF!</definedName>
    <definedName name="BEx99ZRZ4I7FHDPGRAT5VW7NVBPU" localSheetId="5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15" hidden="1">#REF!</definedName>
    <definedName name="BEx9AT5E3ZSHKSOL35O38L8HF9TH" localSheetId="14" hidden="1">#REF!</definedName>
    <definedName name="BEx9AT5E3ZSHKSOL35O38L8HF9TH" localSheetId="13" hidden="1">#REF!</definedName>
    <definedName name="BEx9AT5E3ZSHKSOL35O38L8HF9TH" localSheetId="12" hidden="1">#REF!</definedName>
    <definedName name="BEx9AT5E3ZSHKSOL35O38L8HF9TH" localSheetId="11" hidden="1">#REF!</definedName>
    <definedName name="BEx9AT5E3ZSHKSOL35O38L8HF9TH" localSheetId="10" hidden="1">#REF!</definedName>
    <definedName name="BEx9AT5E3ZSHKSOL35O38L8HF9TH" localSheetId="9" hidden="1">#REF!</definedName>
    <definedName name="BEx9AT5E3ZSHKSOL35O38L8HF9TH" localSheetId="8" hidden="1">#REF!</definedName>
    <definedName name="BEx9AT5E3ZSHKSOL35O38L8HF9TH" localSheetId="7" hidden="1">#REF!</definedName>
    <definedName name="BEx9AT5E3ZSHKSOL35O38L8HF9TH" localSheetId="6" hidden="1">#REF!</definedName>
    <definedName name="BEx9AT5E3ZSHKSOL35O38L8HF9TH" localSheetId="5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15" hidden="1">#REF!</definedName>
    <definedName name="BEx9ATW9WB5CNKQR5HKK7Y2GHYGR" localSheetId="14" hidden="1">#REF!</definedName>
    <definedName name="BEx9ATW9WB5CNKQR5HKK7Y2GHYGR" localSheetId="13" hidden="1">#REF!</definedName>
    <definedName name="BEx9ATW9WB5CNKQR5HKK7Y2GHYGR" localSheetId="12" hidden="1">#REF!</definedName>
    <definedName name="BEx9ATW9WB5CNKQR5HKK7Y2GHYGR" localSheetId="11" hidden="1">#REF!</definedName>
    <definedName name="BEx9ATW9WB5CNKQR5HKK7Y2GHYGR" localSheetId="10" hidden="1">#REF!</definedName>
    <definedName name="BEx9ATW9WB5CNKQR5HKK7Y2GHYGR" localSheetId="9" hidden="1">#REF!</definedName>
    <definedName name="BEx9ATW9WB5CNKQR5HKK7Y2GHYGR" localSheetId="8" hidden="1">#REF!</definedName>
    <definedName name="BEx9ATW9WB5CNKQR5HKK7Y2GHYGR" localSheetId="7" hidden="1">#REF!</definedName>
    <definedName name="BEx9ATW9WB5CNKQR5HKK7Y2GHYGR" localSheetId="6" hidden="1">#REF!</definedName>
    <definedName name="BEx9ATW9WB5CNKQR5HKK7Y2GHYGR" localSheetId="5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15" hidden="1">#REF!</definedName>
    <definedName name="BEx9AV8W1FAWF5BHATYEN47X12JN" localSheetId="14" hidden="1">#REF!</definedName>
    <definedName name="BEx9AV8W1FAWF5BHATYEN47X12JN" localSheetId="13" hidden="1">#REF!</definedName>
    <definedName name="BEx9AV8W1FAWF5BHATYEN47X12JN" localSheetId="12" hidden="1">#REF!</definedName>
    <definedName name="BEx9AV8W1FAWF5BHATYEN47X12JN" localSheetId="11" hidden="1">#REF!</definedName>
    <definedName name="BEx9AV8W1FAWF5BHATYEN47X12JN" localSheetId="10" hidden="1">#REF!</definedName>
    <definedName name="BEx9AV8W1FAWF5BHATYEN47X12JN" localSheetId="9" hidden="1">#REF!</definedName>
    <definedName name="BEx9AV8W1FAWF5BHATYEN47X12JN" localSheetId="8" hidden="1">#REF!</definedName>
    <definedName name="BEx9AV8W1FAWF5BHATYEN47X12JN" localSheetId="7" hidden="1">#REF!</definedName>
    <definedName name="BEx9AV8W1FAWF5BHATYEN47X12JN" localSheetId="6" hidden="1">#REF!</definedName>
    <definedName name="BEx9AV8W1FAWF5BHATYEN47X12JN" localSheetId="5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15" hidden="1">#REF!</definedName>
    <definedName name="BEx9B8A5186FNTQQNLIO5LK02ABI" localSheetId="14" hidden="1">#REF!</definedName>
    <definedName name="BEx9B8A5186FNTQQNLIO5LK02ABI" localSheetId="13" hidden="1">#REF!</definedName>
    <definedName name="BEx9B8A5186FNTQQNLIO5LK02ABI" localSheetId="12" hidden="1">#REF!</definedName>
    <definedName name="BEx9B8A5186FNTQQNLIO5LK02ABI" localSheetId="11" hidden="1">#REF!</definedName>
    <definedName name="BEx9B8A5186FNTQQNLIO5LK02ABI" localSheetId="10" hidden="1">#REF!</definedName>
    <definedName name="BEx9B8A5186FNTQQNLIO5LK02ABI" localSheetId="9" hidden="1">#REF!</definedName>
    <definedName name="BEx9B8A5186FNTQQNLIO5LK02ABI" localSheetId="8" hidden="1">#REF!</definedName>
    <definedName name="BEx9B8A5186FNTQQNLIO5LK02ABI" localSheetId="7" hidden="1">#REF!</definedName>
    <definedName name="BEx9B8A5186FNTQQNLIO5LK02ABI" localSheetId="6" hidden="1">#REF!</definedName>
    <definedName name="BEx9B8A5186FNTQQNLIO5LK02ABI" localSheetId="5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15" hidden="1">#REF!</definedName>
    <definedName name="BEx9B8VR20E2CILU4CDQUQQ9ONXK" localSheetId="14" hidden="1">#REF!</definedName>
    <definedName name="BEx9B8VR20E2CILU4CDQUQQ9ONXK" localSheetId="13" hidden="1">#REF!</definedName>
    <definedName name="BEx9B8VR20E2CILU4CDQUQQ9ONXK" localSheetId="12" hidden="1">#REF!</definedName>
    <definedName name="BEx9B8VR20E2CILU4CDQUQQ9ONXK" localSheetId="11" hidden="1">#REF!</definedName>
    <definedName name="BEx9B8VR20E2CILU4CDQUQQ9ONXK" localSheetId="10" hidden="1">#REF!</definedName>
    <definedName name="BEx9B8VR20E2CILU4CDQUQQ9ONXK" localSheetId="9" hidden="1">#REF!</definedName>
    <definedName name="BEx9B8VR20E2CILU4CDQUQQ9ONXK" localSheetId="8" hidden="1">#REF!</definedName>
    <definedName name="BEx9B8VR20E2CILU4CDQUQQ9ONXK" localSheetId="7" hidden="1">#REF!</definedName>
    <definedName name="BEx9B8VR20E2CILU4CDQUQQ9ONXK" localSheetId="6" hidden="1">#REF!</definedName>
    <definedName name="BEx9B8VR20E2CILU4CDQUQQ9ONXK" localSheetId="5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15" hidden="1">#REF!</definedName>
    <definedName name="BEx9B917EUP13X6FQ3NPQL76XM5V" localSheetId="14" hidden="1">#REF!</definedName>
    <definedName name="BEx9B917EUP13X6FQ3NPQL76XM5V" localSheetId="13" hidden="1">#REF!</definedName>
    <definedName name="BEx9B917EUP13X6FQ3NPQL76XM5V" localSheetId="12" hidden="1">#REF!</definedName>
    <definedName name="BEx9B917EUP13X6FQ3NPQL76XM5V" localSheetId="11" hidden="1">#REF!</definedName>
    <definedName name="BEx9B917EUP13X6FQ3NPQL76XM5V" localSheetId="10" hidden="1">#REF!</definedName>
    <definedName name="BEx9B917EUP13X6FQ3NPQL76XM5V" localSheetId="9" hidden="1">#REF!</definedName>
    <definedName name="BEx9B917EUP13X6FQ3NPQL76XM5V" localSheetId="8" hidden="1">#REF!</definedName>
    <definedName name="BEx9B917EUP13X6FQ3NPQL76XM5V" localSheetId="7" hidden="1">#REF!</definedName>
    <definedName name="BEx9B917EUP13X6FQ3NPQL76XM5V" localSheetId="6" hidden="1">#REF!</definedName>
    <definedName name="BEx9B917EUP13X6FQ3NPQL76XM5V" localSheetId="5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15" hidden="1">#REF!</definedName>
    <definedName name="BEx9BAJ5WYEQ623HUT9NNCMP3RUG" localSheetId="14" hidden="1">#REF!</definedName>
    <definedName name="BEx9BAJ5WYEQ623HUT9NNCMP3RUG" localSheetId="13" hidden="1">#REF!</definedName>
    <definedName name="BEx9BAJ5WYEQ623HUT9NNCMP3RUG" localSheetId="12" hidden="1">#REF!</definedName>
    <definedName name="BEx9BAJ5WYEQ623HUT9NNCMP3RUG" localSheetId="11" hidden="1">#REF!</definedName>
    <definedName name="BEx9BAJ5WYEQ623HUT9NNCMP3RUG" localSheetId="10" hidden="1">#REF!</definedName>
    <definedName name="BEx9BAJ5WYEQ623HUT9NNCMP3RUG" localSheetId="9" hidden="1">#REF!</definedName>
    <definedName name="BEx9BAJ5WYEQ623HUT9NNCMP3RUG" localSheetId="8" hidden="1">#REF!</definedName>
    <definedName name="BEx9BAJ5WYEQ623HUT9NNCMP3RUG" localSheetId="7" hidden="1">#REF!</definedName>
    <definedName name="BEx9BAJ5WYEQ623HUT9NNCMP3RUG" localSheetId="6" hidden="1">#REF!</definedName>
    <definedName name="BEx9BAJ5WYEQ623HUT9NNCMP3RUG" localSheetId="5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15" hidden="1">#REF!</definedName>
    <definedName name="BEx9BE9Z7EFJCFDYJJOY5KFTGDF4" localSheetId="14" hidden="1">#REF!</definedName>
    <definedName name="BEx9BE9Z7EFJCFDYJJOY5KFTGDF4" localSheetId="13" hidden="1">#REF!</definedName>
    <definedName name="BEx9BE9Z7EFJCFDYJJOY5KFTGDF4" localSheetId="12" hidden="1">#REF!</definedName>
    <definedName name="BEx9BE9Z7EFJCFDYJJOY5KFTGDF4" localSheetId="11" hidden="1">#REF!</definedName>
    <definedName name="BEx9BE9Z7EFJCFDYJJOY5KFTGDF4" localSheetId="10" hidden="1">#REF!</definedName>
    <definedName name="BEx9BE9Z7EFJCFDYJJOY5KFTGDF4" localSheetId="9" hidden="1">#REF!</definedName>
    <definedName name="BEx9BE9Z7EFJCFDYJJOY5KFTGDF4" localSheetId="8" hidden="1">#REF!</definedName>
    <definedName name="BEx9BE9Z7EFJCFDYJJOY5KFTGDF4" localSheetId="7" hidden="1">#REF!</definedName>
    <definedName name="BEx9BE9Z7EFJCFDYJJOY5KFTGDF4" localSheetId="6" hidden="1">#REF!</definedName>
    <definedName name="BEx9BE9Z7EFJCFDYJJOY5KFTGDF4" localSheetId="5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15" hidden="1">#REF!</definedName>
    <definedName name="BEx9BSIJN2O0MG8CXAMCAOADEMTO" localSheetId="14" hidden="1">#REF!</definedName>
    <definedName name="BEx9BSIJN2O0MG8CXAMCAOADEMTO" localSheetId="13" hidden="1">#REF!</definedName>
    <definedName name="BEx9BSIJN2O0MG8CXAMCAOADEMTO" localSheetId="12" hidden="1">#REF!</definedName>
    <definedName name="BEx9BSIJN2O0MG8CXAMCAOADEMTO" localSheetId="11" hidden="1">#REF!</definedName>
    <definedName name="BEx9BSIJN2O0MG8CXAMCAOADEMTO" localSheetId="10" hidden="1">#REF!</definedName>
    <definedName name="BEx9BSIJN2O0MG8CXAMCAOADEMTO" localSheetId="9" hidden="1">#REF!</definedName>
    <definedName name="BEx9BSIJN2O0MG8CXAMCAOADEMTO" localSheetId="8" hidden="1">#REF!</definedName>
    <definedName name="BEx9BSIJN2O0MG8CXAMCAOADEMTO" localSheetId="7" hidden="1">#REF!</definedName>
    <definedName name="BEx9BSIJN2O0MG8CXAMCAOADEMTO" localSheetId="6" hidden="1">#REF!</definedName>
    <definedName name="BEx9BSIJN2O0MG8CXAMCAOADEMTO" localSheetId="5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15" hidden="1">#REF!</definedName>
    <definedName name="BEx9BU0BBJO3ITPCO4T9FIVEVJY7" localSheetId="14" hidden="1">#REF!</definedName>
    <definedName name="BEx9BU0BBJO3ITPCO4T9FIVEVJY7" localSheetId="13" hidden="1">#REF!</definedName>
    <definedName name="BEx9BU0BBJO3ITPCO4T9FIVEVJY7" localSheetId="12" hidden="1">#REF!</definedName>
    <definedName name="BEx9BU0BBJO3ITPCO4T9FIVEVJY7" localSheetId="11" hidden="1">#REF!</definedName>
    <definedName name="BEx9BU0BBJO3ITPCO4T9FIVEVJY7" localSheetId="10" hidden="1">#REF!</definedName>
    <definedName name="BEx9BU0BBJO3ITPCO4T9FIVEVJY7" localSheetId="9" hidden="1">#REF!</definedName>
    <definedName name="BEx9BU0BBJO3ITPCO4T9FIVEVJY7" localSheetId="8" hidden="1">#REF!</definedName>
    <definedName name="BEx9BU0BBJO3ITPCO4T9FIVEVJY7" localSheetId="7" hidden="1">#REF!</definedName>
    <definedName name="BEx9BU0BBJO3ITPCO4T9FIVEVJY7" localSheetId="6" hidden="1">#REF!</definedName>
    <definedName name="BEx9BU0BBJO3ITPCO4T9FIVEVJY7" localSheetId="5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15" hidden="1">#REF!</definedName>
    <definedName name="BEx9BYSYW7QCPXS2NAVLFAU5Y2Z2" localSheetId="14" hidden="1">#REF!</definedName>
    <definedName name="BEx9BYSYW7QCPXS2NAVLFAU5Y2Z2" localSheetId="13" hidden="1">#REF!</definedName>
    <definedName name="BEx9BYSYW7QCPXS2NAVLFAU5Y2Z2" localSheetId="12" hidden="1">#REF!</definedName>
    <definedName name="BEx9BYSYW7QCPXS2NAVLFAU5Y2Z2" localSheetId="11" hidden="1">#REF!</definedName>
    <definedName name="BEx9BYSYW7QCPXS2NAVLFAU5Y2Z2" localSheetId="10" hidden="1">#REF!</definedName>
    <definedName name="BEx9BYSYW7QCPXS2NAVLFAU5Y2Z2" localSheetId="9" hidden="1">#REF!</definedName>
    <definedName name="BEx9BYSYW7QCPXS2NAVLFAU5Y2Z2" localSheetId="8" hidden="1">#REF!</definedName>
    <definedName name="BEx9BYSYW7QCPXS2NAVLFAU5Y2Z2" localSheetId="7" hidden="1">#REF!</definedName>
    <definedName name="BEx9BYSYW7QCPXS2NAVLFAU5Y2Z2" localSheetId="6" hidden="1">#REF!</definedName>
    <definedName name="BEx9BYSYW7QCPXS2NAVLFAU5Y2Z2" localSheetId="5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15" hidden="1">#REF!</definedName>
    <definedName name="BEx9C590HJ2O31IWJB73C1HR74AI" localSheetId="14" hidden="1">#REF!</definedName>
    <definedName name="BEx9C590HJ2O31IWJB73C1HR74AI" localSheetId="13" hidden="1">#REF!</definedName>
    <definedName name="BEx9C590HJ2O31IWJB73C1HR74AI" localSheetId="12" hidden="1">#REF!</definedName>
    <definedName name="BEx9C590HJ2O31IWJB73C1HR74AI" localSheetId="11" hidden="1">#REF!</definedName>
    <definedName name="BEx9C590HJ2O31IWJB73C1HR74AI" localSheetId="10" hidden="1">#REF!</definedName>
    <definedName name="BEx9C590HJ2O31IWJB73C1HR74AI" localSheetId="9" hidden="1">#REF!</definedName>
    <definedName name="BEx9C590HJ2O31IWJB73C1HR74AI" localSheetId="8" hidden="1">#REF!</definedName>
    <definedName name="BEx9C590HJ2O31IWJB73C1HR74AI" localSheetId="7" hidden="1">#REF!</definedName>
    <definedName name="BEx9C590HJ2O31IWJB73C1HR74AI" localSheetId="6" hidden="1">#REF!</definedName>
    <definedName name="BEx9C590HJ2O31IWJB73C1HR74AI" localSheetId="5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15" hidden="1">#REF!</definedName>
    <definedName name="BEx9CCQRMYYOGIOYTOM73VKDIPS1" localSheetId="14" hidden="1">#REF!</definedName>
    <definedName name="BEx9CCQRMYYOGIOYTOM73VKDIPS1" localSheetId="13" hidden="1">#REF!</definedName>
    <definedName name="BEx9CCQRMYYOGIOYTOM73VKDIPS1" localSheetId="12" hidden="1">#REF!</definedName>
    <definedName name="BEx9CCQRMYYOGIOYTOM73VKDIPS1" localSheetId="11" hidden="1">#REF!</definedName>
    <definedName name="BEx9CCQRMYYOGIOYTOM73VKDIPS1" localSheetId="10" hidden="1">#REF!</definedName>
    <definedName name="BEx9CCQRMYYOGIOYTOM73VKDIPS1" localSheetId="9" hidden="1">#REF!</definedName>
    <definedName name="BEx9CCQRMYYOGIOYTOM73VKDIPS1" localSheetId="8" hidden="1">#REF!</definedName>
    <definedName name="BEx9CCQRMYYOGIOYTOM73VKDIPS1" localSheetId="7" hidden="1">#REF!</definedName>
    <definedName name="BEx9CCQRMYYOGIOYTOM73VKDIPS1" localSheetId="6" hidden="1">#REF!</definedName>
    <definedName name="BEx9CCQRMYYOGIOYTOM73VKDIPS1" localSheetId="5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15" hidden="1">#REF!</definedName>
    <definedName name="BEx9CM6JVXIG9S6EAZMR899UW190" localSheetId="14" hidden="1">#REF!</definedName>
    <definedName name="BEx9CM6JVXIG9S6EAZMR899UW190" localSheetId="13" hidden="1">#REF!</definedName>
    <definedName name="BEx9CM6JVXIG9S6EAZMR899UW190" localSheetId="12" hidden="1">#REF!</definedName>
    <definedName name="BEx9CM6JVXIG9S6EAZMR899UW190" localSheetId="11" hidden="1">#REF!</definedName>
    <definedName name="BEx9CM6JVXIG9S6EAZMR899UW190" localSheetId="10" hidden="1">#REF!</definedName>
    <definedName name="BEx9CM6JVXIG9S6EAZMR899UW190" localSheetId="9" hidden="1">#REF!</definedName>
    <definedName name="BEx9CM6JVXIG9S6EAZMR899UW190" localSheetId="8" hidden="1">#REF!</definedName>
    <definedName name="BEx9CM6JVXIG9S6EAZMR899UW190" localSheetId="7" hidden="1">#REF!</definedName>
    <definedName name="BEx9CM6JVXIG9S6EAZMR899UW190" localSheetId="6" hidden="1">#REF!</definedName>
    <definedName name="BEx9CM6JVXIG9S6EAZMR899UW190" localSheetId="5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15" hidden="1">#REF!</definedName>
    <definedName name="BEx9D160NRGTDVT2ML4H9A7UKR4T" localSheetId="14" hidden="1">#REF!</definedName>
    <definedName name="BEx9D160NRGTDVT2ML4H9A7UKR4T" localSheetId="13" hidden="1">#REF!</definedName>
    <definedName name="BEx9D160NRGTDVT2ML4H9A7UKR4T" localSheetId="12" hidden="1">#REF!</definedName>
    <definedName name="BEx9D160NRGTDVT2ML4H9A7UKR4T" localSheetId="11" hidden="1">#REF!</definedName>
    <definedName name="BEx9D160NRGTDVT2ML4H9A7UKR4T" localSheetId="10" hidden="1">#REF!</definedName>
    <definedName name="BEx9D160NRGTDVT2ML4H9A7UKR4T" localSheetId="9" hidden="1">#REF!</definedName>
    <definedName name="BEx9D160NRGTDVT2ML4H9A7UKR4T" localSheetId="8" hidden="1">#REF!</definedName>
    <definedName name="BEx9D160NRGTDVT2ML4H9A7UKR4T" localSheetId="7" hidden="1">#REF!</definedName>
    <definedName name="BEx9D160NRGTDVT2ML4H9A7UKR4T" localSheetId="6" hidden="1">#REF!</definedName>
    <definedName name="BEx9D160NRGTDVT2ML4H9A7UKR4T" localSheetId="5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15" hidden="1">#REF!</definedName>
    <definedName name="BEx9D1BC9FT19KY0INAABNDBAMR1" localSheetId="14" hidden="1">#REF!</definedName>
    <definedName name="BEx9D1BC9FT19KY0INAABNDBAMR1" localSheetId="13" hidden="1">#REF!</definedName>
    <definedName name="BEx9D1BC9FT19KY0INAABNDBAMR1" localSheetId="12" hidden="1">#REF!</definedName>
    <definedName name="BEx9D1BC9FT19KY0INAABNDBAMR1" localSheetId="11" hidden="1">#REF!</definedName>
    <definedName name="BEx9D1BC9FT19KY0INAABNDBAMR1" localSheetId="10" hidden="1">#REF!</definedName>
    <definedName name="BEx9D1BC9FT19KY0INAABNDBAMR1" localSheetId="9" hidden="1">#REF!</definedName>
    <definedName name="BEx9D1BC9FT19KY0INAABNDBAMR1" localSheetId="8" hidden="1">#REF!</definedName>
    <definedName name="BEx9D1BC9FT19KY0INAABNDBAMR1" localSheetId="7" hidden="1">#REF!</definedName>
    <definedName name="BEx9D1BC9FT19KY0INAABNDBAMR1" localSheetId="6" hidden="1">#REF!</definedName>
    <definedName name="BEx9D1BC9FT19KY0INAABNDBAMR1" localSheetId="5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15" hidden="1">#REF!</definedName>
    <definedName name="BEx9D1MB15VSARB7IKBMZYU0JJBI" localSheetId="14" hidden="1">#REF!</definedName>
    <definedName name="BEx9D1MB15VSARB7IKBMZYU0JJBI" localSheetId="13" hidden="1">#REF!</definedName>
    <definedName name="BEx9D1MB15VSARB7IKBMZYU0JJBI" localSheetId="12" hidden="1">#REF!</definedName>
    <definedName name="BEx9D1MB15VSARB7IKBMZYU0JJBI" localSheetId="11" hidden="1">#REF!</definedName>
    <definedName name="BEx9D1MB15VSARB7IKBMZYU0JJBI" localSheetId="10" hidden="1">#REF!</definedName>
    <definedName name="BEx9D1MB15VSARB7IKBMZYU0JJBI" localSheetId="9" hidden="1">#REF!</definedName>
    <definedName name="BEx9D1MB15VSARB7IKBMZYU0JJBI" localSheetId="8" hidden="1">#REF!</definedName>
    <definedName name="BEx9D1MB15VSARB7IKBMZYU0JJBI" localSheetId="7" hidden="1">#REF!</definedName>
    <definedName name="BEx9D1MB15VSARB7IKBMZYU0JJBI" localSheetId="6" hidden="1">#REF!</definedName>
    <definedName name="BEx9D1MB15VSARB7IKBMZYU0JJBI" localSheetId="5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15" hidden="1">#REF!</definedName>
    <definedName name="BEx9DN6ZMF18Q39MPMXSDJTZQNJ3" localSheetId="14" hidden="1">#REF!</definedName>
    <definedName name="BEx9DN6ZMF18Q39MPMXSDJTZQNJ3" localSheetId="13" hidden="1">#REF!</definedName>
    <definedName name="BEx9DN6ZMF18Q39MPMXSDJTZQNJ3" localSheetId="12" hidden="1">#REF!</definedName>
    <definedName name="BEx9DN6ZMF18Q39MPMXSDJTZQNJ3" localSheetId="11" hidden="1">#REF!</definedName>
    <definedName name="BEx9DN6ZMF18Q39MPMXSDJTZQNJ3" localSheetId="10" hidden="1">#REF!</definedName>
    <definedName name="BEx9DN6ZMF18Q39MPMXSDJTZQNJ3" localSheetId="9" hidden="1">#REF!</definedName>
    <definedName name="BEx9DN6ZMF18Q39MPMXSDJTZQNJ3" localSheetId="8" hidden="1">#REF!</definedName>
    <definedName name="BEx9DN6ZMF18Q39MPMXSDJTZQNJ3" localSheetId="7" hidden="1">#REF!</definedName>
    <definedName name="BEx9DN6ZMF18Q39MPMXSDJTZQNJ3" localSheetId="6" hidden="1">#REF!</definedName>
    <definedName name="BEx9DN6ZMF18Q39MPMXSDJTZQNJ3" localSheetId="5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15" hidden="1">#REF!</definedName>
    <definedName name="BEx9DZXN85O544CD9O60K126YYAU" localSheetId="14" hidden="1">#REF!</definedName>
    <definedName name="BEx9DZXN85O544CD9O60K126YYAU" localSheetId="13" hidden="1">#REF!</definedName>
    <definedName name="BEx9DZXN85O544CD9O60K126YYAU" localSheetId="12" hidden="1">#REF!</definedName>
    <definedName name="BEx9DZXN85O544CD9O60K126YYAU" localSheetId="11" hidden="1">#REF!</definedName>
    <definedName name="BEx9DZXN85O544CD9O60K126YYAU" localSheetId="10" hidden="1">#REF!</definedName>
    <definedName name="BEx9DZXN85O544CD9O60K126YYAU" localSheetId="9" hidden="1">#REF!</definedName>
    <definedName name="BEx9DZXN85O544CD9O60K126YYAU" localSheetId="8" hidden="1">#REF!</definedName>
    <definedName name="BEx9DZXN85O544CD9O60K126YYAU" localSheetId="7" hidden="1">#REF!</definedName>
    <definedName name="BEx9DZXN85O544CD9O60K126YYAU" localSheetId="6" hidden="1">#REF!</definedName>
    <definedName name="BEx9DZXN85O544CD9O60K126YYAU" localSheetId="5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15" hidden="1">#REF!</definedName>
    <definedName name="BEx9E14TDNSEMI784W0OTIEQMWN6" localSheetId="14" hidden="1">#REF!</definedName>
    <definedName name="BEx9E14TDNSEMI784W0OTIEQMWN6" localSheetId="13" hidden="1">#REF!</definedName>
    <definedName name="BEx9E14TDNSEMI784W0OTIEQMWN6" localSheetId="12" hidden="1">#REF!</definedName>
    <definedName name="BEx9E14TDNSEMI784W0OTIEQMWN6" localSheetId="11" hidden="1">#REF!</definedName>
    <definedName name="BEx9E14TDNSEMI784W0OTIEQMWN6" localSheetId="10" hidden="1">#REF!</definedName>
    <definedName name="BEx9E14TDNSEMI784W0OTIEQMWN6" localSheetId="9" hidden="1">#REF!</definedName>
    <definedName name="BEx9E14TDNSEMI784W0OTIEQMWN6" localSheetId="8" hidden="1">#REF!</definedName>
    <definedName name="BEx9E14TDNSEMI784W0OTIEQMWN6" localSheetId="7" hidden="1">#REF!</definedName>
    <definedName name="BEx9E14TDNSEMI784W0OTIEQMWN6" localSheetId="6" hidden="1">#REF!</definedName>
    <definedName name="BEx9E14TDNSEMI784W0OTIEQMWN6" localSheetId="5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15" hidden="1">#REF!</definedName>
    <definedName name="BEx9E14TGNBYGMDDG9NETDK4SYAW" localSheetId="14" hidden="1">#REF!</definedName>
    <definedName name="BEx9E14TGNBYGMDDG9NETDK4SYAW" localSheetId="13" hidden="1">#REF!</definedName>
    <definedName name="BEx9E14TGNBYGMDDG9NETDK4SYAW" localSheetId="12" hidden="1">#REF!</definedName>
    <definedName name="BEx9E14TGNBYGMDDG9NETDK4SYAW" localSheetId="11" hidden="1">#REF!</definedName>
    <definedName name="BEx9E14TGNBYGMDDG9NETDK4SYAW" localSheetId="10" hidden="1">#REF!</definedName>
    <definedName name="BEx9E14TGNBYGMDDG9NETDK4SYAW" localSheetId="9" hidden="1">#REF!</definedName>
    <definedName name="BEx9E14TGNBYGMDDG9NETDK4SYAW" localSheetId="8" hidden="1">#REF!</definedName>
    <definedName name="BEx9E14TGNBYGMDDG9NETDK4SYAW" localSheetId="7" hidden="1">#REF!</definedName>
    <definedName name="BEx9E14TGNBYGMDDG9NETDK4SYAW" localSheetId="6" hidden="1">#REF!</definedName>
    <definedName name="BEx9E14TGNBYGMDDG9NETDK4SYAW" localSheetId="5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15" hidden="1">#REF!</definedName>
    <definedName name="BEx9E2BZ2B1R41FMGJCJ7JLGLUAJ" localSheetId="14" hidden="1">#REF!</definedName>
    <definedName name="BEx9E2BZ2B1R41FMGJCJ7JLGLUAJ" localSheetId="13" hidden="1">#REF!</definedName>
    <definedName name="BEx9E2BZ2B1R41FMGJCJ7JLGLUAJ" localSheetId="12" hidden="1">#REF!</definedName>
    <definedName name="BEx9E2BZ2B1R41FMGJCJ7JLGLUAJ" localSheetId="11" hidden="1">#REF!</definedName>
    <definedName name="BEx9E2BZ2B1R41FMGJCJ7JLGLUAJ" localSheetId="10" hidden="1">#REF!</definedName>
    <definedName name="BEx9E2BZ2B1R41FMGJCJ7JLGLUAJ" localSheetId="9" hidden="1">#REF!</definedName>
    <definedName name="BEx9E2BZ2B1R41FMGJCJ7JLGLUAJ" localSheetId="8" hidden="1">#REF!</definedName>
    <definedName name="BEx9E2BZ2B1R41FMGJCJ7JLGLUAJ" localSheetId="7" hidden="1">#REF!</definedName>
    <definedName name="BEx9E2BZ2B1R41FMGJCJ7JLGLUAJ" localSheetId="6" hidden="1">#REF!</definedName>
    <definedName name="BEx9E2BZ2B1R41FMGJCJ7JLGLUAJ" localSheetId="5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15" hidden="1">#REF!</definedName>
    <definedName name="BEx9EG9KBJ77M8LEOR9ITOKN5KXY" localSheetId="14" hidden="1">#REF!</definedName>
    <definedName name="BEx9EG9KBJ77M8LEOR9ITOKN5KXY" localSheetId="13" hidden="1">#REF!</definedName>
    <definedName name="BEx9EG9KBJ77M8LEOR9ITOKN5KXY" localSheetId="12" hidden="1">#REF!</definedName>
    <definedName name="BEx9EG9KBJ77M8LEOR9ITOKN5KXY" localSheetId="11" hidden="1">#REF!</definedName>
    <definedName name="BEx9EG9KBJ77M8LEOR9ITOKN5KXY" localSheetId="10" hidden="1">#REF!</definedName>
    <definedName name="BEx9EG9KBJ77M8LEOR9ITOKN5KXY" localSheetId="9" hidden="1">#REF!</definedName>
    <definedName name="BEx9EG9KBJ77M8LEOR9ITOKN5KXY" localSheetId="8" hidden="1">#REF!</definedName>
    <definedName name="BEx9EG9KBJ77M8LEOR9ITOKN5KXY" localSheetId="7" hidden="1">#REF!</definedName>
    <definedName name="BEx9EG9KBJ77M8LEOR9ITOKN5KXY" localSheetId="6" hidden="1">#REF!</definedName>
    <definedName name="BEx9EG9KBJ77M8LEOR9ITOKN5KXY" localSheetId="5" hidden="1">#REF!</definedName>
    <definedName name="BEx9EG9KBJ77M8LEOR9ITOKN5KXY" localSheetId="3" hidden="1">#REF!</definedName>
    <definedName name="BEx9EG9KBJ77M8LEOR9ITOKN5KXY" hidden="1">#REF!</definedName>
    <definedName name="BEx9EL27NGDBCTVPW97K42QANS5K" localSheetId="15" hidden="1">#REF!</definedName>
    <definedName name="BEx9EL27NGDBCTVPW97K42QANS5K" localSheetId="14" hidden="1">#REF!</definedName>
    <definedName name="BEx9EL27NGDBCTVPW97K42QANS5K" localSheetId="13" hidden="1">#REF!</definedName>
    <definedName name="BEx9EL27NGDBCTVPW97K42QANS5K" localSheetId="12" hidden="1">#REF!</definedName>
    <definedName name="BEx9EL27NGDBCTVPW97K42QANS5K" localSheetId="11" hidden="1">#REF!</definedName>
    <definedName name="BEx9EL27NGDBCTVPW97K42QANS5K" localSheetId="10" hidden="1">#REF!</definedName>
    <definedName name="BEx9EL27NGDBCTVPW97K42QANS5K" localSheetId="9" hidden="1">#REF!</definedName>
    <definedName name="BEx9EL27NGDBCTVPW97K42QANS5K" localSheetId="8" hidden="1">#REF!</definedName>
    <definedName name="BEx9EL27NGDBCTVPW97K42QANS5K" localSheetId="7" hidden="1">#REF!</definedName>
    <definedName name="BEx9EL27NGDBCTVPW97K42QANS5K" localSheetId="6" hidden="1">#REF!</definedName>
    <definedName name="BEx9EL27NGDBCTVPW97K42QANS5K" localSheetId="5" hidden="1">#REF!</definedName>
    <definedName name="BEx9EL27NGDBCTVPW97K42QANS5K" localSheetId="3" hidden="1">#REF!</definedName>
    <definedName name="BEx9EL27NGDBCTVPW97K42QANS5K" hidden="1">#REF!</definedName>
    <definedName name="BEx9EMK6HAJJMVYZTN5AUIV7O1E6" localSheetId="15" hidden="1">#REF!</definedName>
    <definedName name="BEx9EMK6HAJJMVYZTN5AUIV7O1E6" localSheetId="14" hidden="1">#REF!</definedName>
    <definedName name="BEx9EMK6HAJJMVYZTN5AUIV7O1E6" localSheetId="13" hidden="1">#REF!</definedName>
    <definedName name="BEx9EMK6HAJJMVYZTN5AUIV7O1E6" localSheetId="12" hidden="1">#REF!</definedName>
    <definedName name="BEx9EMK6HAJJMVYZTN5AUIV7O1E6" localSheetId="11" hidden="1">#REF!</definedName>
    <definedName name="BEx9EMK6HAJJMVYZTN5AUIV7O1E6" localSheetId="10" hidden="1">#REF!</definedName>
    <definedName name="BEx9EMK6HAJJMVYZTN5AUIV7O1E6" localSheetId="9" hidden="1">#REF!</definedName>
    <definedName name="BEx9EMK6HAJJMVYZTN5AUIV7O1E6" localSheetId="8" hidden="1">#REF!</definedName>
    <definedName name="BEx9EMK6HAJJMVYZTN5AUIV7O1E6" localSheetId="7" hidden="1">#REF!</definedName>
    <definedName name="BEx9EMK6HAJJMVYZTN5AUIV7O1E6" localSheetId="6" hidden="1">#REF!</definedName>
    <definedName name="BEx9EMK6HAJJMVYZTN5AUIV7O1E6" localSheetId="5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15" hidden="1">#REF!</definedName>
    <definedName name="BEx9ENB8RPU9FA3QW16IGB6LK1CH" localSheetId="14" hidden="1">#REF!</definedName>
    <definedName name="BEx9ENB8RPU9FA3QW16IGB6LK1CH" localSheetId="13" hidden="1">#REF!</definedName>
    <definedName name="BEx9ENB8RPU9FA3QW16IGB6LK1CH" localSheetId="12" hidden="1">#REF!</definedName>
    <definedName name="BEx9ENB8RPU9FA3QW16IGB6LK1CH" localSheetId="11" hidden="1">#REF!</definedName>
    <definedName name="BEx9ENB8RPU9FA3QW16IGB6LK1CH" localSheetId="10" hidden="1">#REF!</definedName>
    <definedName name="BEx9ENB8RPU9FA3QW16IGB6LK1CH" localSheetId="9" hidden="1">#REF!</definedName>
    <definedName name="BEx9ENB8RPU9FA3QW16IGB6LK1CH" localSheetId="8" hidden="1">#REF!</definedName>
    <definedName name="BEx9ENB8RPU9FA3QW16IGB6LK1CH" localSheetId="7" hidden="1">#REF!</definedName>
    <definedName name="BEx9ENB8RPU9FA3QW16IGB6LK1CH" localSheetId="6" hidden="1">#REF!</definedName>
    <definedName name="BEx9ENB8RPU9FA3QW16IGB6LK1CH" localSheetId="5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15" hidden="1">#REF!</definedName>
    <definedName name="BEx9EQLVZHYQ1TPX7WH3SOWXCZLE" localSheetId="14" hidden="1">#REF!</definedName>
    <definedName name="BEx9EQLVZHYQ1TPX7WH3SOWXCZLE" localSheetId="13" hidden="1">#REF!</definedName>
    <definedName name="BEx9EQLVZHYQ1TPX7WH3SOWXCZLE" localSheetId="12" hidden="1">#REF!</definedName>
    <definedName name="BEx9EQLVZHYQ1TPX7WH3SOWXCZLE" localSheetId="11" hidden="1">#REF!</definedName>
    <definedName name="BEx9EQLVZHYQ1TPX7WH3SOWXCZLE" localSheetId="10" hidden="1">#REF!</definedName>
    <definedName name="BEx9EQLVZHYQ1TPX7WH3SOWXCZLE" localSheetId="9" hidden="1">#REF!</definedName>
    <definedName name="BEx9EQLVZHYQ1TPX7WH3SOWXCZLE" localSheetId="8" hidden="1">#REF!</definedName>
    <definedName name="BEx9EQLVZHYQ1TPX7WH3SOWXCZLE" localSheetId="7" hidden="1">#REF!</definedName>
    <definedName name="BEx9EQLVZHYQ1TPX7WH3SOWXCZLE" localSheetId="6" hidden="1">#REF!</definedName>
    <definedName name="BEx9EQLVZHYQ1TPX7WH3SOWXCZLE" localSheetId="5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15" hidden="1">#REF!</definedName>
    <definedName name="BEx9ETLU0EK5LGEM1QCNYN2S8O5F" localSheetId="14" hidden="1">#REF!</definedName>
    <definedName name="BEx9ETLU0EK5LGEM1QCNYN2S8O5F" localSheetId="13" hidden="1">#REF!</definedName>
    <definedName name="BEx9ETLU0EK5LGEM1QCNYN2S8O5F" localSheetId="12" hidden="1">#REF!</definedName>
    <definedName name="BEx9ETLU0EK5LGEM1QCNYN2S8O5F" localSheetId="11" hidden="1">#REF!</definedName>
    <definedName name="BEx9ETLU0EK5LGEM1QCNYN2S8O5F" localSheetId="10" hidden="1">#REF!</definedName>
    <definedName name="BEx9ETLU0EK5LGEM1QCNYN2S8O5F" localSheetId="9" hidden="1">#REF!</definedName>
    <definedName name="BEx9ETLU0EK5LGEM1QCNYN2S8O5F" localSheetId="8" hidden="1">#REF!</definedName>
    <definedName name="BEx9ETLU0EK5LGEM1QCNYN2S8O5F" localSheetId="7" hidden="1">#REF!</definedName>
    <definedName name="BEx9ETLU0EK5LGEM1QCNYN2S8O5F" localSheetId="6" hidden="1">#REF!</definedName>
    <definedName name="BEx9ETLU0EK5LGEM1QCNYN2S8O5F" localSheetId="5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15" hidden="1">#REF!</definedName>
    <definedName name="BEx9F0710LGLAU3161O0O346N58H" localSheetId="14" hidden="1">#REF!</definedName>
    <definedName name="BEx9F0710LGLAU3161O0O346N58H" localSheetId="13" hidden="1">#REF!</definedName>
    <definedName name="BEx9F0710LGLAU3161O0O346N58H" localSheetId="12" hidden="1">#REF!</definedName>
    <definedName name="BEx9F0710LGLAU3161O0O346N58H" localSheetId="11" hidden="1">#REF!</definedName>
    <definedName name="BEx9F0710LGLAU3161O0O346N58H" localSheetId="10" hidden="1">#REF!</definedName>
    <definedName name="BEx9F0710LGLAU3161O0O346N58H" localSheetId="9" hidden="1">#REF!</definedName>
    <definedName name="BEx9F0710LGLAU3161O0O346N58H" localSheetId="8" hidden="1">#REF!</definedName>
    <definedName name="BEx9F0710LGLAU3161O0O346N58H" localSheetId="7" hidden="1">#REF!</definedName>
    <definedName name="BEx9F0710LGLAU3161O0O346N58H" localSheetId="6" hidden="1">#REF!</definedName>
    <definedName name="BEx9F0710LGLAU3161O0O346N58H" localSheetId="5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15" hidden="1">#REF!</definedName>
    <definedName name="BEx9F0Y2ESUNE3U7TQDLMPE9BO67" localSheetId="14" hidden="1">#REF!</definedName>
    <definedName name="BEx9F0Y2ESUNE3U7TQDLMPE9BO67" localSheetId="13" hidden="1">#REF!</definedName>
    <definedName name="BEx9F0Y2ESUNE3U7TQDLMPE9BO67" localSheetId="12" hidden="1">#REF!</definedName>
    <definedName name="BEx9F0Y2ESUNE3U7TQDLMPE9BO67" localSheetId="11" hidden="1">#REF!</definedName>
    <definedName name="BEx9F0Y2ESUNE3U7TQDLMPE9BO67" localSheetId="10" hidden="1">#REF!</definedName>
    <definedName name="BEx9F0Y2ESUNE3U7TQDLMPE9BO67" localSheetId="9" hidden="1">#REF!</definedName>
    <definedName name="BEx9F0Y2ESUNE3U7TQDLMPE9BO67" localSheetId="8" hidden="1">#REF!</definedName>
    <definedName name="BEx9F0Y2ESUNE3U7TQDLMPE9BO67" localSheetId="7" hidden="1">#REF!</definedName>
    <definedName name="BEx9F0Y2ESUNE3U7TQDLMPE9BO67" localSheetId="6" hidden="1">#REF!</definedName>
    <definedName name="BEx9F0Y2ESUNE3U7TQDLMPE9BO67" localSheetId="5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15" hidden="1">#REF!</definedName>
    <definedName name="BEx9F439L1R726MJFX2EP39XIBPY" localSheetId="14" hidden="1">#REF!</definedName>
    <definedName name="BEx9F439L1R726MJFX2EP39XIBPY" localSheetId="13" hidden="1">#REF!</definedName>
    <definedName name="BEx9F439L1R726MJFX2EP39XIBPY" localSheetId="12" hidden="1">#REF!</definedName>
    <definedName name="BEx9F439L1R726MJFX2EP39XIBPY" localSheetId="11" hidden="1">#REF!</definedName>
    <definedName name="BEx9F439L1R726MJFX2EP39XIBPY" localSheetId="10" hidden="1">#REF!</definedName>
    <definedName name="BEx9F439L1R726MJFX2EP39XIBPY" localSheetId="9" hidden="1">#REF!</definedName>
    <definedName name="BEx9F439L1R726MJFX2EP39XIBPY" localSheetId="8" hidden="1">#REF!</definedName>
    <definedName name="BEx9F439L1R726MJFX2EP39XIBPY" localSheetId="7" hidden="1">#REF!</definedName>
    <definedName name="BEx9F439L1R726MJFX2EP39XIBPY" localSheetId="6" hidden="1">#REF!</definedName>
    <definedName name="BEx9F439L1R726MJFX2EP39XIBPY" localSheetId="5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15" hidden="1">#REF!</definedName>
    <definedName name="BEx9F5W18ZGFOKGRE8PR6T1MO6GT" localSheetId="14" hidden="1">#REF!</definedName>
    <definedName name="BEx9F5W18ZGFOKGRE8PR6T1MO6GT" localSheetId="13" hidden="1">#REF!</definedName>
    <definedName name="BEx9F5W18ZGFOKGRE8PR6T1MO6GT" localSheetId="12" hidden="1">#REF!</definedName>
    <definedName name="BEx9F5W18ZGFOKGRE8PR6T1MO6GT" localSheetId="11" hidden="1">#REF!</definedName>
    <definedName name="BEx9F5W18ZGFOKGRE8PR6T1MO6GT" localSheetId="10" hidden="1">#REF!</definedName>
    <definedName name="BEx9F5W18ZGFOKGRE8PR6T1MO6GT" localSheetId="9" hidden="1">#REF!</definedName>
    <definedName name="BEx9F5W18ZGFOKGRE8PR6T1MO6GT" localSheetId="8" hidden="1">#REF!</definedName>
    <definedName name="BEx9F5W18ZGFOKGRE8PR6T1MO6GT" localSheetId="7" hidden="1">#REF!</definedName>
    <definedName name="BEx9F5W18ZGFOKGRE8PR6T1MO6GT" localSheetId="6" hidden="1">#REF!</definedName>
    <definedName name="BEx9F5W18ZGFOKGRE8PR6T1MO6GT" localSheetId="5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15" hidden="1">#REF!</definedName>
    <definedName name="BEx9F78N4HY0XFGBQ4UJRD52L1EI" localSheetId="14" hidden="1">#REF!</definedName>
    <definedName name="BEx9F78N4HY0XFGBQ4UJRD52L1EI" localSheetId="13" hidden="1">#REF!</definedName>
    <definedName name="BEx9F78N4HY0XFGBQ4UJRD52L1EI" localSheetId="12" hidden="1">#REF!</definedName>
    <definedName name="BEx9F78N4HY0XFGBQ4UJRD52L1EI" localSheetId="11" hidden="1">#REF!</definedName>
    <definedName name="BEx9F78N4HY0XFGBQ4UJRD52L1EI" localSheetId="10" hidden="1">#REF!</definedName>
    <definedName name="BEx9F78N4HY0XFGBQ4UJRD52L1EI" localSheetId="9" hidden="1">#REF!</definedName>
    <definedName name="BEx9F78N4HY0XFGBQ4UJRD52L1EI" localSheetId="8" hidden="1">#REF!</definedName>
    <definedName name="BEx9F78N4HY0XFGBQ4UJRD52L1EI" localSheetId="7" hidden="1">#REF!</definedName>
    <definedName name="BEx9F78N4HY0XFGBQ4UJRD52L1EI" localSheetId="6" hidden="1">#REF!</definedName>
    <definedName name="BEx9F78N4HY0XFGBQ4UJRD52L1EI" localSheetId="5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15" hidden="1">#REF!</definedName>
    <definedName name="BEx9FF16LOQP5QIR4UHW5EIFGQB8" localSheetId="14" hidden="1">#REF!</definedName>
    <definedName name="BEx9FF16LOQP5QIR4UHW5EIFGQB8" localSheetId="13" hidden="1">#REF!</definedName>
    <definedName name="BEx9FF16LOQP5QIR4UHW5EIFGQB8" localSheetId="12" hidden="1">#REF!</definedName>
    <definedName name="BEx9FF16LOQP5QIR4UHW5EIFGQB8" localSheetId="11" hidden="1">#REF!</definedName>
    <definedName name="BEx9FF16LOQP5QIR4UHW5EIFGQB8" localSheetId="10" hidden="1">#REF!</definedName>
    <definedName name="BEx9FF16LOQP5QIR4UHW5EIFGQB8" localSheetId="9" hidden="1">#REF!</definedName>
    <definedName name="BEx9FF16LOQP5QIR4UHW5EIFGQB8" localSheetId="8" hidden="1">#REF!</definedName>
    <definedName name="BEx9FF16LOQP5QIR4UHW5EIFGQB8" localSheetId="7" hidden="1">#REF!</definedName>
    <definedName name="BEx9FF16LOQP5QIR4UHW5EIFGQB8" localSheetId="6" hidden="1">#REF!</definedName>
    <definedName name="BEx9FF16LOQP5QIR4UHW5EIFGQB8" localSheetId="5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15" hidden="1">#REF!</definedName>
    <definedName name="BEx9FJTSRCZ3ZXT3QVBJT5NF8T7V" localSheetId="14" hidden="1">#REF!</definedName>
    <definedName name="BEx9FJTSRCZ3ZXT3QVBJT5NF8T7V" localSheetId="13" hidden="1">#REF!</definedName>
    <definedName name="BEx9FJTSRCZ3ZXT3QVBJT5NF8T7V" localSheetId="12" hidden="1">#REF!</definedName>
    <definedName name="BEx9FJTSRCZ3ZXT3QVBJT5NF8T7V" localSheetId="11" hidden="1">#REF!</definedName>
    <definedName name="BEx9FJTSRCZ3ZXT3QVBJT5NF8T7V" localSheetId="10" hidden="1">#REF!</definedName>
    <definedName name="BEx9FJTSRCZ3ZXT3QVBJT5NF8T7V" localSheetId="9" hidden="1">#REF!</definedName>
    <definedName name="BEx9FJTSRCZ3ZXT3QVBJT5NF8T7V" localSheetId="8" hidden="1">#REF!</definedName>
    <definedName name="BEx9FJTSRCZ3ZXT3QVBJT5NF8T7V" localSheetId="7" hidden="1">#REF!</definedName>
    <definedName name="BEx9FJTSRCZ3ZXT3QVBJT5NF8T7V" localSheetId="6" hidden="1">#REF!</definedName>
    <definedName name="BEx9FJTSRCZ3ZXT3QVBJT5NF8T7V" localSheetId="5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15" hidden="1">#REF!</definedName>
    <definedName name="BEx9FRBEEYPS5HLS3XT34AKZN94G" localSheetId="14" hidden="1">#REF!</definedName>
    <definedName name="BEx9FRBEEYPS5HLS3XT34AKZN94G" localSheetId="13" hidden="1">#REF!</definedName>
    <definedName name="BEx9FRBEEYPS5HLS3XT34AKZN94G" localSheetId="12" hidden="1">#REF!</definedName>
    <definedName name="BEx9FRBEEYPS5HLS3XT34AKZN94G" localSheetId="11" hidden="1">#REF!</definedName>
    <definedName name="BEx9FRBEEYPS5HLS3XT34AKZN94G" localSheetId="10" hidden="1">#REF!</definedName>
    <definedName name="BEx9FRBEEYPS5HLS3XT34AKZN94G" localSheetId="9" hidden="1">#REF!</definedName>
    <definedName name="BEx9FRBEEYPS5HLS3XT34AKZN94G" localSheetId="8" hidden="1">#REF!</definedName>
    <definedName name="BEx9FRBEEYPS5HLS3XT34AKZN94G" localSheetId="7" hidden="1">#REF!</definedName>
    <definedName name="BEx9FRBEEYPS5HLS3XT34AKZN94G" localSheetId="6" hidden="1">#REF!</definedName>
    <definedName name="BEx9FRBEEYPS5HLS3XT34AKZN94G" localSheetId="5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15" hidden="1">#REF!</definedName>
    <definedName name="BEx9G5USBCNYNA7HGVW92D800SKX" localSheetId="14" hidden="1">#REF!</definedName>
    <definedName name="BEx9G5USBCNYNA7HGVW92D800SKX" localSheetId="13" hidden="1">#REF!</definedName>
    <definedName name="BEx9G5USBCNYNA7HGVW92D800SKX" localSheetId="12" hidden="1">#REF!</definedName>
    <definedName name="BEx9G5USBCNYNA7HGVW92D800SKX" localSheetId="11" hidden="1">#REF!</definedName>
    <definedName name="BEx9G5USBCNYNA7HGVW92D800SKX" localSheetId="10" hidden="1">#REF!</definedName>
    <definedName name="BEx9G5USBCNYNA7HGVW92D800SKX" localSheetId="9" hidden="1">#REF!</definedName>
    <definedName name="BEx9G5USBCNYNA7HGVW92D800SKX" localSheetId="8" hidden="1">#REF!</definedName>
    <definedName name="BEx9G5USBCNYNA7HGVW92D800SKX" localSheetId="7" hidden="1">#REF!</definedName>
    <definedName name="BEx9G5USBCNYNA7HGVW92D800SKX" localSheetId="6" hidden="1">#REF!</definedName>
    <definedName name="BEx9G5USBCNYNA7HGVW92D800SKX" localSheetId="5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15" hidden="1">#REF!</definedName>
    <definedName name="BEx9G7CPXG7HR6N6FHPU2DBBUIKG" localSheetId="14" hidden="1">#REF!</definedName>
    <definedName name="BEx9G7CPXG7HR6N6FHPU2DBBUIKG" localSheetId="13" hidden="1">#REF!</definedName>
    <definedName name="BEx9G7CPXG7HR6N6FHPU2DBBUIKG" localSheetId="12" hidden="1">#REF!</definedName>
    <definedName name="BEx9G7CPXG7HR6N6FHPU2DBBUIKG" localSheetId="11" hidden="1">#REF!</definedName>
    <definedName name="BEx9G7CPXG7HR6N6FHPU2DBBUIKG" localSheetId="10" hidden="1">#REF!</definedName>
    <definedName name="BEx9G7CPXG7HR6N6FHPU2DBBUIKG" localSheetId="9" hidden="1">#REF!</definedName>
    <definedName name="BEx9G7CPXG7HR6N6FHPU2DBBUIKG" localSheetId="8" hidden="1">#REF!</definedName>
    <definedName name="BEx9G7CPXG7HR6N6FHPU2DBBUIKG" localSheetId="7" hidden="1">#REF!</definedName>
    <definedName name="BEx9G7CPXG7HR6N6FHPU2DBBUIKG" localSheetId="6" hidden="1">#REF!</definedName>
    <definedName name="BEx9G7CPXG7HR6N6FHPU2DBBUIKG" localSheetId="5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15" hidden="1">#REF!</definedName>
    <definedName name="BEx9GDY4D8ZPQJCYFIMYM0V0C51Y" localSheetId="14" hidden="1">#REF!</definedName>
    <definedName name="BEx9GDY4D8ZPQJCYFIMYM0V0C51Y" localSheetId="13" hidden="1">#REF!</definedName>
    <definedName name="BEx9GDY4D8ZPQJCYFIMYM0V0C51Y" localSheetId="12" hidden="1">#REF!</definedName>
    <definedName name="BEx9GDY4D8ZPQJCYFIMYM0V0C51Y" localSheetId="11" hidden="1">#REF!</definedName>
    <definedName name="BEx9GDY4D8ZPQJCYFIMYM0V0C51Y" localSheetId="10" hidden="1">#REF!</definedName>
    <definedName name="BEx9GDY4D8ZPQJCYFIMYM0V0C51Y" localSheetId="9" hidden="1">#REF!</definedName>
    <definedName name="BEx9GDY4D8ZPQJCYFIMYM0V0C51Y" localSheetId="8" hidden="1">#REF!</definedName>
    <definedName name="BEx9GDY4D8ZPQJCYFIMYM0V0C51Y" localSheetId="7" hidden="1">#REF!</definedName>
    <definedName name="BEx9GDY4D8ZPQJCYFIMYM0V0C51Y" localSheetId="6" hidden="1">#REF!</definedName>
    <definedName name="BEx9GDY4D8ZPQJCYFIMYM0V0C51Y" localSheetId="5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15" hidden="1">#REF!</definedName>
    <definedName name="BEx9GGY04V0ZWI6O9KZH4KSBB389" localSheetId="14" hidden="1">#REF!</definedName>
    <definedName name="BEx9GGY04V0ZWI6O9KZH4KSBB389" localSheetId="13" hidden="1">#REF!</definedName>
    <definedName name="BEx9GGY04V0ZWI6O9KZH4KSBB389" localSheetId="12" hidden="1">#REF!</definedName>
    <definedName name="BEx9GGY04V0ZWI6O9KZH4KSBB389" localSheetId="11" hidden="1">#REF!</definedName>
    <definedName name="BEx9GGY04V0ZWI6O9KZH4KSBB389" localSheetId="10" hidden="1">#REF!</definedName>
    <definedName name="BEx9GGY04V0ZWI6O9KZH4KSBB389" localSheetId="9" hidden="1">#REF!</definedName>
    <definedName name="BEx9GGY04V0ZWI6O9KZH4KSBB389" localSheetId="8" hidden="1">#REF!</definedName>
    <definedName name="BEx9GGY04V0ZWI6O9KZH4KSBB389" localSheetId="7" hidden="1">#REF!</definedName>
    <definedName name="BEx9GGY04V0ZWI6O9KZH4KSBB389" localSheetId="6" hidden="1">#REF!</definedName>
    <definedName name="BEx9GGY04V0ZWI6O9KZH4KSBB389" localSheetId="5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15" hidden="1">#REF!</definedName>
    <definedName name="BEx9GMC7TE8SDTCO5PHODBUF4SM1" localSheetId="14" hidden="1">#REF!</definedName>
    <definedName name="BEx9GMC7TE8SDTCO5PHODBUF4SM1" localSheetId="13" hidden="1">#REF!</definedName>
    <definedName name="BEx9GMC7TE8SDTCO5PHODBUF4SM1" localSheetId="12" hidden="1">#REF!</definedName>
    <definedName name="BEx9GMC7TE8SDTCO5PHODBUF4SM1" localSheetId="11" hidden="1">#REF!</definedName>
    <definedName name="BEx9GMC7TE8SDTCO5PHODBUF4SM1" localSheetId="10" hidden="1">#REF!</definedName>
    <definedName name="BEx9GMC7TE8SDTCO5PHODBUF4SM1" localSheetId="9" hidden="1">#REF!</definedName>
    <definedName name="BEx9GMC7TE8SDTCO5PHODBUF4SM1" localSheetId="8" hidden="1">#REF!</definedName>
    <definedName name="BEx9GMC7TE8SDTCO5PHODBUF4SM1" localSheetId="7" hidden="1">#REF!</definedName>
    <definedName name="BEx9GMC7TE8SDTCO5PHODBUF4SM1" localSheetId="6" hidden="1">#REF!</definedName>
    <definedName name="BEx9GMC7TE8SDTCO5PHODBUF4SM1" localSheetId="5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15" hidden="1">#REF!</definedName>
    <definedName name="BEx9GMN0B495HEAOG6JQK9D7HUPC" localSheetId="14" hidden="1">#REF!</definedName>
    <definedName name="BEx9GMN0B495HEAOG6JQK9D7HUPC" localSheetId="13" hidden="1">#REF!</definedName>
    <definedName name="BEx9GMN0B495HEAOG6JQK9D7HUPC" localSheetId="12" hidden="1">#REF!</definedName>
    <definedName name="BEx9GMN0B495HEAOG6JQK9D7HUPC" localSheetId="11" hidden="1">#REF!</definedName>
    <definedName name="BEx9GMN0B495HEAOG6JQK9D7HUPC" localSheetId="10" hidden="1">#REF!</definedName>
    <definedName name="BEx9GMN0B495HEAOG6JQK9D7HUPC" localSheetId="9" hidden="1">#REF!</definedName>
    <definedName name="BEx9GMN0B495HEAOG6JQK9D7HUPC" localSheetId="8" hidden="1">#REF!</definedName>
    <definedName name="BEx9GMN0B495HEAOG6JQK9D7HUPC" localSheetId="7" hidden="1">#REF!</definedName>
    <definedName name="BEx9GMN0B495HEAOG6JQK9D7HUPC" localSheetId="6" hidden="1">#REF!</definedName>
    <definedName name="BEx9GMN0B495HEAOG6JQK9D7HUPC" localSheetId="5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15" hidden="1">#REF!</definedName>
    <definedName name="BEx9GNOPB6OZ2RH3FCDNJR38RJOS" localSheetId="14" hidden="1">#REF!</definedName>
    <definedName name="BEx9GNOPB6OZ2RH3FCDNJR38RJOS" localSheetId="13" hidden="1">#REF!</definedName>
    <definedName name="BEx9GNOPB6OZ2RH3FCDNJR38RJOS" localSheetId="12" hidden="1">#REF!</definedName>
    <definedName name="BEx9GNOPB6OZ2RH3FCDNJR38RJOS" localSheetId="11" hidden="1">#REF!</definedName>
    <definedName name="BEx9GNOPB6OZ2RH3FCDNJR38RJOS" localSheetId="10" hidden="1">#REF!</definedName>
    <definedName name="BEx9GNOPB6OZ2RH3FCDNJR38RJOS" localSheetId="9" hidden="1">#REF!</definedName>
    <definedName name="BEx9GNOPB6OZ2RH3FCDNJR38RJOS" localSheetId="8" hidden="1">#REF!</definedName>
    <definedName name="BEx9GNOPB6OZ2RH3FCDNJR38RJOS" localSheetId="7" hidden="1">#REF!</definedName>
    <definedName name="BEx9GNOPB6OZ2RH3FCDNJR38RJOS" localSheetId="6" hidden="1">#REF!</definedName>
    <definedName name="BEx9GNOPB6OZ2RH3FCDNJR38RJOS" localSheetId="5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15" hidden="1">#REF!</definedName>
    <definedName name="BEx9GUQALUWCD30UKUQGSWW8KBQ7" localSheetId="14" hidden="1">#REF!</definedName>
    <definedName name="BEx9GUQALUWCD30UKUQGSWW8KBQ7" localSheetId="13" hidden="1">#REF!</definedName>
    <definedName name="BEx9GUQALUWCD30UKUQGSWW8KBQ7" localSheetId="12" hidden="1">#REF!</definedName>
    <definedName name="BEx9GUQALUWCD30UKUQGSWW8KBQ7" localSheetId="11" hidden="1">#REF!</definedName>
    <definedName name="BEx9GUQALUWCD30UKUQGSWW8KBQ7" localSheetId="10" hidden="1">#REF!</definedName>
    <definedName name="BEx9GUQALUWCD30UKUQGSWW8KBQ7" localSheetId="9" hidden="1">#REF!</definedName>
    <definedName name="BEx9GUQALUWCD30UKUQGSWW8KBQ7" localSheetId="8" hidden="1">#REF!</definedName>
    <definedName name="BEx9GUQALUWCD30UKUQGSWW8KBQ7" localSheetId="7" hidden="1">#REF!</definedName>
    <definedName name="BEx9GUQALUWCD30UKUQGSWW8KBQ7" localSheetId="6" hidden="1">#REF!</definedName>
    <definedName name="BEx9GUQALUWCD30UKUQGSWW8KBQ7" localSheetId="5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15" hidden="1">#REF!</definedName>
    <definedName name="BEx9GY6BVFQGCLMOWVT6PIC9WP5X" localSheetId="14" hidden="1">#REF!</definedName>
    <definedName name="BEx9GY6BVFQGCLMOWVT6PIC9WP5X" localSheetId="13" hidden="1">#REF!</definedName>
    <definedName name="BEx9GY6BVFQGCLMOWVT6PIC9WP5X" localSheetId="12" hidden="1">#REF!</definedName>
    <definedName name="BEx9GY6BVFQGCLMOWVT6PIC9WP5X" localSheetId="11" hidden="1">#REF!</definedName>
    <definedName name="BEx9GY6BVFQGCLMOWVT6PIC9WP5X" localSheetId="10" hidden="1">#REF!</definedName>
    <definedName name="BEx9GY6BVFQGCLMOWVT6PIC9WP5X" localSheetId="9" hidden="1">#REF!</definedName>
    <definedName name="BEx9GY6BVFQGCLMOWVT6PIC9WP5X" localSheetId="8" hidden="1">#REF!</definedName>
    <definedName name="BEx9GY6BVFQGCLMOWVT6PIC9WP5X" localSheetId="7" hidden="1">#REF!</definedName>
    <definedName name="BEx9GY6BVFQGCLMOWVT6PIC9WP5X" localSheetId="6" hidden="1">#REF!</definedName>
    <definedName name="BEx9GY6BVFQGCLMOWVT6PIC9WP5X" localSheetId="5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15" hidden="1">#REF!</definedName>
    <definedName name="BEx9GZ2P3FDHKXEBXX2VS0BG2NP2" localSheetId="14" hidden="1">#REF!</definedName>
    <definedName name="BEx9GZ2P3FDHKXEBXX2VS0BG2NP2" localSheetId="13" hidden="1">#REF!</definedName>
    <definedName name="BEx9GZ2P3FDHKXEBXX2VS0BG2NP2" localSheetId="12" hidden="1">#REF!</definedName>
    <definedName name="BEx9GZ2P3FDHKXEBXX2VS0BG2NP2" localSheetId="11" hidden="1">#REF!</definedName>
    <definedName name="BEx9GZ2P3FDHKXEBXX2VS0BG2NP2" localSheetId="10" hidden="1">#REF!</definedName>
    <definedName name="BEx9GZ2P3FDHKXEBXX2VS0BG2NP2" localSheetId="9" hidden="1">#REF!</definedName>
    <definedName name="BEx9GZ2P3FDHKXEBXX2VS0BG2NP2" localSheetId="8" hidden="1">#REF!</definedName>
    <definedName name="BEx9GZ2P3FDHKXEBXX2VS0BG2NP2" localSheetId="7" hidden="1">#REF!</definedName>
    <definedName name="BEx9GZ2P3FDHKXEBXX2VS0BG2NP2" localSheetId="6" hidden="1">#REF!</definedName>
    <definedName name="BEx9GZ2P3FDHKXEBXX2VS0BG2NP2" localSheetId="5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15" hidden="1">#REF!</definedName>
    <definedName name="BEx9H04IB14E1437FF2OIRRWBSD7" localSheetId="14" hidden="1">#REF!</definedName>
    <definedName name="BEx9H04IB14E1437FF2OIRRWBSD7" localSheetId="13" hidden="1">#REF!</definedName>
    <definedName name="BEx9H04IB14E1437FF2OIRRWBSD7" localSheetId="12" hidden="1">#REF!</definedName>
    <definedName name="BEx9H04IB14E1437FF2OIRRWBSD7" localSheetId="11" hidden="1">#REF!</definedName>
    <definedName name="BEx9H04IB14E1437FF2OIRRWBSD7" localSheetId="10" hidden="1">#REF!</definedName>
    <definedName name="BEx9H04IB14E1437FF2OIRRWBSD7" localSheetId="9" hidden="1">#REF!</definedName>
    <definedName name="BEx9H04IB14E1437FF2OIRRWBSD7" localSheetId="8" hidden="1">#REF!</definedName>
    <definedName name="BEx9H04IB14E1437FF2OIRRWBSD7" localSheetId="7" hidden="1">#REF!</definedName>
    <definedName name="BEx9H04IB14E1437FF2OIRRWBSD7" localSheetId="6" hidden="1">#REF!</definedName>
    <definedName name="BEx9H04IB14E1437FF2OIRRWBSD7" localSheetId="5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15" hidden="1">#REF!</definedName>
    <definedName name="BEx9H5O1KDZJCW91Q29VRPY5YS6P" localSheetId="14" hidden="1">#REF!</definedName>
    <definedName name="BEx9H5O1KDZJCW91Q29VRPY5YS6P" localSheetId="13" hidden="1">#REF!</definedName>
    <definedName name="BEx9H5O1KDZJCW91Q29VRPY5YS6P" localSheetId="12" hidden="1">#REF!</definedName>
    <definedName name="BEx9H5O1KDZJCW91Q29VRPY5YS6P" localSheetId="11" hidden="1">#REF!</definedName>
    <definedName name="BEx9H5O1KDZJCW91Q29VRPY5YS6P" localSheetId="10" hidden="1">#REF!</definedName>
    <definedName name="BEx9H5O1KDZJCW91Q29VRPY5YS6P" localSheetId="9" hidden="1">#REF!</definedName>
    <definedName name="BEx9H5O1KDZJCW91Q29VRPY5YS6P" localSheetId="8" hidden="1">#REF!</definedName>
    <definedName name="BEx9H5O1KDZJCW91Q29VRPY5YS6P" localSheetId="7" hidden="1">#REF!</definedName>
    <definedName name="BEx9H5O1KDZJCW91Q29VRPY5YS6P" localSheetId="6" hidden="1">#REF!</definedName>
    <definedName name="BEx9H5O1KDZJCW91Q29VRPY5YS6P" localSheetId="5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15" hidden="1">#REF!</definedName>
    <definedName name="BEx9H8YR0E906F1JXZMBX3LNT004" localSheetId="14" hidden="1">#REF!</definedName>
    <definedName name="BEx9H8YR0E906F1JXZMBX3LNT004" localSheetId="13" hidden="1">#REF!</definedName>
    <definedName name="BEx9H8YR0E906F1JXZMBX3LNT004" localSheetId="12" hidden="1">#REF!</definedName>
    <definedName name="BEx9H8YR0E906F1JXZMBX3LNT004" localSheetId="11" hidden="1">#REF!</definedName>
    <definedName name="BEx9H8YR0E906F1JXZMBX3LNT004" localSheetId="10" hidden="1">#REF!</definedName>
    <definedName name="BEx9H8YR0E906F1JXZMBX3LNT004" localSheetId="9" hidden="1">#REF!</definedName>
    <definedName name="BEx9H8YR0E906F1JXZMBX3LNT004" localSheetId="8" hidden="1">#REF!</definedName>
    <definedName name="BEx9H8YR0E906F1JXZMBX3LNT004" localSheetId="7" hidden="1">#REF!</definedName>
    <definedName name="BEx9H8YR0E906F1JXZMBX3LNT004" localSheetId="6" hidden="1">#REF!</definedName>
    <definedName name="BEx9H8YR0E906F1JXZMBX3LNT004" localSheetId="5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15" hidden="1">#REF!</definedName>
    <definedName name="BEx9I1QKLI6OOUPQLUQ0EF0355X6" localSheetId="14" hidden="1">#REF!</definedName>
    <definedName name="BEx9I1QKLI6OOUPQLUQ0EF0355X6" localSheetId="13" hidden="1">#REF!</definedName>
    <definedName name="BEx9I1QKLI6OOUPQLUQ0EF0355X6" localSheetId="12" hidden="1">#REF!</definedName>
    <definedName name="BEx9I1QKLI6OOUPQLUQ0EF0355X6" localSheetId="11" hidden="1">#REF!</definedName>
    <definedName name="BEx9I1QKLI6OOUPQLUQ0EF0355X6" localSheetId="10" hidden="1">#REF!</definedName>
    <definedName name="BEx9I1QKLI6OOUPQLUQ0EF0355X6" localSheetId="9" hidden="1">#REF!</definedName>
    <definedName name="BEx9I1QKLI6OOUPQLUQ0EF0355X6" localSheetId="8" hidden="1">#REF!</definedName>
    <definedName name="BEx9I1QKLI6OOUPQLUQ0EF0355X6" localSheetId="7" hidden="1">#REF!</definedName>
    <definedName name="BEx9I1QKLI6OOUPQLUQ0EF0355X6" localSheetId="6" hidden="1">#REF!</definedName>
    <definedName name="BEx9I1QKLI6OOUPQLUQ0EF0355X6" localSheetId="5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15" hidden="1">#REF!</definedName>
    <definedName name="BEx9I8XIG7E5NB48QQHXP23FIN60" localSheetId="14" hidden="1">#REF!</definedName>
    <definedName name="BEx9I8XIG7E5NB48QQHXP23FIN60" localSheetId="13" hidden="1">#REF!</definedName>
    <definedName name="BEx9I8XIG7E5NB48QQHXP23FIN60" localSheetId="12" hidden="1">#REF!</definedName>
    <definedName name="BEx9I8XIG7E5NB48QQHXP23FIN60" localSheetId="11" hidden="1">#REF!</definedName>
    <definedName name="BEx9I8XIG7E5NB48QQHXP23FIN60" localSheetId="10" hidden="1">#REF!</definedName>
    <definedName name="BEx9I8XIG7E5NB48QQHXP23FIN60" localSheetId="9" hidden="1">#REF!</definedName>
    <definedName name="BEx9I8XIG7E5NB48QQHXP23FIN60" localSheetId="8" hidden="1">#REF!</definedName>
    <definedName name="BEx9I8XIG7E5NB48QQHXP23FIN60" localSheetId="7" hidden="1">#REF!</definedName>
    <definedName name="BEx9I8XIG7E5NB48QQHXP23FIN60" localSheetId="6" hidden="1">#REF!</definedName>
    <definedName name="BEx9I8XIG7E5NB48QQHXP23FIN60" localSheetId="5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15" hidden="1">#REF!</definedName>
    <definedName name="BEx9IQRF01ATLVK0YE60ARKQJ68L" localSheetId="14" hidden="1">#REF!</definedName>
    <definedName name="BEx9IQRF01ATLVK0YE60ARKQJ68L" localSheetId="13" hidden="1">#REF!</definedName>
    <definedName name="BEx9IQRF01ATLVK0YE60ARKQJ68L" localSheetId="12" hidden="1">#REF!</definedName>
    <definedName name="BEx9IQRF01ATLVK0YE60ARKQJ68L" localSheetId="11" hidden="1">#REF!</definedName>
    <definedName name="BEx9IQRF01ATLVK0YE60ARKQJ68L" localSheetId="10" hidden="1">#REF!</definedName>
    <definedName name="BEx9IQRF01ATLVK0YE60ARKQJ68L" localSheetId="9" hidden="1">#REF!</definedName>
    <definedName name="BEx9IQRF01ATLVK0YE60ARKQJ68L" localSheetId="8" hidden="1">#REF!</definedName>
    <definedName name="BEx9IQRF01ATLVK0YE60ARKQJ68L" localSheetId="7" hidden="1">#REF!</definedName>
    <definedName name="BEx9IQRF01ATLVK0YE60ARKQJ68L" localSheetId="6" hidden="1">#REF!</definedName>
    <definedName name="BEx9IQRF01ATLVK0YE60ARKQJ68L" localSheetId="5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15" hidden="1">#REF!</definedName>
    <definedName name="BEx9IT5QNZWKM6YQ5WER0DC2PMMU" localSheetId="14" hidden="1">#REF!</definedName>
    <definedName name="BEx9IT5QNZWKM6YQ5WER0DC2PMMU" localSheetId="13" hidden="1">#REF!</definedName>
    <definedName name="BEx9IT5QNZWKM6YQ5WER0DC2PMMU" localSheetId="12" hidden="1">#REF!</definedName>
    <definedName name="BEx9IT5QNZWKM6YQ5WER0DC2PMMU" localSheetId="11" hidden="1">#REF!</definedName>
    <definedName name="BEx9IT5QNZWKM6YQ5WER0DC2PMMU" localSheetId="10" hidden="1">#REF!</definedName>
    <definedName name="BEx9IT5QNZWKM6YQ5WER0DC2PMMU" localSheetId="9" hidden="1">#REF!</definedName>
    <definedName name="BEx9IT5QNZWKM6YQ5WER0DC2PMMU" localSheetId="8" hidden="1">#REF!</definedName>
    <definedName name="BEx9IT5QNZWKM6YQ5WER0DC2PMMU" localSheetId="7" hidden="1">#REF!</definedName>
    <definedName name="BEx9IT5QNZWKM6YQ5WER0DC2PMMU" localSheetId="6" hidden="1">#REF!</definedName>
    <definedName name="BEx9IT5QNZWKM6YQ5WER0DC2PMMU" localSheetId="5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15" hidden="1">#REF!</definedName>
    <definedName name="BEx9IUICG3HZWG57MG3NXCEX4LQI" localSheetId="14" hidden="1">#REF!</definedName>
    <definedName name="BEx9IUICG3HZWG57MG3NXCEX4LQI" localSheetId="13" hidden="1">#REF!</definedName>
    <definedName name="BEx9IUICG3HZWG57MG3NXCEX4LQI" localSheetId="12" hidden="1">#REF!</definedName>
    <definedName name="BEx9IUICG3HZWG57MG3NXCEX4LQI" localSheetId="11" hidden="1">#REF!</definedName>
    <definedName name="BEx9IUICG3HZWG57MG3NXCEX4LQI" localSheetId="10" hidden="1">#REF!</definedName>
    <definedName name="BEx9IUICG3HZWG57MG3NXCEX4LQI" localSheetId="9" hidden="1">#REF!</definedName>
    <definedName name="BEx9IUICG3HZWG57MG3NXCEX4LQI" localSheetId="8" hidden="1">#REF!</definedName>
    <definedName name="BEx9IUICG3HZWG57MG3NXCEX4LQI" localSheetId="7" hidden="1">#REF!</definedName>
    <definedName name="BEx9IUICG3HZWG57MG3NXCEX4LQI" localSheetId="6" hidden="1">#REF!</definedName>
    <definedName name="BEx9IUICG3HZWG57MG3NXCEX4LQI" localSheetId="5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15" hidden="1">#REF!</definedName>
    <definedName name="BEx9IW5LYJF40GS78FJNXO9O667A" localSheetId="14" hidden="1">#REF!</definedName>
    <definedName name="BEx9IW5LYJF40GS78FJNXO9O667A" localSheetId="13" hidden="1">#REF!</definedName>
    <definedName name="BEx9IW5LYJF40GS78FJNXO9O667A" localSheetId="12" hidden="1">#REF!</definedName>
    <definedName name="BEx9IW5LYJF40GS78FJNXO9O667A" localSheetId="11" hidden="1">#REF!</definedName>
    <definedName name="BEx9IW5LYJF40GS78FJNXO9O667A" localSheetId="10" hidden="1">#REF!</definedName>
    <definedName name="BEx9IW5LYJF40GS78FJNXO9O667A" localSheetId="9" hidden="1">#REF!</definedName>
    <definedName name="BEx9IW5LYJF40GS78FJNXO9O667A" localSheetId="8" hidden="1">#REF!</definedName>
    <definedName name="BEx9IW5LYJF40GS78FJNXO9O667A" localSheetId="7" hidden="1">#REF!</definedName>
    <definedName name="BEx9IW5LYJF40GS78FJNXO9O667A" localSheetId="6" hidden="1">#REF!</definedName>
    <definedName name="BEx9IW5LYJF40GS78FJNXO9O667A" localSheetId="5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15" hidden="1">#REF!</definedName>
    <definedName name="BEx9IW5MFLXTVCJHVUZTUH93AXOS" localSheetId="14" hidden="1">#REF!</definedName>
    <definedName name="BEx9IW5MFLXTVCJHVUZTUH93AXOS" localSheetId="13" hidden="1">#REF!</definedName>
    <definedName name="BEx9IW5MFLXTVCJHVUZTUH93AXOS" localSheetId="12" hidden="1">#REF!</definedName>
    <definedName name="BEx9IW5MFLXTVCJHVUZTUH93AXOS" localSheetId="11" hidden="1">#REF!</definedName>
    <definedName name="BEx9IW5MFLXTVCJHVUZTUH93AXOS" localSheetId="10" hidden="1">#REF!</definedName>
    <definedName name="BEx9IW5MFLXTVCJHVUZTUH93AXOS" localSheetId="9" hidden="1">#REF!</definedName>
    <definedName name="BEx9IW5MFLXTVCJHVUZTUH93AXOS" localSheetId="8" hidden="1">#REF!</definedName>
    <definedName name="BEx9IW5MFLXTVCJHVUZTUH93AXOS" localSheetId="7" hidden="1">#REF!</definedName>
    <definedName name="BEx9IW5MFLXTVCJHVUZTUH93AXOS" localSheetId="6" hidden="1">#REF!</definedName>
    <definedName name="BEx9IW5MFLXTVCJHVUZTUH93AXOS" localSheetId="5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15" hidden="1">#REF!</definedName>
    <definedName name="BEx9IXCSPSZC80YZUPRCYTG326KV" localSheetId="14" hidden="1">#REF!</definedName>
    <definedName name="BEx9IXCSPSZC80YZUPRCYTG326KV" localSheetId="13" hidden="1">#REF!</definedName>
    <definedName name="BEx9IXCSPSZC80YZUPRCYTG326KV" localSheetId="12" hidden="1">#REF!</definedName>
    <definedName name="BEx9IXCSPSZC80YZUPRCYTG326KV" localSheetId="11" hidden="1">#REF!</definedName>
    <definedName name="BEx9IXCSPSZC80YZUPRCYTG326KV" localSheetId="10" hidden="1">#REF!</definedName>
    <definedName name="BEx9IXCSPSZC80YZUPRCYTG326KV" localSheetId="9" hidden="1">#REF!</definedName>
    <definedName name="BEx9IXCSPSZC80YZUPRCYTG326KV" localSheetId="8" hidden="1">#REF!</definedName>
    <definedName name="BEx9IXCSPSZC80YZUPRCYTG326KV" localSheetId="7" hidden="1">#REF!</definedName>
    <definedName name="BEx9IXCSPSZC80YZUPRCYTG326KV" localSheetId="6" hidden="1">#REF!</definedName>
    <definedName name="BEx9IXCSPSZC80YZUPRCYTG326KV" localSheetId="5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15" hidden="1">#REF!</definedName>
    <definedName name="BEx9IYUQSBZ0GG9ZT1QKX83F42F1" localSheetId="14" hidden="1">#REF!</definedName>
    <definedName name="BEx9IYUQSBZ0GG9ZT1QKX83F42F1" localSheetId="13" hidden="1">#REF!</definedName>
    <definedName name="BEx9IYUQSBZ0GG9ZT1QKX83F42F1" localSheetId="12" hidden="1">#REF!</definedName>
    <definedName name="BEx9IYUQSBZ0GG9ZT1QKX83F42F1" localSheetId="11" hidden="1">#REF!</definedName>
    <definedName name="BEx9IYUQSBZ0GG9ZT1QKX83F42F1" localSheetId="10" hidden="1">#REF!</definedName>
    <definedName name="BEx9IYUQSBZ0GG9ZT1QKX83F42F1" localSheetId="9" hidden="1">#REF!</definedName>
    <definedName name="BEx9IYUQSBZ0GG9ZT1QKX83F42F1" localSheetId="8" hidden="1">#REF!</definedName>
    <definedName name="BEx9IYUQSBZ0GG9ZT1QKX83F42F1" localSheetId="7" hidden="1">#REF!</definedName>
    <definedName name="BEx9IYUQSBZ0GG9ZT1QKX83F42F1" localSheetId="6" hidden="1">#REF!</definedName>
    <definedName name="BEx9IYUQSBZ0GG9ZT1QKX83F42F1" localSheetId="5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15" hidden="1">#REF!</definedName>
    <definedName name="BEx9IZR39NHDGOM97H4E6F81RTQW" localSheetId="14" hidden="1">#REF!</definedName>
    <definedName name="BEx9IZR39NHDGOM97H4E6F81RTQW" localSheetId="13" hidden="1">#REF!</definedName>
    <definedName name="BEx9IZR39NHDGOM97H4E6F81RTQW" localSheetId="12" hidden="1">#REF!</definedName>
    <definedName name="BEx9IZR39NHDGOM97H4E6F81RTQW" localSheetId="11" hidden="1">#REF!</definedName>
    <definedName name="BEx9IZR39NHDGOM97H4E6F81RTQW" localSheetId="10" hidden="1">#REF!</definedName>
    <definedName name="BEx9IZR39NHDGOM97H4E6F81RTQW" localSheetId="9" hidden="1">#REF!</definedName>
    <definedName name="BEx9IZR39NHDGOM97H4E6F81RTQW" localSheetId="8" hidden="1">#REF!</definedName>
    <definedName name="BEx9IZR39NHDGOM97H4E6F81RTQW" localSheetId="7" hidden="1">#REF!</definedName>
    <definedName name="BEx9IZR39NHDGOM97H4E6F81RTQW" localSheetId="6" hidden="1">#REF!</definedName>
    <definedName name="BEx9IZR39NHDGOM97H4E6F81RTQW" localSheetId="5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15" hidden="1">#REF!</definedName>
    <definedName name="BEx9J6CH5E7YZPER7HXEIOIKGPCA" localSheetId="14" hidden="1">#REF!</definedName>
    <definedName name="BEx9J6CH5E7YZPER7HXEIOIKGPCA" localSheetId="13" hidden="1">#REF!</definedName>
    <definedName name="BEx9J6CH5E7YZPER7HXEIOIKGPCA" localSheetId="12" hidden="1">#REF!</definedName>
    <definedName name="BEx9J6CH5E7YZPER7HXEIOIKGPCA" localSheetId="11" hidden="1">#REF!</definedName>
    <definedName name="BEx9J6CH5E7YZPER7HXEIOIKGPCA" localSheetId="10" hidden="1">#REF!</definedName>
    <definedName name="BEx9J6CH5E7YZPER7HXEIOIKGPCA" localSheetId="9" hidden="1">#REF!</definedName>
    <definedName name="BEx9J6CH5E7YZPER7HXEIOIKGPCA" localSheetId="8" hidden="1">#REF!</definedName>
    <definedName name="BEx9J6CH5E7YZPER7HXEIOIKGPCA" localSheetId="7" hidden="1">#REF!</definedName>
    <definedName name="BEx9J6CH5E7YZPER7HXEIOIKGPCA" localSheetId="6" hidden="1">#REF!</definedName>
    <definedName name="BEx9J6CH5E7YZPER7HXEIOIKGPCA" localSheetId="5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15" hidden="1">#REF!</definedName>
    <definedName name="BEx9JJTZKVUJAVPTRE0RAVTEH41G" localSheetId="14" hidden="1">#REF!</definedName>
    <definedName name="BEx9JJTZKVUJAVPTRE0RAVTEH41G" localSheetId="13" hidden="1">#REF!</definedName>
    <definedName name="BEx9JJTZKVUJAVPTRE0RAVTEH41G" localSheetId="12" hidden="1">#REF!</definedName>
    <definedName name="BEx9JJTZKVUJAVPTRE0RAVTEH41G" localSheetId="11" hidden="1">#REF!</definedName>
    <definedName name="BEx9JJTZKVUJAVPTRE0RAVTEH41G" localSheetId="10" hidden="1">#REF!</definedName>
    <definedName name="BEx9JJTZKVUJAVPTRE0RAVTEH41G" localSheetId="9" hidden="1">#REF!</definedName>
    <definedName name="BEx9JJTZKVUJAVPTRE0RAVTEH41G" localSheetId="8" hidden="1">#REF!</definedName>
    <definedName name="BEx9JJTZKVUJAVPTRE0RAVTEH41G" localSheetId="7" hidden="1">#REF!</definedName>
    <definedName name="BEx9JJTZKVUJAVPTRE0RAVTEH41G" localSheetId="6" hidden="1">#REF!</definedName>
    <definedName name="BEx9JJTZKVUJAVPTRE0RAVTEH41G" localSheetId="5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15" hidden="1">#REF!</definedName>
    <definedName name="BEx9JLBYK239B3F841C7YG1GT7ST" localSheetId="14" hidden="1">#REF!</definedName>
    <definedName name="BEx9JLBYK239B3F841C7YG1GT7ST" localSheetId="13" hidden="1">#REF!</definedName>
    <definedName name="BEx9JLBYK239B3F841C7YG1GT7ST" localSheetId="12" hidden="1">#REF!</definedName>
    <definedName name="BEx9JLBYK239B3F841C7YG1GT7ST" localSheetId="11" hidden="1">#REF!</definedName>
    <definedName name="BEx9JLBYK239B3F841C7YG1GT7ST" localSheetId="10" hidden="1">#REF!</definedName>
    <definedName name="BEx9JLBYK239B3F841C7YG1GT7ST" localSheetId="9" hidden="1">#REF!</definedName>
    <definedName name="BEx9JLBYK239B3F841C7YG1GT7ST" localSheetId="8" hidden="1">#REF!</definedName>
    <definedName name="BEx9JLBYK239B3F841C7YG1GT7ST" localSheetId="7" hidden="1">#REF!</definedName>
    <definedName name="BEx9JLBYK239B3F841C7YG1GT7ST" localSheetId="6" hidden="1">#REF!</definedName>
    <definedName name="BEx9JLBYK239B3F841C7YG1GT7ST" localSheetId="5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15" hidden="1">#REF!</definedName>
    <definedName name="BExAW4IIW5D0MDY6TJ3G4FOLPYIR" localSheetId="14" hidden="1">#REF!</definedName>
    <definedName name="BExAW4IIW5D0MDY6TJ3G4FOLPYIR" localSheetId="13" hidden="1">#REF!</definedName>
    <definedName name="BExAW4IIW5D0MDY6TJ3G4FOLPYIR" localSheetId="12" hidden="1">#REF!</definedName>
    <definedName name="BExAW4IIW5D0MDY6TJ3G4FOLPYIR" localSheetId="11" hidden="1">#REF!</definedName>
    <definedName name="BExAW4IIW5D0MDY6TJ3G4FOLPYIR" localSheetId="10" hidden="1">#REF!</definedName>
    <definedName name="BExAW4IIW5D0MDY6TJ3G4FOLPYIR" localSheetId="9" hidden="1">#REF!</definedName>
    <definedName name="BExAW4IIW5D0MDY6TJ3G4FOLPYIR" localSheetId="8" hidden="1">#REF!</definedName>
    <definedName name="BExAW4IIW5D0MDY6TJ3G4FOLPYIR" localSheetId="7" hidden="1">#REF!</definedName>
    <definedName name="BExAW4IIW5D0MDY6TJ3G4FOLPYIR" localSheetId="6" hidden="1">#REF!</definedName>
    <definedName name="BExAW4IIW5D0MDY6TJ3G4FOLPYIR" localSheetId="5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15" hidden="1">#REF!</definedName>
    <definedName name="BExAWNP1B2E9Q88TW48NH41C0FTZ" localSheetId="14" hidden="1">#REF!</definedName>
    <definedName name="BExAWNP1B2E9Q88TW48NH41C0FTZ" localSheetId="13" hidden="1">#REF!</definedName>
    <definedName name="BExAWNP1B2E9Q88TW48NH41C0FTZ" localSheetId="12" hidden="1">#REF!</definedName>
    <definedName name="BExAWNP1B2E9Q88TW48NH41C0FTZ" localSheetId="11" hidden="1">#REF!</definedName>
    <definedName name="BExAWNP1B2E9Q88TW48NH41C0FTZ" localSheetId="10" hidden="1">#REF!</definedName>
    <definedName name="BExAWNP1B2E9Q88TW48NH41C0FTZ" localSheetId="9" hidden="1">#REF!</definedName>
    <definedName name="BExAWNP1B2E9Q88TW48NH41C0FTZ" localSheetId="8" hidden="1">#REF!</definedName>
    <definedName name="BExAWNP1B2E9Q88TW48NH41C0FTZ" localSheetId="7" hidden="1">#REF!</definedName>
    <definedName name="BExAWNP1B2E9Q88TW48NH41C0FTZ" localSheetId="6" hidden="1">#REF!</definedName>
    <definedName name="BExAWNP1B2E9Q88TW48NH41C0FTZ" localSheetId="5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15" hidden="1">#REF!</definedName>
    <definedName name="BExAWUFQXTIPQ308ERZPSVPTUMYN" localSheetId="14" hidden="1">#REF!</definedName>
    <definedName name="BExAWUFQXTIPQ308ERZPSVPTUMYN" localSheetId="13" hidden="1">#REF!</definedName>
    <definedName name="BExAWUFQXTIPQ308ERZPSVPTUMYN" localSheetId="12" hidden="1">#REF!</definedName>
    <definedName name="BExAWUFQXTIPQ308ERZPSVPTUMYN" localSheetId="11" hidden="1">#REF!</definedName>
    <definedName name="BExAWUFQXTIPQ308ERZPSVPTUMYN" localSheetId="10" hidden="1">#REF!</definedName>
    <definedName name="BExAWUFQXTIPQ308ERZPSVPTUMYN" localSheetId="9" hidden="1">#REF!</definedName>
    <definedName name="BExAWUFQXTIPQ308ERZPSVPTUMYN" localSheetId="8" hidden="1">#REF!</definedName>
    <definedName name="BExAWUFQXTIPQ308ERZPSVPTUMYN" localSheetId="7" hidden="1">#REF!</definedName>
    <definedName name="BExAWUFQXTIPQ308ERZPSVPTUMYN" localSheetId="6" hidden="1">#REF!</definedName>
    <definedName name="BExAWUFQXTIPQ308ERZPSVPTUMYN" localSheetId="5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15" hidden="1">#REF!</definedName>
    <definedName name="BExAWY6O96OQO2R036QK2DI37EKV" localSheetId="14" hidden="1">#REF!</definedName>
    <definedName name="BExAWY6O96OQO2R036QK2DI37EKV" localSheetId="13" hidden="1">#REF!</definedName>
    <definedName name="BExAWY6O96OQO2R036QK2DI37EKV" localSheetId="12" hidden="1">#REF!</definedName>
    <definedName name="BExAWY6O96OQO2R036QK2DI37EKV" localSheetId="11" hidden="1">#REF!</definedName>
    <definedName name="BExAWY6O96OQO2R036QK2DI37EKV" localSheetId="10" hidden="1">#REF!</definedName>
    <definedName name="BExAWY6O96OQO2R036QK2DI37EKV" localSheetId="9" hidden="1">#REF!</definedName>
    <definedName name="BExAWY6O96OQO2R036QK2DI37EKV" localSheetId="8" hidden="1">#REF!</definedName>
    <definedName name="BExAWY6O96OQO2R036QK2DI37EKV" localSheetId="7" hidden="1">#REF!</definedName>
    <definedName name="BExAWY6O96OQO2R036QK2DI37EKV" localSheetId="6" hidden="1">#REF!</definedName>
    <definedName name="BExAWY6O96OQO2R036QK2DI37EKV" localSheetId="5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15" hidden="1">#REF!</definedName>
    <definedName name="BExAX410NB4F2XOB84OR2197H8M5" localSheetId="14" hidden="1">#REF!</definedName>
    <definedName name="BExAX410NB4F2XOB84OR2197H8M5" localSheetId="13" hidden="1">#REF!</definedName>
    <definedName name="BExAX410NB4F2XOB84OR2197H8M5" localSheetId="12" hidden="1">#REF!</definedName>
    <definedName name="BExAX410NB4F2XOB84OR2197H8M5" localSheetId="11" hidden="1">#REF!</definedName>
    <definedName name="BExAX410NB4F2XOB84OR2197H8M5" localSheetId="10" hidden="1">#REF!</definedName>
    <definedName name="BExAX410NB4F2XOB84OR2197H8M5" localSheetId="9" hidden="1">#REF!</definedName>
    <definedName name="BExAX410NB4F2XOB84OR2197H8M5" localSheetId="8" hidden="1">#REF!</definedName>
    <definedName name="BExAX410NB4F2XOB84OR2197H8M5" localSheetId="7" hidden="1">#REF!</definedName>
    <definedName name="BExAX410NB4F2XOB84OR2197H8M5" localSheetId="6" hidden="1">#REF!</definedName>
    <definedName name="BExAX410NB4F2XOB84OR2197H8M5" localSheetId="5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15" hidden="1">#REF!</definedName>
    <definedName name="BExAX8TNG8LQ5Q4904SAYQIPGBSV" localSheetId="14" hidden="1">#REF!</definedName>
    <definedName name="BExAX8TNG8LQ5Q4904SAYQIPGBSV" localSheetId="13" hidden="1">#REF!</definedName>
    <definedName name="BExAX8TNG8LQ5Q4904SAYQIPGBSV" localSheetId="12" hidden="1">#REF!</definedName>
    <definedName name="BExAX8TNG8LQ5Q4904SAYQIPGBSV" localSheetId="11" hidden="1">#REF!</definedName>
    <definedName name="BExAX8TNG8LQ5Q4904SAYQIPGBSV" localSheetId="10" hidden="1">#REF!</definedName>
    <definedName name="BExAX8TNG8LQ5Q4904SAYQIPGBSV" localSheetId="9" hidden="1">#REF!</definedName>
    <definedName name="BExAX8TNG8LQ5Q4904SAYQIPGBSV" localSheetId="8" hidden="1">#REF!</definedName>
    <definedName name="BExAX8TNG8LQ5Q4904SAYQIPGBSV" localSheetId="7" hidden="1">#REF!</definedName>
    <definedName name="BExAX8TNG8LQ5Q4904SAYQIPGBSV" localSheetId="6" hidden="1">#REF!</definedName>
    <definedName name="BExAX8TNG8LQ5Q4904SAYQIPGBSV" localSheetId="5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15" hidden="1">#REF!</definedName>
    <definedName name="BExAX9KPAVIVUVU3XREDCV1BIYZL" localSheetId="14" hidden="1">#REF!</definedName>
    <definedName name="BExAX9KPAVIVUVU3XREDCV1BIYZL" localSheetId="13" hidden="1">#REF!</definedName>
    <definedName name="BExAX9KPAVIVUVU3XREDCV1BIYZL" localSheetId="12" hidden="1">#REF!</definedName>
    <definedName name="BExAX9KPAVIVUVU3XREDCV1BIYZL" localSheetId="11" hidden="1">#REF!</definedName>
    <definedName name="BExAX9KPAVIVUVU3XREDCV1BIYZL" localSheetId="10" hidden="1">#REF!</definedName>
    <definedName name="BExAX9KPAVIVUVU3XREDCV1BIYZL" localSheetId="9" hidden="1">#REF!</definedName>
    <definedName name="BExAX9KPAVIVUVU3XREDCV1BIYZL" localSheetId="8" hidden="1">#REF!</definedName>
    <definedName name="BExAX9KPAVIVUVU3XREDCV1BIYZL" localSheetId="7" hidden="1">#REF!</definedName>
    <definedName name="BExAX9KPAVIVUVU3XREDCV1BIYZL" localSheetId="6" hidden="1">#REF!</definedName>
    <definedName name="BExAX9KPAVIVUVU3XREDCV1BIYZL" localSheetId="5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15" hidden="1">#REF!</definedName>
    <definedName name="BExAXPB35BNVXZYF2XS6UP3LP0QH" localSheetId="14" hidden="1">#REF!</definedName>
    <definedName name="BExAXPB35BNVXZYF2XS6UP3LP0QH" localSheetId="13" hidden="1">#REF!</definedName>
    <definedName name="BExAXPB35BNVXZYF2XS6UP3LP0QH" localSheetId="12" hidden="1">#REF!</definedName>
    <definedName name="BExAXPB35BNVXZYF2XS6UP3LP0QH" localSheetId="11" hidden="1">#REF!</definedName>
    <definedName name="BExAXPB35BNVXZYF2XS6UP3LP0QH" localSheetId="10" hidden="1">#REF!</definedName>
    <definedName name="BExAXPB35BNVXZYF2XS6UP3LP0QH" localSheetId="9" hidden="1">#REF!</definedName>
    <definedName name="BExAXPB35BNVXZYF2XS6UP3LP0QH" localSheetId="8" hidden="1">#REF!</definedName>
    <definedName name="BExAXPB35BNVXZYF2XS6UP3LP0QH" localSheetId="7" hidden="1">#REF!</definedName>
    <definedName name="BExAXPB35BNVXZYF2XS6UP3LP0QH" localSheetId="6" hidden="1">#REF!</definedName>
    <definedName name="BExAXPB35BNVXZYF2XS6UP3LP0QH" localSheetId="5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15" hidden="1">#REF!</definedName>
    <definedName name="BExAXWSRVPK0GCZ2UFU10UOP01IY" localSheetId="14" hidden="1">#REF!</definedName>
    <definedName name="BExAXWSRVPK0GCZ2UFU10UOP01IY" localSheetId="13" hidden="1">#REF!</definedName>
    <definedName name="BExAXWSRVPK0GCZ2UFU10UOP01IY" localSheetId="12" hidden="1">#REF!</definedName>
    <definedName name="BExAXWSRVPK0GCZ2UFU10UOP01IY" localSheetId="11" hidden="1">#REF!</definedName>
    <definedName name="BExAXWSRVPK0GCZ2UFU10UOP01IY" localSheetId="10" hidden="1">#REF!</definedName>
    <definedName name="BExAXWSRVPK0GCZ2UFU10UOP01IY" localSheetId="9" hidden="1">#REF!</definedName>
    <definedName name="BExAXWSRVPK0GCZ2UFU10UOP01IY" localSheetId="8" hidden="1">#REF!</definedName>
    <definedName name="BExAXWSRVPK0GCZ2UFU10UOP01IY" localSheetId="7" hidden="1">#REF!</definedName>
    <definedName name="BExAXWSRVPK0GCZ2UFU10UOP01IY" localSheetId="6" hidden="1">#REF!</definedName>
    <definedName name="BExAXWSRVPK0GCZ2UFU10UOP01IY" localSheetId="5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15" hidden="1">#REF!</definedName>
    <definedName name="BExAY0EAT2LXR5MFGM0DLIB45PLO" localSheetId="14" hidden="1">#REF!</definedName>
    <definedName name="BExAY0EAT2LXR5MFGM0DLIB45PLO" localSheetId="13" hidden="1">#REF!</definedName>
    <definedName name="BExAY0EAT2LXR5MFGM0DLIB45PLO" localSheetId="12" hidden="1">#REF!</definedName>
    <definedName name="BExAY0EAT2LXR5MFGM0DLIB45PLO" localSheetId="11" hidden="1">#REF!</definedName>
    <definedName name="BExAY0EAT2LXR5MFGM0DLIB45PLO" localSheetId="10" hidden="1">#REF!</definedName>
    <definedName name="BExAY0EAT2LXR5MFGM0DLIB45PLO" localSheetId="9" hidden="1">#REF!</definedName>
    <definedName name="BExAY0EAT2LXR5MFGM0DLIB45PLO" localSheetId="8" hidden="1">#REF!</definedName>
    <definedName name="BExAY0EAT2LXR5MFGM0DLIB45PLO" localSheetId="7" hidden="1">#REF!</definedName>
    <definedName name="BExAY0EAT2LXR5MFGM0DLIB45PLO" localSheetId="6" hidden="1">#REF!</definedName>
    <definedName name="BExAY0EAT2LXR5MFGM0DLIB45PLO" localSheetId="5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15" hidden="1">#REF!</definedName>
    <definedName name="BExAY6JK0AK9EBIJSPEJNOIDE40W" localSheetId="14" hidden="1">#REF!</definedName>
    <definedName name="BExAY6JK0AK9EBIJSPEJNOIDE40W" localSheetId="13" hidden="1">#REF!</definedName>
    <definedName name="BExAY6JK0AK9EBIJSPEJNOIDE40W" localSheetId="12" hidden="1">#REF!</definedName>
    <definedName name="BExAY6JK0AK9EBIJSPEJNOIDE40W" localSheetId="11" hidden="1">#REF!</definedName>
    <definedName name="BExAY6JK0AK9EBIJSPEJNOIDE40W" localSheetId="10" hidden="1">#REF!</definedName>
    <definedName name="BExAY6JK0AK9EBIJSPEJNOIDE40W" localSheetId="9" hidden="1">#REF!</definedName>
    <definedName name="BExAY6JK0AK9EBIJSPEJNOIDE40W" localSheetId="8" hidden="1">#REF!</definedName>
    <definedName name="BExAY6JK0AK9EBIJSPEJNOIDE40W" localSheetId="7" hidden="1">#REF!</definedName>
    <definedName name="BExAY6JK0AK9EBIJSPEJNOIDE40W" localSheetId="6" hidden="1">#REF!</definedName>
    <definedName name="BExAY6JK0AK9EBIJSPEJNOIDE40W" localSheetId="5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15" hidden="1">#REF!</definedName>
    <definedName name="BExAYE6LNIEBR9DSNI5JGNITGKIT" localSheetId="14" hidden="1">#REF!</definedName>
    <definedName name="BExAYE6LNIEBR9DSNI5JGNITGKIT" localSheetId="13" hidden="1">#REF!</definedName>
    <definedName name="BExAYE6LNIEBR9DSNI5JGNITGKIT" localSheetId="12" hidden="1">#REF!</definedName>
    <definedName name="BExAYE6LNIEBR9DSNI5JGNITGKIT" localSheetId="11" hidden="1">#REF!</definedName>
    <definedName name="BExAYE6LNIEBR9DSNI5JGNITGKIT" localSheetId="10" hidden="1">#REF!</definedName>
    <definedName name="BExAYE6LNIEBR9DSNI5JGNITGKIT" localSheetId="9" hidden="1">#REF!</definedName>
    <definedName name="BExAYE6LNIEBR9DSNI5JGNITGKIT" localSheetId="8" hidden="1">#REF!</definedName>
    <definedName name="BExAYE6LNIEBR9DSNI5JGNITGKIT" localSheetId="7" hidden="1">#REF!</definedName>
    <definedName name="BExAYE6LNIEBR9DSNI5JGNITGKIT" localSheetId="6" hidden="1">#REF!</definedName>
    <definedName name="BExAYE6LNIEBR9DSNI5JGNITGKIT" localSheetId="5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15" hidden="1">#REF!</definedName>
    <definedName name="BExAYHMLXGGO25P8HYB2S75DEB4F" localSheetId="14" hidden="1">#REF!</definedName>
    <definedName name="BExAYHMLXGGO25P8HYB2S75DEB4F" localSheetId="13" hidden="1">#REF!</definedName>
    <definedName name="BExAYHMLXGGO25P8HYB2S75DEB4F" localSheetId="12" hidden="1">#REF!</definedName>
    <definedName name="BExAYHMLXGGO25P8HYB2S75DEB4F" localSheetId="11" hidden="1">#REF!</definedName>
    <definedName name="BExAYHMLXGGO25P8HYB2S75DEB4F" localSheetId="10" hidden="1">#REF!</definedName>
    <definedName name="BExAYHMLXGGO25P8HYB2S75DEB4F" localSheetId="9" hidden="1">#REF!</definedName>
    <definedName name="BExAYHMLXGGO25P8HYB2S75DEB4F" localSheetId="8" hidden="1">#REF!</definedName>
    <definedName name="BExAYHMLXGGO25P8HYB2S75DEB4F" localSheetId="7" hidden="1">#REF!</definedName>
    <definedName name="BExAYHMLXGGO25P8HYB2S75DEB4F" localSheetId="6" hidden="1">#REF!</definedName>
    <definedName name="BExAYHMLXGGO25P8HYB2S75DEB4F" localSheetId="5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15" hidden="1">#REF!</definedName>
    <definedName name="BExAYKXAUWGDOPG952TEJ2UKZKWN" localSheetId="14" hidden="1">#REF!</definedName>
    <definedName name="BExAYKXAUWGDOPG952TEJ2UKZKWN" localSheetId="13" hidden="1">#REF!</definedName>
    <definedName name="BExAYKXAUWGDOPG952TEJ2UKZKWN" localSheetId="12" hidden="1">#REF!</definedName>
    <definedName name="BExAYKXAUWGDOPG952TEJ2UKZKWN" localSheetId="11" hidden="1">#REF!</definedName>
    <definedName name="BExAYKXAUWGDOPG952TEJ2UKZKWN" localSheetId="10" hidden="1">#REF!</definedName>
    <definedName name="BExAYKXAUWGDOPG952TEJ2UKZKWN" localSheetId="9" hidden="1">#REF!</definedName>
    <definedName name="BExAYKXAUWGDOPG952TEJ2UKZKWN" localSheetId="8" hidden="1">#REF!</definedName>
    <definedName name="BExAYKXAUWGDOPG952TEJ2UKZKWN" localSheetId="7" hidden="1">#REF!</definedName>
    <definedName name="BExAYKXAUWGDOPG952TEJ2UKZKWN" localSheetId="6" hidden="1">#REF!</definedName>
    <definedName name="BExAYKXAUWGDOPG952TEJ2UKZKWN" localSheetId="5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15" hidden="1">#REF!</definedName>
    <definedName name="BExAYP9TDTI2MBP6EYE0H39CPMXN" localSheetId="14" hidden="1">#REF!</definedName>
    <definedName name="BExAYP9TDTI2MBP6EYE0H39CPMXN" localSheetId="13" hidden="1">#REF!</definedName>
    <definedName name="BExAYP9TDTI2MBP6EYE0H39CPMXN" localSheetId="12" hidden="1">#REF!</definedName>
    <definedName name="BExAYP9TDTI2MBP6EYE0H39CPMXN" localSheetId="11" hidden="1">#REF!</definedName>
    <definedName name="BExAYP9TDTI2MBP6EYE0H39CPMXN" localSheetId="10" hidden="1">#REF!</definedName>
    <definedName name="BExAYP9TDTI2MBP6EYE0H39CPMXN" localSheetId="9" hidden="1">#REF!</definedName>
    <definedName name="BExAYP9TDTI2MBP6EYE0H39CPMXN" localSheetId="8" hidden="1">#REF!</definedName>
    <definedName name="BExAYP9TDTI2MBP6EYE0H39CPMXN" localSheetId="7" hidden="1">#REF!</definedName>
    <definedName name="BExAYP9TDTI2MBP6EYE0H39CPMXN" localSheetId="6" hidden="1">#REF!</definedName>
    <definedName name="BExAYP9TDTI2MBP6EYE0H39CPMXN" localSheetId="5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15" hidden="1">#REF!</definedName>
    <definedName name="BExAYPPWJPWDKU59O051WMGB7O0J" localSheetId="14" hidden="1">#REF!</definedName>
    <definedName name="BExAYPPWJPWDKU59O051WMGB7O0J" localSheetId="13" hidden="1">#REF!</definedName>
    <definedName name="BExAYPPWJPWDKU59O051WMGB7O0J" localSheetId="12" hidden="1">#REF!</definedName>
    <definedName name="BExAYPPWJPWDKU59O051WMGB7O0J" localSheetId="11" hidden="1">#REF!</definedName>
    <definedName name="BExAYPPWJPWDKU59O051WMGB7O0J" localSheetId="10" hidden="1">#REF!</definedName>
    <definedName name="BExAYPPWJPWDKU59O051WMGB7O0J" localSheetId="9" hidden="1">#REF!</definedName>
    <definedName name="BExAYPPWJPWDKU59O051WMGB7O0J" localSheetId="8" hidden="1">#REF!</definedName>
    <definedName name="BExAYPPWJPWDKU59O051WMGB7O0J" localSheetId="7" hidden="1">#REF!</definedName>
    <definedName name="BExAYPPWJPWDKU59O051WMGB7O0J" localSheetId="6" hidden="1">#REF!</definedName>
    <definedName name="BExAYPPWJPWDKU59O051WMGB7O0J" localSheetId="5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15" hidden="1">#REF!</definedName>
    <definedName name="BExAYR2JZCJBUH6F1LZC2A7JIVRJ" localSheetId="14" hidden="1">#REF!</definedName>
    <definedName name="BExAYR2JZCJBUH6F1LZC2A7JIVRJ" localSheetId="13" hidden="1">#REF!</definedName>
    <definedName name="BExAYR2JZCJBUH6F1LZC2A7JIVRJ" localSheetId="12" hidden="1">#REF!</definedName>
    <definedName name="BExAYR2JZCJBUH6F1LZC2A7JIVRJ" localSheetId="11" hidden="1">#REF!</definedName>
    <definedName name="BExAYR2JZCJBUH6F1LZC2A7JIVRJ" localSheetId="10" hidden="1">#REF!</definedName>
    <definedName name="BExAYR2JZCJBUH6F1LZC2A7JIVRJ" localSheetId="9" hidden="1">#REF!</definedName>
    <definedName name="BExAYR2JZCJBUH6F1LZC2A7JIVRJ" localSheetId="8" hidden="1">#REF!</definedName>
    <definedName name="BExAYR2JZCJBUH6F1LZC2A7JIVRJ" localSheetId="7" hidden="1">#REF!</definedName>
    <definedName name="BExAYR2JZCJBUH6F1LZC2A7JIVRJ" localSheetId="6" hidden="1">#REF!</definedName>
    <definedName name="BExAYR2JZCJBUH6F1LZC2A7JIVRJ" localSheetId="5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15" hidden="1">#REF!</definedName>
    <definedName name="BExAYTGVRD3DLKO75RFPMBKCIWB8" localSheetId="14" hidden="1">#REF!</definedName>
    <definedName name="BExAYTGVRD3DLKO75RFPMBKCIWB8" localSheetId="13" hidden="1">#REF!</definedName>
    <definedName name="BExAYTGVRD3DLKO75RFPMBKCIWB8" localSheetId="12" hidden="1">#REF!</definedName>
    <definedName name="BExAYTGVRD3DLKO75RFPMBKCIWB8" localSheetId="11" hidden="1">#REF!</definedName>
    <definedName name="BExAYTGVRD3DLKO75RFPMBKCIWB8" localSheetId="10" hidden="1">#REF!</definedName>
    <definedName name="BExAYTGVRD3DLKO75RFPMBKCIWB8" localSheetId="9" hidden="1">#REF!</definedName>
    <definedName name="BExAYTGVRD3DLKO75RFPMBKCIWB8" localSheetId="8" hidden="1">#REF!</definedName>
    <definedName name="BExAYTGVRD3DLKO75RFPMBKCIWB8" localSheetId="7" hidden="1">#REF!</definedName>
    <definedName name="BExAYTGVRD3DLKO75RFPMBKCIWB8" localSheetId="6" hidden="1">#REF!</definedName>
    <definedName name="BExAYTGVRD3DLKO75RFPMBKCIWB8" localSheetId="5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15" hidden="1">#REF!</definedName>
    <definedName name="BExAYY9H9COOT46HJLPVDLTO12UL" localSheetId="14" hidden="1">#REF!</definedName>
    <definedName name="BExAYY9H9COOT46HJLPVDLTO12UL" localSheetId="13" hidden="1">#REF!</definedName>
    <definedName name="BExAYY9H9COOT46HJLPVDLTO12UL" localSheetId="12" hidden="1">#REF!</definedName>
    <definedName name="BExAYY9H9COOT46HJLPVDLTO12UL" localSheetId="11" hidden="1">#REF!</definedName>
    <definedName name="BExAYY9H9COOT46HJLPVDLTO12UL" localSheetId="10" hidden="1">#REF!</definedName>
    <definedName name="BExAYY9H9COOT46HJLPVDLTO12UL" localSheetId="9" hidden="1">#REF!</definedName>
    <definedName name="BExAYY9H9COOT46HJLPVDLTO12UL" localSheetId="8" hidden="1">#REF!</definedName>
    <definedName name="BExAYY9H9COOT46HJLPVDLTO12UL" localSheetId="7" hidden="1">#REF!</definedName>
    <definedName name="BExAYY9H9COOT46HJLPVDLTO12UL" localSheetId="6" hidden="1">#REF!</definedName>
    <definedName name="BExAYY9H9COOT46HJLPVDLTO12UL" localSheetId="5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15" hidden="1">#REF!</definedName>
    <definedName name="BExAYYKAQA3KDMQ890FIE5M9SPBL" localSheetId="14" hidden="1">#REF!</definedName>
    <definedName name="BExAYYKAQA3KDMQ890FIE5M9SPBL" localSheetId="13" hidden="1">#REF!</definedName>
    <definedName name="BExAYYKAQA3KDMQ890FIE5M9SPBL" localSheetId="12" hidden="1">#REF!</definedName>
    <definedName name="BExAYYKAQA3KDMQ890FIE5M9SPBL" localSheetId="11" hidden="1">#REF!</definedName>
    <definedName name="BExAYYKAQA3KDMQ890FIE5M9SPBL" localSheetId="10" hidden="1">#REF!</definedName>
    <definedName name="BExAYYKAQA3KDMQ890FIE5M9SPBL" localSheetId="9" hidden="1">#REF!</definedName>
    <definedName name="BExAYYKAQA3KDMQ890FIE5M9SPBL" localSheetId="8" hidden="1">#REF!</definedName>
    <definedName name="BExAYYKAQA3KDMQ890FIE5M9SPBL" localSheetId="7" hidden="1">#REF!</definedName>
    <definedName name="BExAYYKAQA3KDMQ890FIE5M9SPBL" localSheetId="6" hidden="1">#REF!</definedName>
    <definedName name="BExAYYKAQA3KDMQ890FIE5M9SPBL" localSheetId="5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15" hidden="1">#REF!</definedName>
    <definedName name="BExAZ6SY0EU69GC3CWI5EOO0YLFG" localSheetId="14" hidden="1">#REF!</definedName>
    <definedName name="BExAZ6SY0EU69GC3CWI5EOO0YLFG" localSheetId="13" hidden="1">#REF!</definedName>
    <definedName name="BExAZ6SY0EU69GC3CWI5EOO0YLFG" localSheetId="12" hidden="1">#REF!</definedName>
    <definedName name="BExAZ6SY0EU69GC3CWI5EOO0YLFG" localSheetId="11" hidden="1">#REF!</definedName>
    <definedName name="BExAZ6SY0EU69GC3CWI5EOO0YLFG" localSheetId="10" hidden="1">#REF!</definedName>
    <definedName name="BExAZ6SY0EU69GC3CWI5EOO0YLFG" localSheetId="9" hidden="1">#REF!</definedName>
    <definedName name="BExAZ6SY0EU69GC3CWI5EOO0YLFG" localSheetId="8" hidden="1">#REF!</definedName>
    <definedName name="BExAZ6SY0EU69GC3CWI5EOO0YLFG" localSheetId="7" hidden="1">#REF!</definedName>
    <definedName name="BExAZ6SY0EU69GC3CWI5EOO0YLFG" localSheetId="6" hidden="1">#REF!</definedName>
    <definedName name="BExAZ6SY0EU69GC3CWI5EOO0YLFG" localSheetId="5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15" hidden="1">#REF!</definedName>
    <definedName name="BExAZ6YEEBJV0PCKFE137K2Y3A8M" localSheetId="14" hidden="1">#REF!</definedName>
    <definedName name="BExAZ6YEEBJV0PCKFE137K2Y3A8M" localSheetId="13" hidden="1">#REF!</definedName>
    <definedName name="BExAZ6YEEBJV0PCKFE137K2Y3A8M" localSheetId="12" hidden="1">#REF!</definedName>
    <definedName name="BExAZ6YEEBJV0PCKFE137K2Y3A8M" localSheetId="11" hidden="1">#REF!</definedName>
    <definedName name="BExAZ6YEEBJV0PCKFE137K2Y3A8M" localSheetId="10" hidden="1">#REF!</definedName>
    <definedName name="BExAZ6YEEBJV0PCKFE137K2Y3A8M" localSheetId="9" hidden="1">#REF!</definedName>
    <definedName name="BExAZ6YEEBJV0PCKFE137K2Y3A8M" localSheetId="8" hidden="1">#REF!</definedName>
    <definedName name="BExAZ6YEEBJV0PCKFE137K2Y3A8M" localSheetId="7" hidden="1">#REF!</definedName>
    <definedName name="BExAZ6YEEBJV0PCKFE137K2Y3A8M" localSheetId="6" hidden="1">#REF!</definedName>
    <definedName name="BExAZ6YEEBJV0PCKFE137K2Y3A8M" localSheetId="5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15" hidden="1">#REF!</definedName>
    <definedName name="BExAZAP844MJ4GSAIYNYHQ7FECC3" localSheetId="14" hidden="1">#REF!</definedName>
    <definedName name="BExAZAP844MJ4GSAIYNYHQ7FECC3" localSheetId="13" hidden="1">#REF!</definedName>
    <definedName name="BExAZAP844MJ4GSAIYNYHQ7FECC3" localSheetId="12" hidden="1">#REF!</definedName>
    <definedName name="BExAZAP844MJ4GSAIYNYHQ7FECC3" localSheetId="11" hidden="1">#REF!</definedName>
    <definedName name="BExAZAP844MJ4GSAIYNYHQ7FECC3" localSheetId="10" hidden="1">#REF!</definedName>
    <definedName name="BExAZAP844MJ4GSAIYNYHQ7FECC3" localSheetId="9" hidden="1">#REF!</definedName>
    <definedName name="BExAZAP844MJ4GSAIYNYHQ7FECC3" localSheetId="8" hidden="1">#REF!</definedName>
    <definedName name="BExAZAP844MJ4GSAIYNYHQ7FECC3" localSheetId="7" hidden="1">#REF!</definedName>
    <definedName name="BExAZAP844MJ4GSAIYNYHQ7FECC3" localSheetId="6" hidden="1">#REF!</definedName>
    <definedName name="BExAZAP844MJ4GSAIYNYHQ7FECC3" localSheetId="5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15" hidden="1">#REF!</definedName>
    <definedName name="BExAZCNEGB4JYHC8CZ51KTN890US" localSheetId="14" hidden="1">#REF!</definedName>
    <definedName name="BExAZCNEGB4JYHC8CZ51KTN890US" localSheetId="13" hidden="1">#REF!</definedName>
    <definedName name="BExAZCNEGB4JYHC8CZ51KTN890US" localSheetId="12" hidden="1">#REF!</definedName>
    <definedName name="BExAZCNEGB4JYHC8CZ51KTN890US" localSheetId="11" hidden="1">#REF!</definedName>
    <definedName name="BExAZCNEGB4JYHC8CZ51KTN890US" localSheetId="10" hidden="1">#REF!</definedName>
    <definedName name="BExAZCNEGB4JYHC8CZ51KTN890US" localSheetId="9" hidden="1">#REF!</definedName>
    <definedName name="BExAZCNEGB4JYHC8CZ51KTN890US" localSheetId="8" hidden="1">#REF!</definedName>
    <definedName name="BExAZCNEGB4JYHC8CZ51KTN890US" localSheetId="7" hidden="1">#REF!</definedName>
    <definedName name="BExAZCNEGB4JYHC8CZ51KTN890US" localSheetId="6" hidden="1">#REF!</definedName>
    <definedName name="BExAZCNEGB4JYHC8CZ51KTN890US" localSheetId="5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15" hidden="1">#REF!</definedName>
    <definedName name="BExAZFCI302YFYRDJYQDWQQL0Q0O" localSheetId="14" hidden="1">#REF!</definedName>
    <definedName name="BExAZFCI302YFYRDJYQDWQQL0Q0O" localSheetId="13" hidden="1">#REF!</definedName>
    <definedName name="BExAZFCI302YFYRDJYQDWQQL0Q0O" localSheetId="12" hidden="1">#REF!</definedName>
    <definedName name="BExAZFCI302YFYRDJYQDWQQL0Q0O" localSheetId="11" hidden="1">#REF!</definedName>
    <definedName name="BExAZFCI302YFYRDJYQDWQQL0Q0O" localSheetId="10" hidden="1">#REF!</definedName>
    <definedName name="BExAZFCI302YFYRDJYQDWQQL0Q0O" localSheetId="9" hidden="1">#REF!</definedName>
    <definedName name="BExAZFCI302YFYRDJYQDWQQL0Q0O" localSheetId="8" hidden="1">#REF!</definedName>
    <definedName name="BExAZFCI302YFYRDJYQDWQQL0Q0O" localSheetId="7" hidden="1">#REF!</definedName>
    <definedName name="BExAZFCI302YFYRDJYQDWQQL0Q0O" localSheetId="6" hidden="1">#REF!</definedName>
    <definedName name="BExAZFCI302YFYRDJYQDWQQL0Q0O" localSheetId="5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15" hidden="1">#REF!</definedName>
    <definedName name="BExAZJE2UOL40XUAU2RB53X5K20P" localSheetId="14" hidden="1">#REF!</definedName>
    <definedName name="BExAZJE2UOL40XUAU2RB53X5K20P" localSheetId="13" hidden="1">#REF!</definedName>
    <definedName name="BExAZJE2UOL40XUAU2RB53X5K20P" localSheetId="12" hidden="1">#REF!</definedName>
    <definedName name="BExAZJE2UOL40XUAU2RB53X5K20P" localSheetId="11" hidden="1">#REF!</definedName>
    <definedName name="BExAZJE2UOL40XUAU2RB53X5K20P" localSheetId="10" hidden="1">#REF!</definedName>
    <definedName name="BExAZJE2UOL40XUAU2RB53X5K20P" localSheetId="9" hidden="1">#REF!</definedName>
    <definedName name="BExAZJE2UOL40XUAU2RB53X5K20P" localSheetId="8" hidden="1">#REF!</definedName>
    <definedName name="BExAZJE2UOL40XUAU2RB53X5K20P" localSheetId="7" hidden="1">#REF!</definedName>
    <definedName name="BExAZJE2UOL40XUAU2RB53X5K20P" localSheetId="6" hidden="1">#REF!</definedName>
    <definedName name="BExAZJE2UOL40XUAU2RB53X5K20P" localSheetId="5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15" hidden="1">#REF!</definedName>
    <definedName name="BExAZLHLST9OP89R1HJMC1POQG8H" localSheetId="14" hidden="1">#REF!</definedName>
    <definedName name="BExAZLHLST9OP89R1HJMC1POQG8H" localSheetId="13" hidden="1">#REF!</definedName>
    <definedName name="BExAZLHLST9OP89R1HJMC1POQG8H" localSheetId="12" hidden="1">#REF!</definedName>
    <definedName name="BExAZLHLST9OP89R1HJMC1POQG8H" localSheetId="11" hidden="1">#REF!</definedName>
    <definedName name="BExAZLHLST9OP89R1HJMC1POQG8H" localSheetId="10" hidden="1">#REF!</definedName>
    <definedName name="BExAZLHLST9OP89R1HJMC1POQG8H" localSheetId="9" hidden="1">#REF!</definedName>
    <definedName name="BExAZLHLST9OP89R1HJMC1POQG8H" localSheetId="8" hidden="1">#REF!</definedName>
    <definedName name="BExAZLHLST9OP89R1HJMC1POQG8H" localSheetId="7" hidden="1">#REF!</definedName>
    <definedName name="BExAZLHLST9OP89R1HJMC1POQG8H" localSheetId="6" hidden="1">#REF!</definedName>
    <definedName name="BExAZLHLST9OP89R1HJMC1POQG8H" localSheetId="5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15" hidden="1">#REF!</definedName>
    <definedName name="BExAZMDYMIAA7RX1BMCKU1VLBRGY" localSheetId="14" hidden="1">#REF!</definedName>
    <definedName name="BExAZMDYMIAA7RX1BMCKU1VLBRGY" localSheetId="13" hidden="1">#REF!</definedName>
    <definedName name="BExAZMDYMIAA7RX1BMCKU1VLBRGY" localSheetId="12" hidden="1">#REF!</definedName>
    <definedName name="BExAZMDYMIAA7RX1BMCKU1VLBRGY" localSheetId="11" hidden="1">#REF!</definedName>
    <definedName name="BExAZMDYMIAA7RX1BMCKU1VLBRGY" localSheetId="10" hidden="1">#REF!</definedName>
    <definedName name="BExAZMDYMIAA7RX1BMCKU1VLBRGY" localSheetId="9" hidden="1">#REF!</definedName>
    <definedName name="BExAZMDYMIAA7RX1BMCKU1VLBRGY" localSheetId="8" hidden="1">#REF!</definedName>
    <definedName name="BExAZMDYMIAA7RX1BMCKU1VLBRGY" localSheetId="7" hidden="1">#REF!</definedName>
    <definedName name="BExAZMDYMIAA7RX1BMCKU1VLBRGY" localSheetId="6" hidden="1">#REF!</definedName>
    <definedName name="BExAZMDYMIAA7RX1BMCKU1VLBRGY" localSheetId="5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15" hidden="1">#REF!</definedName>
    <definedName name="BExAZNL6BHI8DCQWXOX4I2P839UX" localSheetId="14" hidden="1">#REF!</definedName>
    <definedName name="BExAZNL6BHI8DCQWXOX4I2P839UX" localSheetId="13" hidden="1">#REF!</definedName>
    <definedName name="BExAZNL6BHI8DCQWXOX4I2P839UX" localSheetId="12" hidden="1">#REF!</definedName>
    <definedName name="BExAZNL6BHI8DCQWXOX4I2P839UX" localSheetId="11" hidden="1">#REF!</definedName>
    <definedName name="BExAZNL6BHI8DCQWXOX4I2P839UX" localSheetId="10" hidden="1">#REF!</definedName>
    <definedName name="BExAZNL6BHI8DCQWXOX4I2P839UX" localSheetId="9" hidden="1">#REF!</definedName>
    <definedName name="BExAZNL6BHI8DCQWXOX4I2P839UX" localSheetId="8" hidden="1">#REF!</definedName>
    <definedName name="BExAZNL6BHI8DCQWXOX4I2P839UX" localSheetId="7" hidden="1">#REF!</definedName>
    <definedName name="BExAZNL6BHI8DCQWXOX4I2P839UX" localSheetId="6" hidden="1">#REF!</definedName>
    <definedName name="BExAZNL6BHI8DCQWXOX4I2P839UX" localSheetId="5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15" hidden="1">#REF!</definedName>
    <definedName name="BExAZRMWSONMCG9KDUM4KAQ7BONM" localSheetId="14" hidden="1">#REF!</definedName>
    <definedName name="BExAZRMWSONMCG9KDUM4KAQ7BONM" localSheetId="13" hidden="1">#REF!</definedName>
    <definedName name="BExAZRMWSONMCG9KDUM4KAQ7BONM" localSheetId="12" hidden="1">#REF!</definedName>
    <definedName name="BExAZRMWSONMCG9KDUM4KAQ7BONM" localSheetId="11" hidden="1">#REF!</definedName>
    <definedName name="BExAZRMWSONMCG9KDUM4KAQ7BONM" localSheetId="10" hidden="1">#REF!</definedName>
    <definedName name="BExAZRMWSONMCG9KDUM4KAQ7BONM" localSheetId="9" hidden="1">#REF!</definedName>
    <definedName name="BExAZRMWSONMCG9KDUM4KAQ7BONM" localSheetId="8" hidden="1">#REF!</definedName>
    <definedName name="BExAZRMWSONMCG9KDUM4KAQ7BONM" localSheetId="7" hidden="1">#REF!</definedName>
    <definedName name="BExAZRMWSONMCG9KDUM4KAQ7BONM" localSheetId="6" hidden="1">#REF!</definedName>
    <definedName name="BExAZRMWSONMCG9KDUM4KAQ7BONM" localSheetId="5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15" hidden="1">#REF!</definedName>
    <definedName name="BExAZSOJNQ5N3LM4XA17IH7NIY7G" localSheetId="14" hidden="1">#REF!</definedName>
    <definedName name="BExAZSOJNQ5N3LM4XA17IH7NIY7G" localSheetId="13" hidden="1">#REF!</definedName>
    <definedName name="BExAZSOJNQ5N3LM4XA17IH7NIY7G" localSheetId="12" hidden="1">#REF!</definedName>
    <definedName name="BExAZSOJNQ5N3LM4XA17IH7NIY7G" localSheetId="11" hidden="1">#REF!</definedName>
    <definedName name="BExAZSOJNQ5N3LM4XA17IH7NIY7G" localSheetId="10" hidden="1">#REF!</definedName>
    <definedName name="BExAZSOJNQ5N3LM4XA17IH7NIY7G" localSheetId="9" hidden="1">#REF!</definedName>
    <definedName name="BExAZSOJNQ5N3LM4XA17IH7NIY7G" localSheetId="8" hidden="1">#REF!</definedName>
    <definedName name="BExAZSOJNQ5N3LM4XA17IH7NIY7G" localSheetId="7" hidden="1">#REF!</definedName>
    <definedName name="BExAZSOJNQ5N3LM4XA17IH7NIY7G" localSheetId="6" hidden="1">#REF!</definedName>
    <definedName name="BExAZSOJNQ5N3LM4XA17IH7NIY7G" localSheetId="5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15" hidden="1">#REF!</definedName>
    <definedName name="BExAZTFG4SJRG4TW6JXRF7N08JFI" localSheetId="14" hidden="1">#REF!</definedName>
    <definedName name="BExAZTFG4SJRG4TW6JXRF7N08JFI" localSheetId="13" hidden="1">#REF!</definedName>
    <definedName name="BExAZTFG4SJRG4TW6JXRF7N08JFI" localSheetId="12" hidden="1">#REF!</definedName>
    <definedName name="BExAZTFG4SJRG4TW6JXRF7N08JFI" localSheetId="11" hidden="1">#REF!</definedName>
    <definedName name="BExAZTFG4SJRG4TW6JXRF7N08JFI" localSheetId="10" hidden="1">#REF!</definedName>
    <definedName name="BExAZTFG4SJRG4TW6JXRF7N08JFI" localSheetId="9" hidden="1">#REF!</definedName>
    <definedName name="BExAZTFG4SJRG4TW6JXRF7N08JFI" localSheetId="8" hidden="1">#REF!</definedName>
    <definedName name="BExAZTFG4SJRG4TW6JXRF7N08JFI" localSheetId="7" hidden="1">#REF!</definedName>
    <definedName name="BExAZTFG4SJRG4TW6JXRF7N08JFI" localSheetId="6" hidden="1">#REF!</definedName>
    <definedName name="BExAZTFG4SJRG4TW6JXRF7N08JFI" localSheetId="5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15" hidden="1">#REF!</definedName>
    <definedName name="BExAZUS4A8OHDZK0MWAOCCCKTH73" localSheetId="14" hidden="1">#REF!</definedName>
    <definedName name="BExAZUS4A8OHDZK0MWAOCCCKTH73" localSheetId="13" hidden="1">#REF!</definedName>
    <definedName name="BExAZUS4A8OHDZK0MWAOCCCKTH73" localSheetId="12" hidden="1">#REF!</definedName>
    <definedName name="BExAZUS4A8OHDZK0MWAOCCCKTH73" localSheetId="11" hidden="1">#REF!</definedName>
    <definedName name="BExAZUS4A8OHDZK0MWAOCCCKTH73" localSheetId="10" hidden="1">#REF!</definedName>
    <definedName name="BExAZUS4A8OHDZK0MWAOCCCKTH73" localSheetId="9" hidden="1">#REF!</definedName>
    <definedName name="BExAZUS4A8OHDZK0MWAOCCCKTH73" localSheetId="8" hidden="1">#REF!</definedName>
    <definedName name="BExAZUS4A8OHDZK0MWAOCCCKTH73" localSheetId="7" hidden="1">#REF!</definedName>
    <definedName name="BExAZUS4A8OHDZK0MWAOCCCKTH73" localSheetId="6" hidden="1">#REF!</definedName>
    <definedName name="BExAZUS4A8OHDZK0MWAOCCCKTH73" localSheetId="5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15" hidden="1">#REF!</definedName>
    <definedName name="BExAZX6FECVK3E07KXM2XPYKGM6U" localSheetId="14" hidden="1">#REF!</definedName>
    <definedName name="BExAZX6FECVK3E07KXM2XPYKGM6U" localSheetId="13" hidden="1">#REF!</definedName>
    <definedName name="BExAZX6FECVK3E07KXM2XPYKGM6U" localSheetId="12" hidden="1">#REF!</definedName>
    <definedName name="BExAZX6FECVK3E07KXM2XPYKGM6U" localSheetId="11" hidden="1">#REF!</definedName>
    <definedName name="BExAZX6FECVK3E07KXM2XPYKGM6U" localSheetId="10" hidden="1">#REF!</definedName>
    <definedName name="BExAZX6FECVK3E07KXM2XPYKGM6U" localSheetId="9" hidden="1">#REF!</definedName>
    <definedName name="BExAZX6FECVK3E07KXM2XPYKGM6U" localSheetId="8" hidden="1">#REF!</definedName>
    <definedName name="BExAZX6FECVK3E07KXM2XPYKGM6U" localSheetId="7" hidden="1">#REF!</definedName>
    <definedName name="BExAZX6FECVK3E07KXM2XPYKGM6U" localSheetId="6" hidden="1">#REF!</definedName>
    <definedName name="BExAZX6FECVK3E07KXM2XPYKGM6U" localSheetId="5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15" hidden="1">#REF!</definedName>
    <definedName name="BExB012NJ8GASTNNPBRRFTLHIOC9" localSheetId="14" hidden="1">#REF!</definedName>
    <definedName name="BExB012NJ8GASTNNPBRRFTLHIOC9" localSheetId="13" hidden="1">#REF!</definedName>
    <definedName name="BExB012NJ8GASTNNPBRRFTLHIOC9" localSheetId="12" hidden="1">#REF!</definedName>
    <definedName name="BExB012NJ8GASTNNPBRRFTLHIOC9" localSheetId="11" hidden="1">#REF!</definedName>
    <definedName name="BExB012NJ8GASTNNPBRRFTLHIOC9" localSheetId="10" hidden="1">#REF!</definedName>
    <definedName name="BExB012NJ8GASTNNPBRRFTLHIOC9" localSheetId="9" hidden="1">#REF!</definedName>
    <definedName name="BExB012NJ8GASTNNPBRRFTLHIOC9" localSheetId="8" hidden="1">#REF!</definedName>
    <definedName name="BExB012NJ8GASTNNPBRRFTLHIOC9" localSheetId="7" hidden="1">#REF!</definedName>
    <definedName name="BExB012NJ8GASTNNPBRRFTLHIOC9" localSheetId="6" hidden="1">#REF!</definedName>
    <definedName name="BExB012NJ8GASTNNPBRRFTLHIOC9" localSheetId="5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15" hidden="1">#REF!</definedName>
    <definedName name="BExB072HHXVMUC0VYNGG48GRSH5Q" localSheetId="14" hidden="1">#REF!</definedName>
    <definedName name="BExB072HHXVMUC0VYNGG48GRSH5Q" localSheetId="13" hidden="1">#REF!</definedName>
    <definedName name="BExB072HHXVMUC0VYNGG48GRSH5Q" localSheetId="12" hidden="1">#REF!</definedName>
    <definedName name="BExB072HHXVMUC0VYNGG48GRSH5Q" localSheetId="11" hidden="1">#REF!</definedName>
    <definedName name="BExB072HHXVMUC0VYNGG48GRSH5Q" localSheetId="10" hidden="1">#REF!</definedName>
    <definedName name="BExB072HHXVMUC0VYNGG48GRSH5Q" localSheetId="9" hidden="1">#REF!</definedName>
    <definedName name="BExB072HHXVMUC0VYNGG48GRSH5Q" localSheetId="8" hidden="1">#REF!</definedName>
    <definedName name="BExB072HHXVMUC0VYNGG48GRSH5Q" localSheetId="7" hidden="1">#REF!</definedName>
    <definedName name="BExB072HHXVMUC0VYNGG48GRSH5Q" localSheetId="6" hidden="1">#REF!</definedName>
    <definedName name="BExB072HHXVMUC0VYNGG48GRSH5Q" localSheetId="5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15" hidden="1">#REF!</definedName>
    <definedName name="BExB0FRDEYDEUEAB1W8KD6D965XA" localSheetId="14" hidden="1">#REF!</definedName>
    <definedName name="BExB0FRDEYDEUEAB1W8KD6D965XA" localSheetId="13" hidden="1">#REF!</definedName>
    <definedName name="BExB0FRDEYDEUEAB1W8KD6D965XA" localSheetId="12" hidden="1">#REF!</definedName>
    <definedName name="BExB0FRDEYDEUEAB1W8KD6D965XA" localSheetId="11" hidden="1">#REF!</definedName>
    <definedName name="BExB0FRDEYDEUEAB1W8KD6D965XA" localSheetId="10" hidden="1">#REF!</definedName>
    <definedName name="BExB0FRDEYDEUEAB1W8KD6D965XA" localSheetId="9" hidden="1">#REF!</definedName>
    <definedName name="BExB0FRDEYDEUEAB1W8KD6D965XA" localSheetId="8" hidden="1">#REF!</definedName>
    <definedName name="BExB0FRDEYDEUEAB1W8KD6D965XA" localSheetId="7" hidden="1">#REF!</definedName>
    <definedName name="BExB0FRDEYDEUEAB1W8KD6D965XA" localSheetId="6" hidden="1">#REF!</definedName>
    <definedName name="BExB0FRDEYDEUEAB1W8KD6D965XA" localSheetId="5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15" hidden="1">#REF!</definedName>
    <definedName name="BExB0GIGLDV7P55ZR51C0HG15PA2" localSheetId="14" hidden="1">#REF!</definedName>
    <definedName name="BExB0GIGLDV7P55ZR51C0HG15PA2" localSheetId="13" hidden="1">#REF!</definedName>
    <definedName name="BExB0GIGLDV7P55ZR51C0HG15PA2" localSheetId="12" hidden="1">#REF!</definedName>
    <definedName name="BExB0GIGLDV7P55ZR51C0HG15PA2" localSheetId="11" hidden="1">#REF!</definedName>
    <definedName name="BExB0GIGLDV7P55ZR51C0HG15PA2" localSheetId="10" hidden="1">#REF!</definedName>
    <definedName name="BExB0GIGLDV7P55ZR51C0HG15PA2" localSheetId="9" hidden="1">#REF!</definedName>
    <definedName name="BExB0GIGLDV7P55ZR51C0HG15PA2" localSheetId="8" hidden="1">#REF!</definedName>
    <definedName name="BExB0GIGLDV7P55ZR51C0HG15PA2" localSheetId="7" hidden="1">#REF!</definedName>
    <definedName name="BExB0GIGLDV7P55ZR51C0HG15PA2" localSheetId="6" hidden="1">#REF!</definedName>
    <definedName name="BExB0GIGLDV7P55ZR51C0HG15PA2" localSheetId="5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15" hidden="1">#REF!</definedName>
    <definedName name="BExB0KPCN7YJORQAYUCF4YKIKPMC" localSheetId="14" hidden="1">#REF!</definedName>
    <definedName name="BExB0KPCN7YJORQAYUCF4YKIKPMC" localSheetId="13" hidden="1">#REF!</definedName>
    <definedName name="BExB0KPCN7YJORQAYUCF4YKIKPMC" localSheetId="12" hidden="1">#REF!</definedName>
    <definedName name="BExB0KPCN7YJORQAYUCF4YKIKPMC" localSheetId="11" hidden="1">#REF!</definedName>
    <definedName name="BExB0KPCN7YJORQAYUCF4YKIKPMC" localSheetId="10" hidden="1">#REF!</definedName>
    <definedName name="BExB0KPCN7YJORQAYUCF4YKIKPMC" localSheetId="9" hidden="1">#REF!</definedName>
    <definedName name="BExB0KPCN7YJORQAYUCF4YKIKPMC" localSheetId="8" hidden="1">#REF!</definedName>
    <definedName name="BExB0KPCN7YJORQAYUCF4YKIKPMC" localSheetId="7" hidden="1">#REF!</definedName>
    <definedName name="BExB0KPCN7YJORQAYUCF4YKIKPMC" localSheetId="6" hidden="1">#REF!</definedName>
    <definedName name="BExB0KPCN7YJORQAYUCF4YKIKPMC" localSheetId="5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15" hidden="1">#REF!</definedName>
    <definedName name="BExB0VHQD6ORZS0MIC86QWHCE4UC" localSheetId="14" hidden="1">#REF!</definedName>
    <definedName name="BExB0VHQD6ORZS0MIC86QWHCE4UC" localSheetId="13" hidden="1">#REF!</definedName>
    <definedName name="BExB0VHQD6ORZS0MIC86QWHCE4UC" localSheetId="12" hidden="1">#REF!</definedName>
    <definedName name="BExB0VHQD6ORZS0MIC86QWHCE4UC" localSheetId="11" hidden="1">#REF!</definedName>
    <definedName name="BExB0VHQD6ORZS0MIC86QWHCE4UC" localSheetId="10" hidden="1">#REF!</definedName>
    <definedName name="BExB0VHQD6ORZS0MIC86QWHCE4UC" localSheetId="9" hidden="1">#REF!</definedName>
    <definedName name="BExB0VHQD6ORZS0MIC86QWHCE4UC" localSheetId="8" hidden="1">#REF!</definedName>
    <definedName name="BExB0VHQD6ORZS0MIC86QWHCE4UC" localSheetId="7" hidden="1">#REF!</definedName>
    <definedName name="BExB0VHQD6ORZS0MIC86QWHCE4UC" localSheetId="6" hidden="1">#REF!</definedName>
    <definedName name="BExB0VHQD6ORZS0MIC86QWHCE4UC" localSheetId="5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15" hidden="1">#REF!</definedName>
    <definedName name="BExB0WE4PI3NOBXXVO9CTEN4DIU2" localSheetId="14" hidden="1">#REF!</definedName>
    <definedName name="BExB0WE4PI3NOBXXVO9CTEN4DIU2" localSheetId="13" hidden="1">#REF!</definedName>
    <definedName name="BExB0WE4PI3NOBXXVO9CTEN4DIU2" localSheetId="12" hidden="1">#REF!</definedName>
    <definedName name="BExB0WE4PI3NOBXXVO9CTEN4DIU2" localSheetId="11" hidden="1">#REF!</definedName>
    <definedName name="BExB0WE4PI3NOBXXVO9CTEN4DIU2" localSheetId="10" hidden="1">#REF!</definedName>
    <definedName name="BExB0WE4PI3NOBXXVO9CTEN4DIU2" localSheetId="9" hidden="1">#REF!</definedName>
    <definedName name="BExB0WE4PI3NOBXXVO9CTEN4DIU2" localSheetId="8" hidden="1">#REF!</definedName>
    <definedName name="BExB0WE4PI3NOBXXVO9CTEN4DIU2" localSheetId="7" hidden="1">#REF!</definedName>
    <definedName name="BExB0WE4PI3NOBXXVO9CTEN4DIU2" localSheetId="6" hidden="1">#REF!</definedName>
    <definedName name="BExB0WE4PI3NOBXXVO9CTEN4DIU2" localSheetId="5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15" hidden="1">#REF!</definedName>
    <definedName name="BExB0Z8O1CQF2CWFBBHE8SNISDAO" localSheetId="14" hidden="1">#REF!</definedName>
    <definedName name="BExB0Z8O1CQF2CWFBBHE8SNISDAO" localSheetId="13" hidden="1">#REF!</definedName>
    <definedName name="BExB0Z8O1CQF2CWFBBHE8SNISDAO" localSheetId="12" hidden="1">#REF!</definedName>
    <definedName name="BExB0Z8O1CQF2CWFBBHE8SNISDAO" localSheetId="11" hidden="1">#REF!</definedName>
    <definedName name="BExB0Z8O1CQF2CWFBBHE8SNISDAO" localSheetId="10" hidden="1">#REF!</definedName>
    <definedName name="BExB0Z8O1CQF2CWFBBHE8SNISDAO" localSheetId="9" hidden="1">#REF!</definedName>
    <definedName name="BExB0Z8O1CQF2CWFBBHE8SNISDAO" localSheetId="8" hidden="1">#REF!</definedName>
    <definedName name="BExB0Z8O1CQF2CWFBBHE8SNISDAO" localSheetId="7" hidden="1">#REF!</definedName>
    <definedName name="BExB0Z8O1CQF2CWFBBHE8SNISDAO" localSheetId="6" hidden="1">#REF!</definedName>
    <definedName name="BExB0Z8O1CQF2CWFBBHE8SNISDAO" localSheetId="5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15" hidden="1">#REF!</definedName>
    <definedName name="BExB10QNIVITUYS55OAEKK3VLJFE" localSheetId="14" hidden="1">#REF!</definedName>
    <definedName name="BExB10QNIVITUYS55OAEKK3VLJFE" localSheetId="13" hidden="1">#REF!</definedName>
    <definedName name="BExB10QNIVITUYS55OAEKK3VLJFE" localSheetId="12" hidden="1">#REF!</definedName>
    <definedName name="BExB10QNIVITUYS55OAEKK3VLJFE" localSheetId="11" hidden="1">#REF!</definedName>
    <definedName name="BExB10QNIVITUYS55OAEKK3VLJFE" localSheetId="10" hidden="1">#REF!</definedName>
    <definedName name="BExB10QNIVITUYS55OAEKK3VLJFE" localSheetId="9" hidden="1">#REF!</definedName>
    <definedName name="BExB10QNIVITUYS55OAEKK3VLJFE" localSheetId="8" hidden="1">#REF!</definedName>
    <definedName name="BExB10QNIVITUYS55OAEKK3VLJFE" localSheetId="7" hidden="1">#REF!</definedName>
    <definedName name="BExB10QNIVITUYS55OAEKK3VLJFE" localSheetId="6" hidden="1">#REF!</definedName>
    <definedName name="BExB10QNIVITUYS55OAEKK3VLJFE" localSheetId="5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15" hidden="1">#REF!</definedName>
    <definedName name="BExB15ZDRY4CIJ911DONP0KCY9KU" localSheetId="14" hidden="1">#REF!</definedName>
    <definedName name="BExB15ZDRY4CIJ911DONP0KCY9KU" localSheetId="13" hidden="1">#REF!</definedName>
    <definedName name="BExB15ZDRY4CIJ911DONP0KCY9KU" localSheetId="12" hidden="1">#REF!</definedName>
    <definedName name="BExB15ZDRY4CIJ911DONP0KCY9KU" localSheetId="11" hidden="1">#REF!</definedName>
    <definedName name="BExB15ZDRY4CIJ911DONP0KCY9KU" localSheetId="10" hidden="1">#REF!</definedName>
    <definedName name="BExB15ZDRY4CIJ911DONP0KCY9KU" localSheetId="9" hidden="1">#REF!</definedName>
    <definedName name="BExB15ZDRY4CIJ911DONP0KCY9KU" localSheetId="8" hidden="1">#REF!</definedName>
    <definedName name="BExB15ZDRY4CIJ911DONP0KCY9KU" localSheetId="7" hidden="1">#REF!</definedName>
    <definedName name="BExB15ZDRY4CIJ911DONP0KCY9KU" localSheetId="6" hidden="1">#REF!</definedName>
    <definedName name="BExB15ZDRY4CIJ911DONP0KCY9KU" localSheetId="5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15" hidden="1">#REF!</definedName>
    <definedName name="BExB16VQY0O0RLZYJFU3OFEONVTE" localSheetId="14" hidden="1">#REF!</definedName>
    <definedName name="BExB16VQY0O0RLZYJFU3OFEONVTE" localSheetId="13" hidden="1">#REF!</definedName>
    <definedName name="BExB16VQY0O0RLZYJFU3OFEONVTE" localSheetId="12" hidden="1">#REF!</definedName>
    <definedName name="BExB16VQY0O0RLZYJFU3OFEONVTE" localSheetId="11" hidden="1">#REF!</definedName>
    <definedName name="BExB16VQY0O0RLZYJFU3OFEONVTE" localSheetId="10" hidden="1">#REF!</definedName>
    <definedName name="BExB16VQY0O0RLZYJFU3OFEONVTE" localSheetId="9" hidden="1">#REF!</definedName>
    <definedName name="BExB16VQY0O0RLZYJFU3OFEONVTE" localSheetId="8" hidden="1">#REF!</definedName>
    <definedName name="BExB16VQY0O0RLZYJFU3OFEONVTE" localSheetId="7" hidden="1">#REF!</definedName>
    <definedName name="BExB16VQY0O0RLZYJFU3OFEONVTE" localSheetId="6" hidden="1">#REF!</definedName>
    <definedName name="BExB16VQY0O0RLZYJFU3OFEONVTE" localSheetId="5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15" hidden="1">#REF!</definedName>
    <definedName name="BExB1FKNY2UO4W5FUGFHJOA2WFGG" localSheetId="14" hidden="1">#REF!</definedName>
    <definedName name="BExB1FKNY2UO4W5FUGFHJOA2WFGG" localSheetId="13" hidden="1">#REF!</definedName>
    <definedName name="BExB1FKNY2UO4W5FUGFHJOA2WFGG" localSheetId="12" hidden="1">#REF!</definedName>
    <definedName name="BExB1FKNY2UO4W5FUGFHJOA2WFGG" localSheetId="11" hidden="1">#REF!</definedName>
    <definedName name="BExB1FKNY2UO4W5FUGFHJOA2WFGG" localSheetId="10" hidden="1">#REF!</definedName>
    <definedName name="BExB1FKNY2UO4W5FUGFHJOA2WFGG" localSheetId="9" hidden="1">#REF!</definedName>
    <definedName name="BExB1FKNY2UO4W5FUGFHJOA2WFGG" localSheetId="8" hidden="1">#REF!</definedName>
    <definedName name="BExB1FKNY2UO4W5FUGFHJOA2WFGG" localSheetId="7" hidden="1">#REF!</definedName>
    <definedName name="BExB1FKNY2UO4W5FUGFHJOA2WFGG" localSheetId="6" hidden="1">#REF!</definedName>
    <definedName name="BExB1FKNY2UO4W5FUGFHJOA2WFGG" localSheetId="5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15" hidden="1">#REF!</definedName>
    <definedName name="BExB1GMD0PIDGTFBGQOPRWQSP9I4" localSheetId="14" hidden="1">#REF!</definedName>
    <definedName name="BExB1GMD0PIDGTFBGQOPRWQSP9I4" localSheetId="13" hidden="1">#REF!</definedName>
    <definedName name="BExB1GMD0PIDGTFBGQOPRWQSP9I4" localSheetId="12" hidden="1">#REF!</definedName>
    <definedName name="BExB1GMD0PIDGTFBGQOPRWQSP9I4" localSheetId="11" hidden="1">#REF!</definedName>
    <definedName name="BExB1GMD0PIDGTFBGQOPRWQSP9I4" localSheetId="10" hidden="1">#REF!</definedName>
    <definedName name="BExB1GMD0PIDGTFBGQOPRWQSP9I4" localSheetId="9" hidden="1">#REF!</definedName>
    <definedName name="BExB1GMD0PIDGTFBGQOPRWQSP9I4" localSheetId="8" hidden="1">#REF!</definedName>
    <definedName name="BExB1GMD0PIDGTFBGQOPRWQSP9I4" localSheetId="7" hidden="1">#REF!</definedName>
    <definedName name="BExB1GMD0PIDGTFBGQOPRWQSP9I4" localSheetId="6" hidden="1">#REF!</definedName>
    <definedName name="BExB1GMD0PIDGTFBGQOPRWQSP9I4" localSheetId="5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15" hidden="1">#REF!</definedName>
    <definedName name="BExB1HZ0FHGNOS2URJWFD5G55OMO" localSheetId="14" hidden="1">#REF!</definedName>
    <definedName name="BExB1HZ0FHGNOS2URJWFD5G55OMO" localSheetId="13" hidden="1">#REF!</definedName>
    <definedName name="BExB1HZ0FHGNOS2URJWFD5G55OMO" localSheetId="12" hidden="1">#REF!</definedName>
    <definedName name="BExB1HZ0FHGNOS2URJWFD5G55OMO" localSheetId="11" hidden="1">#REF!</definedName>
    <definedName name="BExB1HZ0FHGNOS2URJWFD5G55OMO" localSheetId="10" hidden="1">#REF!</definedName>
    <definedName name="BExB1HZ0FHGNOS2URJWFD5G55OMO" localSheetId="9" hidden="1">#REF!</definedName>
    <definedName name="BExB1HZ0FHGNOS2URJWFD5G55OMO" localSheetId="8" hidden="1">#REF!</definedName>
    <definedName name="BExB1HZ0FHGNOS2URJWFD5G55OMO" localSheetId="7" hidden="1">#REF!</definedName>
    <definedName name="BExB1HZ0FHGNOS2URJWFD5G55OMO" localSheetId="6" hidden="1">#REF!</definedName>
    <definedName name="BExB1HZ0FHGNOS2URJWFD5G55OMO" localSheetId="5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15" hidden="1">#REF!</definedName>
    <definedName name="BExB1Q29OO6LNFNT1EQLA3KYE7MX" localSheetId="14" hidden="1">#REF!</definedName>
    <definedName name="BExB1Q29OO6LNFNT1EQLA3KYE7MX" localSheetId="13" hidden="1">#REF!</definedName>
    <definedName name="BExB1Q29OO6LNFNT1EQLA3KYE7MX" localSheetId="12" hidden="1">#REF!</definedName>
    <definedName name="BExB1Q29OO6LNFNT1EQLA3KYE7MX" localSheetId="11" hidden="1">#REF!</definedName>
    <definedName name="BExB1Q29OO6LNFNT1EQLA3KYE7MX" localSheetId="10" hidden="1">#REF!</definedName>
    <definedName name="BExB1Q29OO6LNFNT1EQLA3KYE7MX" localSheetId="9" hidden="1">#REF!</definedName>
    <definedName name="BExB1Q29OO6LNFNT1EQLA3KYE7MX" localSheetId="8" hidden="1">#REF!</definedName>
    <definedName name="BExB1Q29OO6LNFNT1EQLA3KYE7MX" localSheetId="7" hidden="1">#REF!</definedName>
    <definedName name="BExB1Q29OO6LNFNT1EQLA3KYE7MX" localSheetId="6" hidden="1">#REF!</definedName>
    <definedName name="BExB1Q29OO6LNFNT1EQLA3KYE7MX" localSheetId="5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15" hidden="1">#REF!</definedName>
    <definedName name="BExB1TNRV5EBWZEHYLHI76T0FVA7" localSheetId="14" hidden="1">#REF!</definedName>
    <definedName name="BExB1TNRV5EBWZEHYLHI76T0FVA7" localSheetId="13" hidden="1">#REF!</definedName>
    <definedName name="BExB1TNRV5EBWZEHYLHI76T0FVA7" localSheetId="12" hidden="1">#REF!</definedName>
    <definedName name="BExB1TNRV5EBWZEHYLHI76T0FVA7" localSheetId="11" hidden="1">#REF!</definedName>
    <definedName name="BExB1TNRV5EBWZEHYLHI76T0FVA7" localSheetId="10" hidden="1">#REF!</definedName>
    <definedName name="BExB1TNRV5EBWZEHYLHI76T0FVA7" localSheetId="9" hidden="1">#REF!</definedName>
    <definedName name="BExB1TNRV5EBWZEHYLHI76T0FVA7" localSheetId="8" hidden="1">#REF!</definedName>
    <definedName name="BExB1TNRV5EBWZEHYLHI76T0FVA7" localSheetId="7" hidden="1">#REF!</definedName>
    <definedName name="BExB1TNRV5EBWZEHYLHI76T0FVA7" localSheetId="6" hidden="1">#REF!</definedName>
    <definedName name="BExB1TNRV5EBWZEHYLHI76T0FVA7" localSheetId="5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15" hidden="1">#REF!</definedName>
    <definedName name="BExB1WI6M8I0EEP1ANUQZCFY24EV" localSheetId="14" hidden="1">#REF!</definedName>
    <definedName name="BExB1WI6M8I0EEP1ANUQZCFY24EV" localSheetId="13" hidden="1">#REF!</definedName>
    <definedName name="BExB1WI6M8I0EEP1ANUQZCFY24EV" localSheetId="12" hidden="1">#REF!</definedName>
    <definedName name="BExB1WI6M8I0EEP1ANUQZCFY24EV" localSheetId="11" hidden="1">#REF!</definedName>
    <definedName name="BExB1WI6M8I0EEP1ANUQZCFY24EV" localSheetId="10" hidden="1">#REF!</definedName>
    <definedName name="BExB1WI6M8I0EEP1ANUQZCFY24EV" localSheetId="9" hidden="1">#REF!</definedName>
    <definedName name="BExB1WI6M8I0EEP1ANUQZCFY24EV" localSheetId="8" hidden="1">#REF!</definedName>
    <definedName name="BExB1WI6M8I0EEP1ANUQZCFY24EV" localSheetId="7" hidden="1">#REF!</definedName>
    <definedName name="BExB1WI6M8I0EEP1ANUQZCFY24EV" localSheetId="6" hidden="1">#REF!</definedName>
    <definedName name="BExB1WI6M8I0EEP1ANUQZCFY24EV" localSheetId="5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15" hidden="1">#REF!</definedName>
    <definedName name="BExB203OWC9QZA3BYOKQ18L4FUJE" localSheetId="14" hidden="1">#REF!</definedName>
    <definedName name="BExB203OWC9QZA3BYOKQ18L4FUJE" localSheetId="13" hidden="1">#REF!</definedName>
    <definedName name="BExB203OWC9QZA3BYOKQ18L4FUJE" localSheetId="12" hidden="1">#REF!</definedName>
    <definedName name="BExB203OWC9QZA3BYOKQ18L4FUJE" localSheetId="11" hidden="1">#REF!</definedName>
    <definedName name="BExB203OWC9QZA3BYOKQ18L4FUJE" localSheetId="10" hidden="1">#REF!</definedName>
    <definedName name="BExB203OWC9QZA3BYOKQ18L4FUJE" localSheetId="9" hidden="1">#REF!</definedName>
    <definedName name="BExB203OWC9QZA3BYOKQ18L4FUJE" localSheetId="8" hidden="1">#REF!</definedName>
    <definedName name="BExB203OWC9QZA3BYOKQ18L4FUJE" localSheetId="7" hidden="1">#REF!</definedName>
    <definedName name="BExB203OWC9QZA3BYOKQ18L4FUJE" localSheetId="6" hidden="1">#REF!</definedName>
    <definedName name="BExB203OWC9QZA3BYOKQ18L4FUJE" localSheetId="5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15" hidden="1">#REF!</definedName>
    <definedName name="BExB2CJHTU7C591BR4WRL5L2F2K6" localSheetId="14" hidden="1">#REF!</definedName>
    <definedName name="BExB2CJHTU7C591BR4WRL5L2F2K6" localSheetId="13" hidden="1">#REF!</definedName>
    <definedName name="BExB2CJHTU7C591BR4WRL5L2F2K6" localSheetId="12" hidden="1">#REF!</definedName>
    <definedName name="BExB2CJHTU7C591BR4WRL5L2F2K6" localSheetId="11" hidden="1">#REF!</definedName>
    <definedName name="BExB2CJHTU7C591BR4WRL5L2F2K6" localSheetId="10" hidden="1">#REF!</definedName>
    <definedName name="BExB2CJHTU7C591BR4WRL5L2F2K6" localSheetId="9" hidden="1">#REF!</definedName>
    <definedName name="BExB2CJHTU7C591BR4WRL5L2F2K6" localSheetId="8" hidden="1">#REF!</definedName>
    <definedName name="BExB2CJHTU7C591BR4WRL5L2F2K6" localSheetId="7" hidden="1">#REF!</definedName>
    <definedName name="BExB2CJHTU7C591BR4WRL5L2F2K6" localSheetId="6" hidden="1">#REF!</definedName>
    <definedName name="BExB2CJHTU7C591BR4WRL5L2F2K6" localSheetId="5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15" hidden="1">#REF!</definedName>
    <definedName name="BExB2K1AV4PGNS1O6C7D7AO411AX" localSheetId="14" hidden="1">#REF!</definedName>
    <definedName name="BExB2K1AV4PGNS1O6C7D7AO411AX" localSheetId="13" hidden="1">#REF!</definedName>
    <definedName name="BExB2K1AV4PGNS1O6C7D7AO411AX" localSheetId="12" hidden="1">#REF!</definedName>
    <definedName name="BExB2K1AV4PGNS1O6C7D7AO411AX" localSheetId="11" hidden="1">#REF!</definedName>
    <definedName name="BExB2K1AV4PGNS1O6C7D7AO411AX" localSheetId="10" hidden="1">#REF!</definedName>
    <definedName name="BExB2K1AV4PGNS1O6C7D7AO411AX" localSheetId="9" hidden="1">#REF!</definedName>
    <definedName name="BExB2K1AV4PGNS1O6C7D7AO411AX" localSheetId="8" hidden="1">#REF!</definedName>
    <definedName name="BExB2K1AV4PGNS1O6C7D7AO411AX" localSheetId="7" hidden="1">#REF!</definedName>
    <definedName name="BExB2K1AV4PGNS1O6C7D7AO411AX" localSheetId="6" hidden="1">#REF!</definedName>
    <definedName name="BExB2K1AV4PGNS1O6C7D7AO411AX" localSheetId="5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15" hidden="1">#REF!</definedName>
    <definedName name="BExB2O2UYHKI324YE324E1N7FVIB" localSheetId="14" hidden="1">#REF!</definedName>
    <definedName name="BExB2O2UYHKI324YE324E1N7FVIB" localSheetId="13" hidden="1">#REF!</definedName>
    <definedName name="BExB2O2UYHKI324YE324E1N7FVIB" localSheetId="12" hidden="1">#REF!</definedName>
    <definedName name="BExB2O2UYHKI324YE324E1N7FVIB" localSheetId="11" hidden="1">#REF!</definedName>
    <definedName name="BExB2O2UYHKI324YE324E1N7FVIB" localSheetId="10" hidden="1">#REF!</definedName>
    <definedName name="BExB2O2UYHKI324YE324E1N7FVIB" localSheetId="9" hidden="1">#REF!</definedName>
    <definedName name="BExB2O2UYHKI324YE324E1N7FVIB" localSheetId="8" hidden="1">#REF!</definedName>
    <definedName name="BExB2O2UYHKI324YE324E1N7FVIB" localSheetId="7" hidden="1">#REF!</definedName>
    <definedName name="BExB2O2UYHKI324YE324E1N7FVIB" localSheetId="6" hidden="1">#REF!</definedName>
    <definedName name="BExB2O2UYHKI324YE324E1N7FVIB" localSheetId="5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15" hidden="1">#REF!</definedName>
    <definedName name="BExB2Q0VJ0MU2URO3JOVUAVHEI3V" localSheetId="14" hidden="1">#REF!</definedName>
    <definedName name="BExB2Q0VJ0MU2URO3JOVUAVHEI3V" localSheetId="13" hidden="1">#REF!</definedName>
    <definedName name="BExB2Q0VJ0MU2URO3JOVUAVHEI3V" localSheetId="12" hidden="1">#REF!</definedName>
    <definedName name="BExB2Q0VJ0MU2URO3JOVUAVHEI3V" localSheetId="11" hidden="1">#REF!</definedName>
    <definedName name="BExB2Q0VJ0MU2URO3JOVUAVHEI3V" localSheetId="10" hidden="1">#REF!</definedName>
    <definedName name="BExB2Q0VJ0MU2URO3JOVUAVHEI3V" localSheetId="9" hidden="1">#REF!</definedName>
    <definedName name="BExB2Q0VJ0MU2URO3JOVUAVHEI3V" localSheetId="8" hidden="1">#REF!</definedName>
    <definedName name="BExB2Q0VJ0MU2URO3JOVUAVHEI3V" localSheetId="7" hidden="1">#REF!</definedName>
    <definedName name="BExB2Q0VJ0MU2URO3JOVUAVHEI3V" localSheetId="6" hidden="1">#REF!</definedName>
    <definedName name="BExB2Q0VJ0MU2URO3JOVUAVHEI3V" localSheetId="5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15" hidden="1">#REF!</definedName>
    <definedName name="BExB30IP1DNKNQ6PZ5ERUGR5MK4Z" localSheetId="14" hidden="1">#REF!</definedName>
    <definedName name="BExB30IP1DNKNQ6PZ5ERUGR5MK4Z" localSheetId="13" hidden="1">#REF!</definedName>
    <definedName name="BExB30IP1DNKNQ6PZ5ERUGR5MK4Z" localSheetId="12" hidden="1">#REF!</definedName>
    <definedName name="BExB30IP1DNKNQ6PZ5ERUGR5MK4Z" localSheetId="11" hidden="1">#REF!</definedName>
    <definedName name="BExB30IP1DNKNQ6PZ5ERUGR5MK4Z" localSheetId="10" hidden="1">#REF!</definedName>
    <definedName name="BExB30IP1DNKNQ6PZ5ERUGR5MK4Z" localSheetId="9" hidden="1">#REF!</definedName>
    <definedName name="BExB30IP1DNKNQ6PZ5ERUGR5MK4Z" localSheetId="8" hidden="1">#REF!</definedName>
    <definedName name="BExB30IP1DNKNQ6PZ5ERUGR5MK4Z" localSheetId="7" hidden="1">#REF!</definedName>
    <definedName name="BExB30IP1DNKNQ6PZ5ERUGR5MK4Z" localSheetId="6" hidden="1">#REF!</definedName>
    <definedName name="BExB30IP1DNKNQ6PZ5ERUGR5MK4Z" localSheetId="5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15" hidden="1">#REF!</definedName>
    <definedName name="BExB385QW2BSSBXS953SSQN2ISSW" localSheetId="14" hidden="1">#REF!</definedName>
    <definedName name="BExB385QW2BSSBXS953SSQN2ISSW" localSheetId="13" hidden="1">#REF!</definedName>
    <definedName name="BExB385QW2BSSBXS953SSQN2ISSW" localSheetId="12" hidden="1">#REF!</definedName>
    <definedName name="BExB385QW2BSSBXS953SSQN2ISSW" localSheetId="11" hidden="1">#REF!</definedName>
    <definedName name="BExB385QW2BSSBXS953SSQN2ISSW" localSheetId="10" hidden="1">#REF!</definedName>
    <definedName name="BExB385QW2BSSBXS953SSQN2ISSW" localSheetId="9" hidden="1">#REF!</definedName>
    <definedName name="BExB385QW2BSSBXS953SSQN2ISSW" localSheetId="8" hidden="1">#REF!</definedName>
    <definedName name="BExB385QW2BSSBXS953SSQN2ISSW" localSheetId="7" hidden="1">#REF!</definedName>
    <definedName name="BExB385QW2BSSBXS953SSQN2ISSW" localSheetId="6" hidden="1">#REF!</definedName>
    <definedName name="BExB385QW2BSSBXS953SSQN2ISSW" localSheetId="5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15" hidden="1">#REF!</definedName>
    <definedName name="BExB3DEMEV5D9G8FDHD4NQ9X2YNT" localSheetId="14" hidden="1">#REF!</definedName>
    <definedName name="BExB3DEMEV5D9G8FDHD4NQ9X2YNT" localSheetId="13" hidden="1">#REF!</definedName>
    <definedName name="BExB3DEMEV5D9G8FDHD4NQ9X2YNT" localSheetId="12" hidden="1">#REF!</definedName>
    <definedName name="BExB3DEMEV5D9G8FDHD4NQ9X2YNT" localSheetId="11" hidden="1">#REF!</definedName>
    <definedName name="BExB3DEMEV5D9G8FDHD4NQ9X2YNT" localSheetId="10" hidden="1">#REF!</definedName>
    <definedName name="BExB3DEMEV5D9G8FDHD4NQ9X2YNT" localSheetId="9" hidden="1">#REF!</definedName>
    <definedName name="BExB3DEMEV5D9G8FDHD4NQ9X2YNT" localSheetId="8" hidden="1">#REF!</definedName>
    <definedName name="BExB3DEMEV5D9G8FDHD4NQ9X2YNT" localSheetId="7" hidden="1">#REF!</definedName>
    <definedName name="BExB3DEMEV5D9G8FDHD4NQ9X2YNT" localSheetId="6" hidden="1">#REF!</definedName>
    <definedName name="BExB3DEMEV5D9G8FDHD4NQ9X2YNT" localSheetId="5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15" hidden="1">#REF!</definedName>
    <definedName name="BExB3RXU8AJQ86I5RXEWLGGR7R7C" localSheetId="14" hidden="1">#REF!</definedName>
    <definedName name="BExB3RXU8AJQ86I5RXEWLGGR7R7C" localSheetId="13" hidden="1">#REF!</definedName>
    <definedName name="BExB3RXU8AJQ86I5RXEWLGGR7R7C" localSheetId="12" hidden="1">#REF!</definedName>
    <definedName name="BExB3RXU8AJQ86I5RXEWLGGR7R7C" localSheetId="11" hidden="1">#REF!</definedName>
    <definedName name="BExB3RXU8AJQ86I5RXEWLGGR7R7C" localSheetId="10" hidden="1">#REF!</definedName>
    <definedName name="BExB3RXU8AJQ86I5RXEWLGGR7R7C" localSheetId="9" hidden="1">#REF!</definedName>
    <definedName name="BExB3RXU8AJQ86I5RXEWLGGR7R7C" localSheetId="8" hidden="1">#REF!</definedName>
    <definedName name="BExB3RXU8AJQ86I5RXEWLGGR7R7C" localSheetId="7" hidden="1">#REF!</definedName>
    <definedName name="BExB3RXU8AJQ86I5RXEWLGGR7R7C" localSheetId="6" hidden="1">#REF!</definedName>
    <definedName name="BExB3RXU8AJQ86I5RXEWLGGR7R7C" localSheetId="5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15" hidden="1">#REF!</definedName>
    <definedName name="BExB442RX0T3L6HUL6X5T21CENW6" localSheetId="14" hidden="1">#REF!</definedName>
    <definedName name="BExB442RX0T3L6HUL6X5T21CENW6" localSheetId="13" hidden="1">#REF!</definedName>
    <definedName name="BExB442RX0T3L6HUL6X5T21CENW6" localSheetId="12" hidden="1">#REF!</definedName>
    <definedName name="BExB442RX0T3L6HUL6X5T21CENW6" localSheetId="11" hidden="1">#REF!</definedName>
    <definedName name="BExB442RX0T3L6HUL6X5T21CENW6" localSheetId="10" hidden="1">#REF!</definedName>
    <definedName name="BExB442RX0T3L6HUL6X5T21CENW6" localSheetId="9" hidden="1">#REF!</definedName>
    <definedName name="BExB442RX0T3L6HUL6X5T21CENW6" localSheetId="8" hidden="1">#REF!</definedName>
    <definedName name="BExB442RX0T3L6HUL6X5T21CENW6" localSheetId="7" hidden="1">#REF!</definedName>
    <definedName name="BExB442RX0T3L6HUL6X5T21CENW6" localSheetId="6" hidden="1">#REF!</definedName>
    <definedName name="BExB442RX0T3L6HUL6X5T21CENW6" localSheetId="5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15" hidden="1">#REF!</definedName>
    <definedName name="BExB4ADD0L7417CII901XTFKXD1J" localSheetId="14" hidden="1">#REF!</definedName>
    <definedName name="BExB4ADD0L7417CII901XTFKXD1J" localSheetId="13" hidden="1">#REF!</definedName>
    <definedName name="BExB4ADD0L7417CII901XTFKXD1J" localSheetId="12" hidden="1">#REF!</definedName>
    <definedName name="BExB4ADD0L7417CII901XTFKXD1J" localSheetId="11" hidden="1">#REF!</definedName>
    <definedName name="BExB4ADD0L7417CII901XTFKXD1J" localSheetId="10" hidden="1">#REF!</definedName>
    <definedName name="BExB4ADD0L7417CII901XTFKXD1J" localSheetId="9" hidden="1">#REF!</definedName>
    <definedName name="BExB4ADD0L7417CII901XTFKXD1J" localSheetId="8" hidden="1">#REF!</definedName>
    <definedName name="BExB4ADD0L7417CII901XTFKXD1J" localSheetId="7" hidden="1">#REF!</definedName>
    <definedName name="BExB4ADD0L7417CII901XTFKXD1J" localSheetId="6" hidden="1">#REF!</definedName>
    <definedName name="BExB4ADD0L7417CII901XTFKXD1J" localSheetId="5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15" hidden="1">#REF!</definedName>
    <definedName name="BExB4DYU06HCGRIPBSWRCXK804UM" localSheetId="14" hidden="1">#REF!</definedName>
    <definedName name="BExB4DYU06HCGRIPBSWRCXK804UM" localSheetId="13" hidden="1">#REF!</definedName>
    <definedName name="BExB4DYU06HCGRIPBSWRCXK804UM" localSheetId="12" hidden="1">#REF!</definedName>
    <definedName name="BExB4DYU06HCGRIPBSWRCXK804UM" localSheetId="11" hidden="1">#REF!</definedName>
    <definedName name="BExB4DYU06HCGRIPBSWRCXK804UM" localSheetId="10" hidden="1">#REF!</definedName>
    <definedName name="BExB4DYU06HCGRIPBSWRCXK804UM" localSheetId="9" hidden="1">#REF!</definedName>
    <definedName name="BExB4DYU06HCGRIPBSWRCXK804UM" localSheetId="8" hidden="1">#REF!</definedName>
    <definedName name="BExB4DYU06HCGRIPBSWRCXK804UM" localSheetId="7" hidden="1">#REF!</definedName>
    <definedName name="BExB4DYU06HCGRIPBSWRCXK804UM" localSheetId="6" hidden="1">#REF!</definedName>
    <definedName name="BExB4DYU06HCGRIPBSWRCXK804UM" localSheetId="5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15" hidden="1">#REF!</definedName>
    <definedName name="BExB4HEZO4E597Q5M4M10LT8TLY3" localSheetId="14" hidden="1">#REF!</definedName>
    <definedName name="BExB4HEZO4E597Q5M4M10LT8TLY3" localSheetId="13" hidden="1">#REF!</definedName>
    <definedName name="BExB4HEZO4E597Q5M4M10LT8TLY3" localSheetId="12" hidden="1">#REF!</definedName>
    <definedName name="BExB4HEZO4E597Q5M4M10LT8TLY3" localSheetId="11" hidden="1">#REF!</definedName>
    <definedName name="BExB4HEZO4E597Q5M4M10LT8TLY3" localSheetId="10" hidden="1">#REF!</definedName>
    <definedName name="BExB4HEZO4E597Q5M4M10LT8TLY3" localSheetId="9" hidden="1">#REF!</definedName>
    <definedName name="BExB4HEZO4E597Q5M4M10LT8TLY3" localSheetId="8" hidden="1">#REF!</definedName>
    <definedName name="BExB4HEZO4E597Q5M4M10LT8TLY3" localSheetId="7" hidden="1">#REF!</definedName>
    <definedName name="BExB4HEZO4E597Q5M4M10LT8TLY3" localSheetId="6" hidden="1">#REF!</definedName>
    <definedName name="BExB4HEZO4E597Q5M4M10LT8TLY3" localSheetId="5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15" hidden="1">#REF!</definedName>
    <definedName name="BExB4X01APD3Z8ZW6MVX1P8NAO7G" localSheetId="14" hidden="1">#REF!</definedName>
    <definedName name="BExB4X01APD3Z8ZW6MVX1P8NAO7G" localSheetId="13" hidden="1">#REF!</definedName>
    <definedName name="BExB4X01APD3Z8ZW6MVX1P8NAO7G" localSheetId="12" hidden="1">#REF!</definedName>
    <definedName name="BExB4X01APD3Z8ZW6MVX1P8NAO7G" localSheetId="11" hidden="1">#REF!</definedName>
    <definedName name="BExB4X01APD3Z8ZW6MVX1P8NAO7G" localSheetId="10" hidden="1">#REF!</definedName>
    <definedName name="BExB4X01APD3Z8ZW6MVX1P8NAO7G" localSheetId="9" hidden="1">#REF!</definedName>
    <definedName name="BExB4X01APD3Z8ZW6MVX1P8NAO7G" localSheetId="8" hidden="1">#REF!</definedName>
    <definedName name="BExB4X01APD3Z8ZW6MVX1P8NAO7G" localSheetId="7" hidden="1">#REF!</definedName>
    <definedName name="BExB4X01APD3Z8ZW6MVX1P8NAO7G" localSheetId="6" hidden="1">#REF!</definedName>
    <definedName name="BExB4X01APD3Z8ZW6MVX1P8NAO7G" localSheetId="5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15" hidden="1">#REF!</definedName>
    <definedName name="BExB4Z3EZBGYYI33U0KQ8NEIH8PY" localSheetId="14" hidden="1">#REF!</definedName>
    <definedName name="BExB4Z3EZBGYYI33U0KQ8NEIH8PY" localSheetId="13" hidden="1">#REF!</definedName>
    <definedName name="BExB4Z3EZBGYYI33U0KQ8NEIH8PY" localSheetId="12" hidden="1">#REF!</definedName>
    <definedName name="BExB4Z3EZBGYYI33U0KQ8NEIH8PY" localSheetId="11" hidden="1">#REF!</definedName>
    <definedName name="BExB4Z3EZBGYYI33U0KQ8NEIH8PY" localSheetId="10" hidden="1">#REF!</definedName>
    <definedName name="BExB4Z3EZBGYYI33U0KQ8NEIH8PY" localSheetId="9" hidden="1">#REF!</definedName>
    <definedName name="BExB4Z3EZBGYYI33U0KQ8NEIH8PY" localSheetId="8" hidden="1">#REF!</definedName>
    <definedName name="BExB4Z3EZBGYYI33U0KQ8NEIH8PY" localSheetId="7" hidden="1">#REF!</definedName>
    <definedName name="BExB4Z3EZBGYYI33U0KQ8NEIH8PY" localSheetId="6" hidden="1">#REF!</definedName>
    <definedName name="BExB4Z3EZBGYYI33U0KQ8NEIH8PY" localSheetId="5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15" hidden="1">#REF!</definedName>
    <definedName name="BExB4ZJOLU1PXBMG4TPCCLTRMNRE" localSheetId="14" hidden="1">#REF!</definedName>
    <definedName name="BExB4ZJOLU1PXBMG4TPCCLTRMNRE" localSheetId="13" hidden="1">#REF!</definedName>
    <definedName name="BExB4ZJOLU1PXBMG4TPCCLTRMNRE" localSheetId="12" hidden="1">#REF!</definedName>
    <definedName name="BExB4ZJOLU1PXBMG4TPCCLTRMNRE" localSheetId="11" hidden="1">#REF!</definedName>
    <definedName name="BExB4ZJOLU1PXBMG4TPCCLTRMNRE" localSheetId="10" hidden="1">#REF!</definedName>
    <definedName name="BExB4ZJOLU1PXBMG4TPCCLTRMNRE" localSheetId="9" hidden="1">#REF!</definedName>
    <definedName name="BExB4ZJOLU1PXBMG4TPCCLTRMNRE" localSheetId="8" hidden="1">#REF!</definedName>
    <definedName name="BExB4ZJOLU1PXBMG4TPCCLTRMNRE" localSheetId="7" hidden="1">#REF!</definedName>
    <definedName name="BExB4ZJOLU1PXBMG4TPCCLTRMNRE" localSheetId="6" hidden="1">#REF!</definedName>
    <definedName name="BExB4ZJOLU1PXBMG4TPCCLTRMNRE" localSheetId="5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15" hidden="1">#REF!</definedName>
    <definedName name="BExB4ZZSDPL4Q05BMVT5TUN0IGKT" localSheetId="14" hidden="1">#REF!</definedName>
    <definedName name="BExB4ZZSDPL4Q05BMVT5TUN0IGKT" localSheetId="13" hidden="1">#REF!</definedName>
    <definedName name="BExB4ZZSDPL4Q05BMVT5TUN0IGKT" localSheetId="12" hidden="1">#REF!</definedName>
    <definedName name="BExB4ZZSDPL4Q05BMVT5TUN0IGKT" localSheetId="11" hidden="1">#REF!</definedName>
    <definedName name="BExB4ZZSDPL4Q05BMVT5TUN0IGKT" localSheetId="10" hidden="1">#REF!</definedName>
    <definedName name="BExB4ZZSDPL4Q05BMVT5TUN0IGKT" localSheetId="9" hidden="1">#REF!</definedName>
    <definedName name="BExB4ZZSDPL4Q05BMVT5TUN0IGKT" localSheetId="8" hidden="1">#REF!</definedName>
    <definedName name="BExB4ZZSDPL4Q05BMVT5TUN0IGKT" localSheetId="7" hidden="1">#REF!</definedName>
    <definedName name="BExB4ZZSDPL4Q05BMVT5TUN0IGKT" localSheetId="6" hidden="1">#REF!</definedName>
    <definedName name="BExB4ZZSDPL4Q05BMVT5TUN0IGKT" localSheetId="5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15" hidden="1">#REF!</definedName>
    <definedName name="BExB55368XW7UX657ZSPC6BFE92S" localSheetId="14" hidden="1">#REF!</definedName>
    <definedName name="BExB55368XW7UX657ZSPC6BFE92S" localSheetId="13" hidden="1">#REF!</definedName>
    <definedName name="BExB55368XW7UX657ZSPC6BFE92S" localSheetId="12" hidden="1">#REF!</definedName>
    <definedName name="BExB55368XW7UX657ZSPC6BFE92S" localSheetId="11" hidden="1">#REF!</definedName>
    <definedName name="BExB55368XW7UX657ZSPC6BFE92S" localSheetId="10" hidden="1">#REF!</definedName>
    <definedName name="BExB55368XW7UX657ZSPC6BFE92S" localSheetId="9" hidden="1">#REF!</definedName>
    <definedName name="BExB55368XW7UX657ZSPC6BFE92S" localSheetId="8" hidden="1">#REF!</definedName>
    <definedName name="BExB55368XW7UX657ZSPC6BFE92S" localSheetId="7" hidden="1">#REF!</definedName>
    <definedName name="BExB55368XW7UX657ZSPC6BFE92S" localSheetId="6" hidden="1">#REF!</definedName>
    <definedName name="BExB55368XW7UX657ZSPC6BFE92S" localSheetId="5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15" hidden="1">#REF!</definedName>
    <definedName name="BExB57MZEPL2SA2ONPK66YFLZWJU" localSheetId="14" hidden="1">#REF!</definedName>
    <definedName name="BExB57MZEPL2SA2ONPK66YFLZWJU" localSheetId="13" hidden="1">#REF!</definedName>
    <definedName name="BExB57MZEPL2SA2ONPK66YFLZWJU" localSheetId="12" hidden="1">#REF!</definedName>
    <definedName name="BExB57MZEPL2SA2ONPK66YFLZWJU" localSheetId="11" hidden="1">#REF!</definedName>
    <definedName name="BExB57MZEPL2SA2ONPK66YFLZWJU" localSheetId="10" hidden="1">#REF!</definedName>
    <definedName name="BExB57MZEPL2SA2ONPK66YFLZWJU" localSheetId="9" hidden="1">#REF!</definedName>
    <definedName name="BExB57MZEPL2SA2ONPK66YFLZWJU" localSheetId="8" hidden="1">#REF!</definedName>
    <definedName name="BExB57MZEPL2SA2ONPK66YFLZWJU" localSheetId="7" hidden="1">#REF!</definedName>
    <definedName name="BExB57MZEPL2SA2ONPK66YFLZWJU" localSheetId="6" hidden="1">#REF!</definedName>
    <definedName name="BExB57MZEPL2SA2ONPK66YFLZWJU" localSheetId="5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15" hidden="1">#REF!</definedName>
    <definedName name="BExB5833OAOJ22VK1YK47FHUSVK2" localSheetId="14" hidden="1">#REF!</definedName>
    <definedName name="BExB5833OAOJ22VK1YK47FHUSVK2" localSheetId="13" hidden="1">#REF!</definedName>
    <definedName name="BExB5833OAOJ22VK1YK47FHUSVK2" localSheetId="12" hidden="1">#REF!</definedName>
    <definedName name="BExB5833OAOJ22VK1YK47FHUSVK2" localSheetId="11" hidden="1">#REF!</definedName>
    <definedName name="BExB5833OAOJ22VK1YK47FHUSVK2" localSheetId="10" hidden="1">#REF!</definedName>
    <definedName name="BExB5833OAOJ22VK1YK47FHUSVK2" localSheetId="9" hidden="1">#REF!</definedName>
    <definedName name="BExB5833OAOJ22VK1YK47FHUSVK2" localSheetId="8" hidden="1">#REF!</definedName>
    <definedName name="BExB5833OAOJ22VK1YK47FHUSVK2" localSheetId="7" hidden="1">#REF!</definedName>
    <definedName name="BExB5833OAOJ22VK1YK47FHUSVK2" localSheetId="6" hidden="1">#REF!</definedName>
    <definedName name="BExB5833OAOJ22VK1YK47FHUSVK2" localSheetId="5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15" hidden="1">#REF!</definedName>
    <definedName name="BExB58JDIHS42JZT9DJJMKA8QFCO" localSheetId="14" hidden="1">#REF!</definedName>
    <definedName name="BExB58JDIHS42JZT9DJJMKA8QFCO" localSheetId="13" hidden="1">#REF!</definedName>
    <definedName name="BExB58JDIHS42JZT9DJJMKA8QFCO" localSheetId="12" hidden="1">#REF!</definedName>
    <definedName name="BExB58JDIHS42JZT9DJJMKA8QFCO" localSheetId="11" hidden="1">#REF!</definedName>
    <definedName name="BExB58JDIHS42JZT9DJJMKA8QFCO" localSheetId="10" hidden="1">#REF!</definedName>
    <definedName name="BExB58JDIHS42JZT9DJJMKA8QFCO" localSheetId="9" hidden="1">#REF!</definedName>
    <definedName name="BExB58JDIHS42JZT9DJJMKA8QFCO" localSheetId="8" hidden="1">#REF!</definedName>
    <definedName name="BExB58JDIHS42JZT9DJJMKA8QFCO" localSheetId="7" hidden="1">#REF!</definedName>
    <definedName name="BExB58JDIHS42JZT9DJJMKA8QFCO" localSheetId="6" hidden="1">#REF!</definedName>
    <definedName name="BExB58JDIHS42JZT9DJJMKA8QFCO" localSheetId="5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15" hidden="1">#REF!</definedName>
    <definedName name="BExB58U5FQC5JWV9CGC83HLLZUZI" localSheetId="14" hidden="1">#REF!</definedName>
    <definedName name="BExB58U5FQC5JWV9CGC83HLLZUZI" localSheetId="13" hidden="1">#REF!</definedName>
    <definedName name="BExB58U5FQC5JWV9CGC83HLLZUZI" localSheetId="12" hidden="1">#REF!</definedName>
    <definedName name="BExB58U5FQC5JWV9CGC83HLLZUZI" localSheetId="11" hidden="1">#REF!</definedName>
    <definedName name="BExB58U5FQC5JWV9CGC83HLLZUZI" localSheetId="10" hidden="1">#REF!</definedName>
    <definedName name="BExB58U5FQC5JWV9CGC83HLLZUZI" localSheetId="9" hidden="1">#REF!</definedName>
    <definedName name="BExB58U5FQC5JWV9CGC83HLLZUZI" localSheetId="8" hidden="1">#REF!</definedName>
    <definedName name="BExB58U5FQC5JWV9CGC83HLLZUZI" localSheetId="7" hidden="1">#REF!</definedName>
    <definedName name="BExB58U5FQC5JWV9CGC83HLLZUZI" localSheetId="6" hidden="1">#REF!</definedName>
    <definedName name="BExB58U5FQC5JWV9CGC83HLLZUZI" localSheetId="5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15" hidden="1">#REF!</definedName>
    <definedName name="BExB5EDO9XUKHF74X3HAU2WPPHZH" localSheetId="14" hidden="1">#REF!</definedName>
    <definedName name="BExB5EDO9XUKHF74X3HAU2WPPHZH" localSheetId="13" hidden="1">#REF!</definedName>
    <definedName name="BExB5EDO9XUKHF74X3HAU2WPPHZH" localSheetId="12" hidden="1">#REF!</definedName>
    <definedName name="BExB5EDO9XUKHF74X3HAU2WPPHZH" localSheetId="11" hidden="1">#REF!</definedName>
    <definedName name="BExB5EDO9XUKHF74X3HAU2WPPHZH" localSheetId="10" hidden="1">#REF!</definedName>
    <definedName name="BExB5EDO9XUKHF74X3HAU2WPPHZH" localSheetId="9" hidden="1">#REF!</definedName>
    <definedName name="BExB5EDO9XUKHF74X3HAU2WPPHZH" localSheetId="8" hidden="1">#REF!</definedName>
    <definedName name="BExB5EDO9XUKHF74X3HAU2WPPHZH" localSheetId="7" hidden="1">#REF!</definedName>
    <definedName name="BExB5EDO9XUKHF74X3HAU2WPPHZH" localSheetId="6" hidden="1">#REF!</definedName>
    <definedName name="BExB5EDO9XUKHF74X3HAU2WPPHZH" localSheetId="5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15" hidden="1">#REF!</definedName>
    <definedName name="BExB5EDOQKZIQXT13IG1KLCZ474G" localSheetId="14" hidden="1">#REF!</definedName>
    <definedName name="BExB5EDOQKZIQXT13IG1KLCZ474G" localSheetId="13" hidden="1">#REF!</definedName>
    <definedName name="BExB5EDOQKZIQXT13IG1KLCZ474G" localSheetId="12" hidden="1">#REF!</definedName>
    <definedName name="BExB5EDOQKZIQXT13IG1KLCZ474G" localSheetId="11" hidden="1">#REF!</definedName>
    <definedName name="BExB5EDOQKZIQXT13IG1KLCZ474G" localSheetId="10" hidden="1">#REF!</definedName>
    <definedName name="BExB5EDOQKZIQXT13IG1KLCZ474G" localSheetId="9" hidden="1">#REF!</definedName>
    <definedName name="BExB5EDOQKZIQXT13IG1KLCZ474G" localSheetId="8" hidden="1">#REF!</definedName>
    <definedName name="BExB5EDOQKZIQXT13IG1KLCZ474G" localSheetId="7" hidden="1">#REF!</definedName>
    <definedName name="BExB5EDOQKZIQXT13IG1KLCZ474G" localSheetId="6" hidden="1">#REF!</definedName>
    <definedName name="BExB5EDOQKZIQXT13IG1KLCZ474G" localSheetId="5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15" hidden="1">#REF!</definedName>
    <definedName name="BExB5G6EH68AYEP1UT0GHUEL3SLN" localSheetId="14" hidden="1">#REF!</definedName>
    <definedName name="BExB5G6EH68AYEP1UT0GHUEL3SLN" localSheetId="13" hidden="1">#REF!</definedName>
    <definedName name="BExB5G6EH68AYEP1UT0GHUEL3SLN" localSheetId="12" hidden="1">#REF!</definedName>
    <definedName name="BExB5G6EH68AYEP1UT0GHUEL3SLN" localSheetId="11" hidden="1">#REF!</definedName>
    <definedName name="BExB5G6EH68AYEP1UT0GHUEL3SLN" localSheetId="10" hidden="1">#REF!</definedName>
    <definedName name="BExB5G6EH68AYEP1UT0GHUEL3SLN" localSheetId="9" hidden="1">#REF!</definedName>
    <definedName name="BExB5G6EH68AYEP1UT0GHUEL3SLN" localSheetId="8" hidden="1">#REF!</definedName>
    <definedName name="BExB5G6EH68AYEP1UT0GHUEL3SLN" localSheetId="7" hidden="1">#REF!</definedName>
    <definedName name="BExB5G6EH68AYEP1UT0GHUEL3SLN" localSheetId="6" hidden="1">#REF!</definedName>
    <definedName name="BExB5G6EH68AYEP1UT0GHUEL3SLN" localSheetId="5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15" hidden="1">#REF!</definedName>
    <definedName name="BExB5LVGGXMNUN3D3452G3J62MKF" localSheetId="14" hidden="1">#REF!</definedName>
    <definedName name="BExB5LVGGXMNUN3D3452G3J62MKF" localSheetId="13" hidden="1">#REF!</definedName>
    <definedName name="BExB5LVGGXMNUN3D3452G3J62MKF" localSheetId="12" hidden="1">#REF!</definedName>
    <definedName name="BExB5LVGGXMNUN3D3452G3J62MKF" localSheetId="11" hidden="1">#REF!</definedName>
    <definedName name="BExB5LVGGXMNUN3D3452G3J62MKF" localSheetId="10" hidden="1">#REF!</definedName>
    <definedName name="BExB5LVGGXMNUN3D3452G3J62MKF" localSheetId="9" hidden="1">#REF!</definedName>
    <definedName name="BExB5LVGGXMNUN3D3452G3J62MKF" localSheetId="8" hidden="1">#REF!</definedName>
    <definedName name="BExB5LVGGXMNUN3D3452G3J62MKF" localSheetId="7" hidden="1">#REF!</definedName>
    <definedName name="BExB5LVGGXMNUN3D3452G3J62MKF" localSheetId="6" hidden="1">#REF!</definedName>
    <definedName name="BExB5LVGGXMNUN3D3452G3J62MKF" localSheetId="5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15" hidden="1">#REF!</definedName>
    <definedName name="BExB5QYVEZWFE5DQVHAM760EV05X" localSheetId="14" hidden="1">#REF!</definedName>
    <definedName name="BExB5QYVEZWFE5DQVHAM760EV05X" localSheetId="13" hidden="1">#REF!</definedName>
    <definedName name="BExB5QYVEZWFE5DQVHAM760EV05X" localSheetId="12" hidden="1">#REF!</definedName>
    <definedName name="BExB5QYVEZWFE5DQVHAM760EV05X" localSheetId="11" hidden="1">#REF!</definedName>
    <definedName name="BExB5QYVEZWFE5DQVHAM760EV05X" localSheetId="10" hidden="1">#REF!</definedName>
    <definedName name="BExB5QYVEZWFE5DQVHAM760EV05X" localSheetId="9" hidden="1">#REF!</definedName>
    <definedName name="BExB5QYVEZWFE5DQVHAM760EV05X" localSheetId="8" hidden="1">#REF!</definedName>
    <definedName name="BExB5QYVEZWFE5DQVHAM760EV05X" localSheetId="7" hidden="1">#REF!</definedName>
    <definedName name="BExB5QYVEZWFE5DQVHAM760EV05X" localSheetId="6" hidden="1">#REF!</definedName>
    <definedName name="BExB5QYVEZWFE5DQVHAM760EV05X" localSheetId="5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15" hidden="1">#REF!</definedName>
    <definedName name="BExB5U9IRH14EMOE0YGIE3WIVLFS" localSheetId="14" hidden="1">#REF!</definedName>
    <definedName name="BExB5U9IRH14EMOE0YGIE3WIVLFS" localSheetId="13" hidden="1">#REF!</definedName>
    <definedName name="BExB5U9IRH14EMOE0YGIE3WIVLFS" localSheetId="12" hidden="1">#REF!</definedName>
    <definedName name="BExB5U9IRH14EMOE0YGIE3WIVLFS" localSheetId="11" hidden="1">#REF!</definedName>
    <definedName name="BExB5U9IRH14EMOE0YGIE3WIVLFS" localSheetId="10" hidden="1">#REF!</definedName>
    <definedName name="BExB5U9IRH14EMOE0YGIE3WIVLFS" localSheetId="9" hidden="1">#REF!</definedName>
    <definedName name="BExB5U9IRH14EMOE0YGIE3WIVLFS" localSheetId="8" hidden="1">#REF!</definedName>
    <definedName name="BExB5U9IRH14EMOE0YGIE3WIVLFS" localSheetId="7" hidden="1">#REF!</definedName>
    <definedName name="BExB5U9IRH14EMOE0YGIE3WIVLFS" localSheetId="6" hidden="1">#REF!</definedName>
    <definedName name="BExB5U9IRH14EMOE0YGIE3WIVLFS" localSheetId="5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15" hidden="1">#REF!</definedName>
    <definedName name="BExB5V5WWQYPK4GCSYZQALJYGC94" localSheetId="14" hidden="1">#REF!</definedName>
    <definedName name="BExB5V5WWQYPK4GCSYZQALJYGC94" localSheetId="13" hidden="1">#REF!</definedName>
    <definedName name="BExB5V5WWQYPK4GCSYZQALJYGC94" localSheetId="12" hidden="1">#REF!</definedName>
    <definedName name="BExB5V5WWQYPK4GCSYZQALJYGC94" localSheetId="11" hidden="1">#REF!</definedName>
    <definedName name="BExB5V5WWQYPK4GCSYZQALJYGC94" localSheetId="10" hidden="1">#REF!</definedName>
    <definedName name="BExB5V5WWQYPK4GCSYZQALJYGC94" localSheetId="9" hidden="1">#REF!</definedName>
    <definedName name="BExB5V5WWQYPK4GCSYZQALJYGC94" localSheetId="8" hidden="1">#REF!</definedName>
    <definedName name="BExB5V5WWQYPK4GCSYZQALJYGC94" localSheetId="7" hidden="1">#REF!</definedName>
    <definedName name="BExB5V5WWQYPK4GCSYZQALJYGC94" localSheetId="6" hidden="1">#REF!</definedName>
    <definedName name="BExB5V5WWQYPK4GCSYZQALJYGC94" localSheetId="5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15" hidden="1">#REF!</definedName>
    <definedName name="BExB5VWYMOV6BAIH7XUBBVPU7MMD" localSheetId="14" hidden="1">#REF!</definedName>
    <definedName name="BExB5VWYMOV6BAIH7XUBBVPU7MMD" localSheetId="13" hidden="1">#REF!</definedName>
    <definedName name="BExB5VWYMOV6BAIH7XUBBVPU7MMD" localSheetId="12" hidden="1">#REF!</definedName>
    <definedName name="BExB5VWYMOV6BAIH7XUBBVPU7MMD" localSheetId="11" hidden="1">#REF!</definedName>
    <definedName name="BExB5VWYMOV6BAIH7XUBBVPU7MMD" localSheetId="10" hidden="1">#REF!</definedName>
    <definedName name="BExB5VWYMOV6BAIH7XUBBVPU7MMD" localSheetId="9" hidden="1">#REF!</definedName>
    <definedName name="BExB5VWYMOV6BAIH7XUBBVPU7MMD" localSheetId="8" hidden="1">#REF!</definedName>
    <definedName name="BExB5VWYMOV6BAIH7XUBBVPU7MMD" localSheetId="7" hidden="1">#REF!</definedName>
    <definedName name="BExB5VWYMOV6BAIH7XUBBVPU7MMD" localSheetId="6" hidden="1">#REF!</definedName>
    <definedName name="BExB5VWYMOV6BAIH7XUBBVPU7MMD" localSheetId="5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15" hidden="1">#REF!</definedName>
    <definedName name="BExB610DZWIJP1B72U9QM42COH2B" localSheetId="14" hidden="1">#REF!</definedName>
    <definedName name="BExB610DZWIJP1B72U9QM42COH2B" localSheetId="13" hidden="1">#REF!</definedName>
    <definedName name="BExB610DZWIJP1B72U9QM42COH2B" localSheetId="12" hidden="1">#REF!</definedName>
    <definedName name="BExB610DZWIJP1B72U9QM42COH2B" localSheetId="11" hidden="1">#REF!</definedName>
    <definedName name="BExB610DZWIJP1B72U9QM42COH2B" localSheetId="10" hidden="1">#REF!</definedName>
    <definedName name="BExB610DZWIJP1B72U9QM42COH2B" localSheetId="9" hidden="1">#REF!</definedName>
    <definedName name="BExB610DZWIJP1B72U9QM42COH2B" localSheetId="8" hidden="1">#REF!</definedName>
    <definedName name="BExB610DZWIJP1B72U9QM42COH2B" localSheetId="7" hidden="1">#REF!</definedName>
    <definedName name="BExB610DZWIJP1B72U9QM42COH2B" localSheetId="6" hidden="1">#REF!</definedName>
    <definedName name="BExB610DZWIJP1B72U9QM42COH2B" localSheetId="5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15" hidden="1">#REF!</definedName>
    <definedName name="BExB64AX81KEVMGZDXB25NB459SW" localSheetId="14" hidden="1">#REF!</definedName>
    <definedName name="BExB64AX81KEVMGZDXB25NB459SW" localSheetId="13" hidden="1">#REF!</definedName>
    <definedName name="BExB64AX81KEVMGZDXB25NB459SW" localSheetId="12" hidden="1">#REF!</definedName>
    <definedName name="BExB64AX81KEVMGZDXB25NB459SW" localSheetId="11" hidden="1">#REF!</definedName>
    <definedName name="BExB64AX81KEVMGZDXB25NB459SW" localSheetId="10" hidden="1">#REF!</definedName>
    <definedName name="BExB64AX81KEVMGZDXB25NB459SW" localSheetId="9" hidden="1">#REF!</definedName>
    <definedName name="BExB64AX81KEVMGZDXB25NB459SW" localSheetId="8" hidden="1">#REF!</definedName>
    <definedName name="BExB64AX81KEVMGZDXB25NB459SW" localSheetId="7" hidden="1">#REF!</definedName>
    <definedName name="BExB64AX81KEVMGZDXB25NB459SW" localSheetId="6" hidden="1">#REF!</definedName>
    <definedName name="BExB64AX81KEVMGZDXB25NB459SW" localSheetId="5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15" hidden="1">#REF!</definedName>
    <definedName name="BExB6C3FUAKK9ML5T767NMWGA9YB" localSheetId="14" hidden="1">#REF!</definedName>
    <definedName name="BExB6C3FUAKK9ML5T767NMWGA9YB" localSheetId="13" hidden="1">#REF!</definedName>
    <definedName name="BExB6C3FUAKK9ML5T767NMWGA9YB" localSheetId="12" hidden="1">#REF!</definedName>
    <definedName name="BExB6C3FUAKK9ML5T767NMWGA9YB" localSheetId="11" hidden="1">#REF!</definedName>
    <definedName name="BExB6C3FUAKK9ML5T767NMWGA9YB" localSheetId="10" hidden="1">#REF!</definedName>
    <definedName name="BExB6C3FUAKK9ML5T767NMWGA9YB" localSheetId="9" hidden="1">#REF!</definedName>
    <definedName name="BExB6C3FUAKK9ML5T767NMWGA9YB" localSheetId="8" hidden="1">#REF!</definedName>
    <definedName name="BExB6C3FUAKK9ML5T767NMWGA9YB" localSheetId="7" hidden="1">#REF!</definedName>
    <definedName name="BExB6C3FUAKK9ML5T767NMWGA9YB" localSheetId="6" hidden="1">#REF!</definedName>
    <definedName name="BExB6C3FUAKK9ML5T767NMWGA9YB" localSheetId="5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15" hidden="1">#REF!</definedName>
    <definedName name="BExB6C8X6JYRLKZKK17VE3QUNL3D" localSheetId="14" hidden="1">#REF!</definedName>
    <definedName name="BExB6C8X6JYRLKZKK17VE3QUNL3D" localSheetId="13" hidden="1">#REF!</definedName>
    <definedName name="BExB6C8X6JYRLKZKK17VE3QUNL3D" localSheetId="12" hidden="1">#REF!</definedName>
    <definedName name="BExB6C8X6JYRLKZKK17VE3QUNL3D" localSheetId="11" hidden="1">#REF!</definedName>
    <definedName name="BExB6C8X6JYRLKZKK17VE3QUNL3D" localSheetId="10" hidden="1">#REF!</definedName>
    <definedName name="BExB6C8X6JYRLKZKK17VE3QUNL3D" localSheetId="9" hidden="1">#REF!</definedName>
    <definedName name="BExB6C8X6JYRLKZKK17VE3QUNL3D" localSheetId="8" hidden="1">#REF!</definedName>
    <definedName name="BExB6C8X6JYRLKZKK17VE3QUNL3D" localSheetId="7" hidden="1">#REF!</definedName>
    <definedName name="BExB6C8X6JYRLKZKK17VE3QUNL3D" localSheetId="6" hidden="1">#REF!</definedName>
    <definedName name="BExB6C8X6JYRLKZKK17VE3QUNL3D" localSheetId="5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15" hidden="1">#REF!</definedName>
    <definedName name="BExB6HN3QRFPXM71MDUK21BKM7PF" localSheetId="14" hidden="1">#REF!</definedName>
    <definedName name="BExB6HN3QRFPXM71MDUK21BKM7PF" localSheetId="13" hidden="1">#REF!</definedName>
    <definedName name="BExB6HN3QRFPXM71MDUK21BKM7PF" localSheetId="12" hidden="1">#REF!</definedName>
    <definedName name="BExB6HN3QRFPXM71MDUK21BKM7PF" localSheetId="11" hidden="1">#REF!</definedName>
    <definedName name="BExB6HN3QRFPXM71MDUK21BKM7PF" localSheetId="10" hidden="1">#REF!</definedName>
    <definedName name="BExB6HN3QRFPXM71MDUK21BKM7PF" localSheetId="9" hidden="1">#REF!</definedName>
    <definedName name="BExB6HN3QRFPXM71MDUK21BKM7PF" localSheetId="8" hidden="1">#REF!</definedName>
    <definedName name="BExB6HN3QRFPXM71MDUK21BKM7PF" localSheetId="7" hidden="1">#REF!</definedName>
    <definedName name="BExB6HN3QRFPXM71MDUK21BKM7PF" localSheetId="6" hidden="1">#REF!</definedName>
    <definedName name="BExB6HN3QRFPXM71MDUK21BKM7PF" localSheetId="5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15" hidden="1">#REF!</definedName>
    <definedName name="BExB6I39SKL5BMHHDD9EED7FQD9Z" localSheetId="14" hidden="1">#REF!</definedName>
    <definedName name="BExB6I39SKL5BMHHDD9EED7FQD9Z" localSheetId="13" hidden="1">#REF!</definedName>
    <definedName name="BExB6I39SKL5BMHHDD9EED7FQD9Z" localSheetId="12" hidden="1">#REF!</definedName>
    <definedName name="BExB6I39SKL5BMHHDD9EED7FQD9Z" localSheetId="11" hidden="1">#REF!</definedName>
    <definedName name="BExB6I39SKL5BMHHDD9EED7FQD9Z" localSheetId="10" hidden="1">#REF!</definedName>
    <definedName name="BExB6I39SKL5BMHHDD9EED7FQD9Z" localSheetId="9" hidden="1">#REF!</definedName>
    <definedName name="BExB6I39SKL5BMHHDD9EED7FQD9Z" localSheetId="8" hidden="1">#REF!</definedName>
    <definedName name="BExB6I39SKL5BMHHDD9EED7FQD9Z" localSheetId="7" hidden="1">#REF!</definedName>
    <definedName name="BExB6I39SKL5BMHHDD9EED7FQD9Z" localSheetId="6" hidden="1">#REF!</definedName>
    <definedName name="BExB6I39SKL5BMHHDD9EED7FQD9Z" localSheetId="5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15" hidden="1">#REF!</definedName>
    <definedName name="BExB6IZMHCZ3LB7N73KD90YB1HBZ" localSheetId="14" hidden="1">#REF!</definedName>
    <definedName name="BExB6IZMHCZ3LB7N73KD90YB1HBZ" localSheetId="13" hidden="1">#REF!</definedName>
    <definedName name="BExB6IZMHCZ3LB7N73KD90YB1HBZ" localSheetId="12" hidden="1">#REF!</definedName>
    <definedName name="BExB6IZMHCZ3LB7N73KD90YB1HBZ" localSheetId="11" hidden="1">#REF!</definedName>
    <definedName name="BExB6IZMHCZ3LB7N73KD90YB1HBZ" localSheetId="10" hidden="1">#REF!</definedName>
    <definedName name="BExB6IZMHCZ3LB7N73KD90YB1HBZ" localSheetId="9" hidden="1">#REF!</definedName>
    <definedName name="BExB6IZMHCZ3LB7N73KD90YB1HBZ" localSheetId="8" hidden="1">#REF!</definedName>
    <definedName name="BExB6IZMHCZ3LB7N73KD90YB1HBZ" localSheetId="7" hidden="1">#REF!</definedName>
    <definedName name="BExB6IZMHCZ3LB7N73KD90YB1HBZ" localSheetId="6" hidden="1">#REF!</definedName>
    <definedName name="BExB6IZMHCZ3LB7N73KD90YB1HBZ" localSheetId="5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15" hidden="1">#REF!</definedName>
    <definedName name="BExB719SGNX4Y8NE6JEXC555K596" localSheetId="14" hidden="1">#REF!</definedName>
    <definedName name="BExB719SGNX4Y8NE6JEXC555K596" localSheetId="13" hidden="1">#REF!</definedName>
    <definedName name="BExB719SGNX4Y8NE6JEXC555K596" localSheetId="12" hidden="1">#REF!</definedName>
    <definedName name="BExB719SGNX4Y8NE6JEXC555K596" localSheetId="11" hidden="1">#REF!</definedName>
    <definedName name="BExB719SGNX4Y8NE6JEXC555K596" localSheetId="10" hidden="1">#REF!</definedName>
    <definedName name="BExB719SGNX4Y8NE6JEXC555K596" localSheetId="9" hidden="1">#REF!</definedName>
    <definedName name="BExB719SGNX4Y8NE6JEXC555K596" localSheetId="8" hidden="1">#REF!</definedName>
    <definedName name="BExB719SGNX4Y8NE6JEXC555K596" localSheetId="7" hidden="1">#REF!</definedName>
    <definedName name="BExB719SGNX4Y8NE6JEXC555K596" localSheetId="6" hidden="1">#REF!</definedName>
    <definedName name="BExB719SGNX4Y8NE6JEXC555K596" localSheetId="5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15" hidden="1">#REF!</definedName>
    <definedName name="BExB7265DCHKS7V2OWRBXCZTEIW9" localSheetId="14" hidden="1">#REF!</definedName>
    <definedName name="BExB7265DCHKS7V2OWRBXCZTEIW9" localSheetId="13" hidden="1">#REF!</definedName>
    <definedName name="BExB7265DCHKS7V2OWRBXCZTEIW9" localSheetId="12" hidden="1">#REF!</definedName>
    <definedName name="BExB7265DCHKS7V2OWRBXCZTEIW9" localSheetId="11" hidden="1">#REF!</definedName>
    <definedName name="BExB7265DCHKS7V2OWRBXCZTEIW9" localSheetId="10" hidden="1">#REF!</definedName>
    <definedName name="BExB7265DCHKS7V2OWRBXCZTEIW9" localSheetId="9" hidden="1">#REF!</definedName>
    <definedName name="BExB7265DCHKS7V2OWRBXCZTEIW9" localSheetId="8" hidden="1">#REF!</definedName>
    <definedName name="BExB7265DCHKS7V2OWRBXCZTEIW9" localSheetId="7" hidden="1">#REF!</definedName>
    <definedName name="BExB7265DCHKS7V2OWRBXCZTEIW9" localSheetId="6" hidden="1">#REF!</definedName>
    <definedName name="BExB7265DCHKS7V2OWRBXCZTEIW9" localSheetId="5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15" hidden="1">#REF!</definedName>
    <definedName name="BExB74PS5P9G0P09Y6DZSCX0FLTJ" localSheetId="14" hidden="1">#REF!</definedName>
    <definedName name="BExB74PS5P9G0P09Y6DZSCX0FLTJ" localSheetId="13" hidden="1">#REF!</definedName>
    <definedName name="BExB74PS5P9G0P09Y6DZSCX0FLTJ" localSheetId="12" hidden="1">#REF!</definedName>
    <definedName name="BExB74PS5P9G0P09Y6DZSCX0FLTJ" localSheetId="11" hidden="1">#REF!</definedName>
    <definedName name="BExB74PS5P9G0P09Y6DZSCX0FLTJ" localSheetId="10" hidden="1">#REF!</definedName>
    <definedName name="BExB74PS5P9G0P09Y6DZSCX0FLTJ" localSheetId="9" hidden="1">#REF!</definedName>
    <definedName name="BExB74PS5P9G0P09Y6DZSCX0FLTJ" localSheetId="8" hidden="1">#REF!</definedName>
    <definedName name="BExB74PS5P9G0P09Y6DZSCX0FLTJ" localSheetId="7" hidden="1">#REF!</definedName>
    <definedName name="BExB74PS5P9G0P09Y6DZSCX0FLTJ" localSheetId="6" hidden="1">#REF!</definedName>
    <definedName name="BExB74PS5P9G0P09Y6DZSCX0FLTJ" localSheetId="5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15" hidden="1">#REF!</definedName>
    <definedName name="BExB78RH79J0MIF7H8CAZ0CFE88Q" localSheetId="14" hidden="1">#REF!</definedName>
    <definedName name="BExB78RH79J0MIF7H8CAZ0CFE88Q" localSheetId="13" hidden="1">#REF!</definedName>
    <definedName name="BExB78RH79J0MIF7H8CAZ0CFE88Q" localSheetId="12" hidden="1">#REF!</definedName>
    <definedName name="BExB78RH79J0MIF7H8CAZ0CFE88Q" localSheetId="11" hidden="1">#REF!</definedName>
    <definedName name="BExB78RH79J0MIF7H8CAZ0CFE88Q" localSheetId="10" hidden="1">#REF!</definedName>
    <definedName name="BExB78RH79J0MIF7H8CAZ0CFE88Q" localSheetId="9" hidden="1">#REF!</definedName>
    <definedName name="BExB78RH79J0MIF7H8CAZ0CFE88Q" localSheetId="8" hidden="1">#REF!</definedName>
    <definedName name="BExB78RH79J0MIF7H8CAZ0CFE88Q" localSheetId="7" hidden="1">#REF!</definedName>
    <definedName name="BExB78RH79J0MIF7H8CAZ0CFE88Q" localSheetId="6" hidden="1">#REF!</definedName>
    <definedName name="BExB78RH79J0MIF7H8CAZ0CFE88Q" localSheetId="5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15" hidden="1">#REF!</definedName>
    <definedName name="BExB7ELT09HGDVO5BJC1ZY9D09GZ" localSheetId="14" hidden="1">#REF!</definedName>
    <definedName name="BExB7ELT09HGDVO5BJC1ZY9D09GZ" localSheetId="13" hidden="1">#REF!</definedName>
    <definedName name="BExB7ELT09HGDVO5BJC1ZY9D09GZ" localSheetId="12" hidden="1">#REF!</definedName>
    <definedName name="BExB7ELT09HGDVO5BJC1ZY9D09GZ" localSheetId="11" hidden="1">#REF!</definedName>
    <definedName name="BExB7ELT09HGDVO5BJC1ZY9D09GZ" localSheetId="10" hidden="1">#REF!</definedName>
    <definedName name="BExB7ELT09HGDVO5BJC1ZY9D09GZ" localSheetId="9" hidden="1">#REF!</definedName>
    <definedName name="BExB7ELT09HGDVO5BJC1ZY9D09GZ" localSheetId="8" hidden="1">#REF!</definedName>
    <definedName name="BExB7ELT09HGDVO5BJC1ZY9D09GZ" localSheetId="7" hidden="1">#REF!</definedName>
    <definedName name="BExB7ELT09HGDVO5BJC1ZY9D09GZ" localSheetId="6" hidden="1">#REF!</definedName>
    <definedName name="BExB7ELT09HGDVO5BJC1ZY9D09GZ" localSheetId="5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15" hidden="1">#REF!</definedName>
    <definedName name="BExB7F7EIHG0MYMQYUVG9HIZPHMZ" localSheetId="14" hidden="1">#REF!</definedName>
    <definedName name="BExB7F7EIHG0MYMQYUVG9HIZPHMZ" localSheetId="13" hidden="1">#REF!</definedName>
    <definedName name="BExB7F7EIHG0MYMQYUVG9HIZPHMZ" localSheetId="12" hidden="1">#REF!</definedName>
    <definedName name="BExB7F7EIHG0MYMQYUVG9HIZPHMZ" localSheetId="11" hidden="1">#REF!</definedName>
    <definedName name="BExB7F7EIHG0MYMQYUVG9HIZPHMZ" localSheetId="10" hidden="1">#REF!</definedName>
    <definedName name="BExB7F7EIHG0MYMQYUVG9HIZPHMZ" localSheetId="9" hidden="1">#REF!</definedName>
    <definedName name="BExB7F7EIHG0MYMQYUVG9HIZPHMZ" localSheetId="8" hidden="1">#REF!</definedName>
    <definedName name="BExB7F7EIHG0MYMQYUVG9HIZPHMZ" localSheetId="7" hidden="1">#REF!</definedName>
    <definedName name="BExB7F7EIHG0MYMQYUVG9HIZPHMZ" localSheetId="6" hidden="1">#REF!</definedName>
    <definedName name="BExB7F7EIHG0MYMQYUVG9HIZPHMZ" localSheetId="5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15" hidden="1">#REF!</definedName>
    <definedName name="BExB806PAXX70XUTA3ZI7OORD78R" localSheetId="14" hidden="1">#REF!</definedName>
    <definedName name="BExB806PAXX70XUTA3ZI7OORD78R" localSheetId="13" hidden="1">#REF!</definedName>
    <definedName name="BExB806PAXX70XUTA3ZI7OORD78R" localSheetId="12" hidden="1">#REF!</definedName>
    <definedName name="BExB806PAXX70XUTA3ZI7OORD78R" localSheetId="11" hidden="1">#REF!</definedName>
    <definedName name="BExB806PAXX70XUTA3ZI7OORD78R" localSheetId="10" hidden="1">#REF!</definedName>
    <definedName name="BExB806PAXX70XUTA3ZI7OORD78R" localSheetId="9" hidden="1">#REF!</definedName>
    <definedName name="BExB806PAXX70XUTA3ZI7OORD78R" localSheetId="8" hidden="1">#REF!</definedName>
    <definedName name="BExB806PAXX70XUTA3ZI7OORD78R" localSheetId="7" hidden="1">#REF!</definedName>
    <definedName name="BExB806PAXX70XUTA3ZI7OORD78R" localSheetId="6" hidden="1">#REF!</definedName>
    <definedName name="BExB806PAXX70XUTA3ZI7OORD78R" localSheetId="5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15" hidden="1">#REF!</definedName>
    <definedName name="BExB83199EQQS6I5HE7WADNCK8OE" localSheetId="14" hidden="1">#REF!</definedName>
    <definedName name="BExB83199EQQS6I5HE7WADNCK8OE" localSheetId="13" hidden="1">#REF!</definedName>
    <definedName name="BExB83199EQQS6I5HE7WADNCK8OE" localSheetId="12" hidden="1">#REF!</definedName>
    <definedName name="BExB83199EQQS6I5HE7WADNCK8OE" localSheetId="11" hidden="1">#REF!</definedName>
    <definedName name="BExB83199EQQS6I5HE7WADNCK8OE" localSheetId="10" hidden="1">#REF!</definedName>
    <definedName name="BExB83199EQQS6I5HE7WADNCK8OE" localSheetId="9" hidden="1">#REF!</definedName>
    <definedName name="BExB83199EQQS6I5HE7WADNCK8OE" localSheetId="8" hidden="1">#REF!</definedName>
    <definedName name="BExB83199EQQS6I5HE7WADNCK8OE" localSheetId="7" hidden="1">#REF!</definedName>
    <definedName name="BExB83199EQQS6I5HE7WADNCK8OE" localSheetId="6" hidden="1">#REF!</definedName>
    <definedName name="BExB83199EQQS6I5HE7WADNCK8OE" localSheetId="5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15" hidden="1">#REF!</definedName>
    <definedName name="BExB8HF4UBVZKQCSRFRUQL2EE6VL" localSheetId="14" hidden="1">#REF!</definedName>
    <definedName name="BExB8HF4UBVZKQCSRFRUQL2EE6VL" localSheetId="13" hidden="1">#REF!</definedName>
    <definedName name="BExB8HF4UBVZKQCSRFRUQL2EE6VL" localSheetId="12" hidden="1">#REF!</definedName>
    <definedName name="BExB8HF4UBVZKQCSRFRUQL2EE6VL" localSheetId="11" hidden="1">#REF!</definedName>
    <definedName name="BExB8HF4UBVZKQCSRFRUQL2EE6VL" localSheetId="10" hidden="1">#REF!</definedName>
    <definedName name="BExB8HF4UBVZKQCSRFRUQL2EE6VL" localSheetId="9" hidden="1">#REF!</definedName>
    <definedName name="BExB8HF4UBVZKQCSRFRUQL2EE6VL" localSheetId="8" hidden="1">#REF!</definedName>
    <definedName name="BExB8HF4UBVZKQCSRFRUQL2EE6VL" localSheetId="7" hidden="1">#REF!</definedName>
    <definedName name="BExB8HF4UBVZKQCSRFRUQL2EE6VL" localSheetId="6" hidden="1">#REF!</definedName>
    <definedName name="BExB8HF4UBVZKQCSRFRUQL2EE6VL" localSheetId="5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15" hidden="1">#REF!</definedName>
    <definedName name="BExB8HKHKZ1ORJZUYGG2M4VSCC39" localSheetId="14" hidden="1">#REF!</definedName>
    <definedName name="BExB8HKHKZ1ORJZUYGG2M4VSCC39" localSheetId="13" hidden="1">#REF!</definedName>
    <definedName name="BExB8HKHKZ1ORJZUYGG2M4VSCC39" localSheetId="12" hidden="1">#REF!</definedName>
    <definedName name="BExB8HKHKZ1ORJZUYGG2M4VSCC39" localSheetId="11" hidden="1">#REF!</definedName>
    <definedName name="BExB8HKHKZ1ORJZUYGG2M4VSCC39" localSheetId="10" hidden="1">#REF!</definedName>
    <definedName name="BExB8HKHKZ1ORJZUYGG2M4VSCC39" localSheetId="9" hidden="1">#REF!</definedName>
    <definedName name="BExB8HKHKZ1ORJZUYGG2M4VSCC39" localSheetId="8" hidden="1">#REF!</definedName>
    <definedName name="BExB8HKHKZ1ORJZUYGG2M4VSCC39" localSheetId="7" hidden="1">#REF!</definedName>
    <definedName name="BExB8HKHKZ1ORJZUYGG2M4VSCC39" localSheetId="6" hidden="1">#REF!</definedName>
    <definedName name="BExB8HKHKZ1ORJZUYGG2M4VSCC39" localSheetId="5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15" hidden="1">#REF!</definedName>
    <definedName name="BExB8HV9YUS1Q77M9SNFRKDLU5HS" localSheetId="14" hidden="1">#REF!</definedName>
    <definedName name="BExB8HV9YUS1Q77M9SNFRKDLU5HS" localSheetId="13" hidden="1">#REF!</definedName>
    <definedName name="BExB8HV9YUS1Q77M9SNFRKDLU5HS" localSheetId="12" hidden="1">#REF!</definedName>
    <definedName name="BExB8HV9YUS1Q77M9SNFRKDLU5HS" localSheetId="11" hidden="1">#REF!</definedName>
    <definedName name="BExB8HV9YUS1Q77M9SNFRKDLU5HS" localSheetId="10" hidden="1">#REF!</definedName>
    <definedName name="BExB8HV9YUS1Q77M9SNFRKDLU5HS" localSheetId="9" hidden="1">#REF!</definedName>
    <definedName name="BExB8HV9YUS1Q77M9SNFRKDLU5HS" localSheetId="8" hidden="1">#REF!</definedName>
    <definedName name="BExB8HV9YUS1Q77M9SNFRKDLU5HS" localSheetId="7" hidden="1">#REF!</definedName>
    <definedName name="BExB8HV9YUS1Q77M9SNFRKDLU5HS" localSheetId="6" hidden="1">#REF!</definedName>
    <definedName name="BExB8HV9YUS1Q77M9SNFRKDLU5HS" localSheetId="5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15" hidden="1">#REF!</definedName>
    <definedName name="BExB8QPH8DC5BESEVPSMBCWVN6PO" localSheetId="14" hidden="1">#REF!</definedName>
    <definedName name="BExB8QPH8DC5BESEVPSMBCWVN6PO" localSheetId="13" hidden="1">#REF!</definedName>
    <definedName name="BExB8QPH8DC5BESEVPSMBCWVN6PO" localSheetId="12" hidden="1">#REF!</definedName>
    <definedName name="BExB8QPH8DC5BESEVPSMBCWVN6PO" localSheetId="11" hidden="1">#REF!</definedName>
    <definedName name="BExB8QPH8DC5BESEVPSMBCWVN6PO" localSheetId="10" hidden="1">#REF!</definedName>
    <definedName name="BExB8QPH8DC5BESEVPSMBCWVN6PO" localSheetId="9" hidden="1">#REF!</definedName>
    <definedName name="BExB8QPH8DC5BESEVPSMBCWVN6PO" localSheetId="8" hidden="1">#REF!</definedName>
    <definedName name="BExB8QPH8DC5BESEVPSMBCWVN6PO" localSheetId="7" hidden="1">#REF!</definedName>
    <definedName name="BExB8QPH8DC5BESEVPSMBCWVN6PO" localSheetId="6" hidden="1">#REF!</definedName>
    <definedName name="BExB8QPH8DC5BESEVPSMBCWVN6PO" localSheetId="5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15" hidden="1">#REF!</definedName>
    <definedName name="BExB8U5N0D85YR8APKN3PPKG0FWP" localSheetId="14" hidden="1">#REF!</definedName>
    <definedName name="BExB8U5N0D85YR8APKN3PPKG0FWP" localSheetId="13" hidden="1">#REF!</definedName>
    <definedName name="BExB8U5N0D85YR8APKN3PPKG0FWP" localSheetId="12" hidden="1">#REF!</definedName>
    <definedName name="BExB8U5N0D85YR8APKN3PPKG0FWP" localSheetId="11" hidden="1">#REF!</definedName>
    <definedName name="BExB8U5N0D85YR8APKN3PPKG0FWP" localSheetId="10" hidden="1">#REF!</definedName>
    <definedName name="BExB8U5N0D85YR8APKN3PPKG0FWP" localSheetId="9" hidden="1">#REF!</definedName>
    <definedName name="BExB8U5N0D85YR8APKN3PPKG0FWP" localSheetId="8" hidden="1">#REF!</definedName>
    <definedName name="BExB8U5N0D85YR8APKN3PPKG0FWP" localSheetId="7" hidden="1">#REF!</definedName>
    <definedName name="BExB8U5N0D85YR8APKN3PPKG0FWP" localSheetId="6" hidden="1">#REF!</definedName>
    <definedName name="BExB8U5N0D85YR8APKN3PPKG0FWP" localSheetId="5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15" hidden="1">#REF!</definedName>
    <definedName name="BExB93G413CK5DKO7925ZHSOBGIN" localSheetId="14" hidden="1">#REF!</definedName>
    <definedName name="BExB93G413CK5DKO7925ZHSOBGIN" localSheetId="13" hidden="1">#REF!</definedName>
    <definedName name="BExB93G413CK5DKO7925ZHSOBGIN" localSheetId="12" hidden="1">#REF!</definedName>
    <definedName name="BExB93G413CK5DKO7925ZHSOBGIN" localSheetId="11" hidden="1">#REF!</definedName>
    <definedName name="BExB93G413CK5DKO7925ZHSOBGIN" localSheetId="10" hidden="1">#REF!</definedName>
    <definedName name="BExB93G413CK5DKO7925ZHSOBGIN" localSheetId="9" hidden="1">#REF!</definedName>
    <definedName name="BExB93G413CK5DKO7925ZHSOBGIN" localSheetId="8" hidden="1">#REF!</definedName>
    <definedName name="BExB93G413CK5DKO7925ZHSOBGIN" localSheetId="7" hidden="1">#REF!</definedName>
    <definedName name="BExB93G413CK5DKO7925ZHSOBGIN" localSheetId="6" hidden="1">#REF!</definedName>
    <definedName name="BExB93G413CK5DKO7925ZHSOBGIN" localSheetId="5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15" hidden="1">#REF!</definedName>
    <definedName name="BExB96LBXL1JW5A4PP93UJ9UDLKZ" localSheetId="14" hidden="1">#REF!</definedName>
    <definedName name="BExB96LBXL1JW5A4PP93UJ9UDLKZ" localSheetId="13" hidden="1">#REF!</definedName>
    <definedName name="BExB96LBXL1JW5A4PP93UJ9UDLKZ" localSheetId="12" hidden="1">#REF!</definedName>
    <definedName name="BExB96LBXL1JW5A4PP93UJ9UDLKZ" localSheetId="11" hidden="1">#REF!</definedName>
    <definedName name="BExB96LBXL1JW5A4PP93UJ9UDLKZ" localSheetId="10" hidden="1">#REF!</definedName>
    <definedName name="BExB96LBXL1JW5A4PP93UJ9UDLKZ" localSheetId="9" hidden="1">#REF!</definedName>
    <definedName name="BExB96LBXL1JW5A4PP93UJ9UDLKZ" localSheetId="8" hidden="1">#REF!</definedName>
    <definedName name="BExB96LBXL1JW5A4PP93UJ9UDLKZ" localSheetId="7" hidden="1">#REF!</definedName>
    <definedName name="BExB96LBXL1JW5A4PP93UJ9UDLKZ" localSheetId="6" hidden="1">#REF!</definedName>
    <definedName name="BExB96LBXL1JW5A4PP93UJ9UDLKZ" localSheetId="5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15" hidden="1">#REF!</definedName>
    <definedName name="BExB9DHI5I2TJ2LXYPM98EE81L27" localSheetId="14" hidden="1">#REF!</definedName>
    <definedName name="BExB9DHI5I2TJ2LXYPM98EE81L27" localSheetId="13" hidden="1">#REF!</definedName>
    <definedName name="BExB9DHI5I2TJ2LXYPM98EE81L27" localSheetId="12" hidden="1">#REF!</definedName>
    <definedName name="BExB9DHI5I2TJ2LXYPM98EE81L27" localSheetId="11" hidden="1">#REF!</definedName>
    <definedName name="BExB9DHI5I2TJ2LXYPM98EE81L27" localSheetId="10" hidden="1">#REF!</definedName>
    <definedName name="BExB9DHI5I2TJ2LXYPM98EE81L27" localSheetId="9" hidden="1">#REF!</definedName>
    <definedName name="BExB9DHI5I2TJ2LXYPM98EE81L27" localSheetId="8" hidden="1">#REF!</definedName>
    <definedName name="BExB9DHI5I2TJ2LXYPM98EE81L27" localSheetId="7" hidden="1">#REF!</definedName>
    <definedName name="BExB9DHI5I2TJ2LXYPM98EE81L27" localSheetId="6" hidden="1">#REF!</definedName>
    <definedName name="BExB9DHI5I2TJ2LXYPM98EE81L27" localSheetId="5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15" hidden="1">#REF!</definedName>
    <definedName name="BExB9G6LZG5OQUY0GZLHX066V3D4" localSheetId="14" hidden="1">#REF!</definedName>
    <definedName name="BExB9G6LZG5OQUY0GZLHX066V3D4" localSheetId="13" hidden="1">#REF!</definedName>
    <definedName name="BExB9G6LZG5OQUY0GZLHX066V3D4" localSheetId="12" hidden="1">#REF!</definedName>
    <definedName name="BExB9G6LZG5OQUY0GZLHX066V3D4" localSheetId="11" hidden="1">#REF!</definedName>
    <definedName name="BExB9G6LZG5OQUY0GZLHX066V3D4" localSheetId="10" hidden="1">#REF!</definedName>
    <definedName name="BExB9G6LZG5OQUY0GZLHX066V3D4" localSheetId="9" hidden="1">#REF!</definedName>
    <definedName name="BExB9G6LZG5OQUY0GZLHX066V3D4" localSheetId="8" hidden="1">#REF!</definedName>
    <definedName name="BExB9G6LZG5OQUY0GZLHX066V3D4" localSheetId="7" hidden="1">#REF!</definedName>
    <definedName name="BExB9G6LZG5OQUY0GZLHX066V3D4" localSheetId="6" hidden="1">#REF!</definedName>
    <definedName name="BExB9G6LZG5OQUY0GZLHX066V3D4" localSheetId="5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15" hidden="1">#REF!</definedName>
    <definedName name="BExB9IFG9FW3RQUDIMDFKIYDB4HE" localSheetId="14" hidden="1">#REF!</definedName>
    <definedName name="BExB9IFG9FW3RQUDIMDFKIYDB4HE" localSheetId="13" hidden="1">#REF!</definedName>
    <definedName name="BExB9IFG9FW3RQUDIMDFKIYDB4HE" localSheetId="12" hidden="1">#REF!</definedName>
    <definedName name="BExB9IFG9FW3RQUDIMDFKIYDB4HE" localSheetId="11" hidden="1">#REF!</definedName>
    <definedName name="BExB9IFG9FW3RQUDIMDFKIYDB4HE" localSheetId="10" hidden="1">#REF!</definedName>
    <definedName name="BExB9IFG9FW3RQUDIMDFKIYDB4HE" localSheetId="9" hidden="1">#REF!</definedName>
    <definedName name="BExB9IFG9FW3RQUDIMDFKIYDB4HE" localSheetId="8" hidden="1">#REF!</definedName>
    <definedName name="BExB9IFG9FW3RQUDIMDFKIYDB4HE" localSheetId="7" hidden="1">#REF!</definedName>
    <definedName name="BExB9IFG9FW3RQUDIMDFKIYDB4HE" localSheetId="6" hidden="1">#REF!</definedName>
    <definedName name="BExB9IFG9FW3RQUDIMDFKIYDB4HE" localSheetId="5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15" hidden="1">#REF!</definedName>
    <definedName name="BExB9NDIZ7LGMTL8351GRA6VK2K0" localSheetId="14" hidden="1">#REF!</definedName>
    <definedName name="BExB9NDIZ7LGMTL8351GRA6VK2K0" localSheetId="13" hidden="1">#REF!</definedName>
    <definedName name="BExB9NDIZ7LGMTL8351GRA6VK2K0" localSheetId="12" hidden="1">#REF!</definedName>
    <definedName name="BExB9NDIZ7LGMTL8351GRA6VK2K0" localSheetId="11" hidden="1">#REF!</definedName>
    <definedName name="BExB9NDIZ7LGMTL8351GRA6VK2K0" localSheetId="10" hidden="1">#REF!</definedName>
    <definedName name="BExB9NDIZ7LGMTL8351GRA6VK2K0" localSheetId="9" hidden="1">#REF!</definedName>
    <definedName name="BExB9NDIZ7LGMTL8351GRA6VK2K0" localSheetId="8" hidden="1">#REF!</definedName>
    <definedName name="BExB9NDIZ7LGMTL8351GRA6VK2K0" localSheetId="7" hidden="1">#REF!</definedName>
    <definedName name="BExB9NDIZ7LGMTL8351GRA6VK2K0" localSheetId="6" hidden="1">#REF!</definedName>
    <definedName name="BExB9NDIZ7LGMTL8351GRA6VK2K0" localSheetId="5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15" hidden="1">#REF!</definedName>
    <definedName name="BExB9Q2MZZHBGW8QQKVEYIMJBPIE" localSheetId="14" hidden="1">#REF!</definedName>
    <definedName name="BExB9Q2MZZHBGW8QQKVEYIMJBPIE" localSheetId="13" hidden="1">#REF!</definedName>
    <definedName name="BExB9Q2MZZHBGW8QQKVEYIMJBPIE" localSheetId="12" hidden="1">#REF!</definedName>
    <definedName name="BExB9Q2MZZHBGW8QQKVEYIMJBPIE" localSheetId="11" hidden="1">#REF!</definedName>
    <definedName name="BExB9Q2MZZHBGW8QQKVEYIMJBPIE" localSheetId="10" hidden="1">#REF!</definedName>
    <definedName name="BExB9Q2MZZHBGW8QQKVEYIMJBPIE" localSheetId="9" hidden="1">#REF!</definedName>
    <definedName name="BExB9Q2MZZHBGW8QQKVEYIMJBPIE" localSheetId="8" hidden="1">#REF!</definedName>
    <definedName name="BExB9Q2MZZHBGW8QQKVEYIMJBPIE" localSheetId="7" hidden="1">#REF!</definedName>
    <definedName name="BExB9Q2MZZHBGW8QQKVEYIMJBPIE" localSheetId="6" hidden="1">#REF!</definedName>
    <definedName name="BExB9Q2MZZHBGW8QQKVEYIMJBPIE" localSheetId="5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15" hidden="1">#REF!</definedName>
    <definedName name="BExBA1GON0EZRJ20UYPILAPLNQWM" localSheetId="14" hidden="1">#REF!</definedName>
    <definedName name="BExBA1GON0EZRJ20UYPILAPLNQWM" localSheetId="13" hidden="1">#REF!</definedName>
    <definedName name="BExBA1GON0EZRJ20UYPILAPLNQWM" localSheetId="12" hidden="1">#REF!</definedName>
    <definedName name="BExBA1GON0EZRJ20UYPILAPLNQWM" localSheetId="11" hidden="1">#REF!</definedName>
    <definedName name="BExBA1GON0EZRJ20UYPILAPLNQWM" localSheetId="10" hidden="1">#REF!</definedName>
    <definedName name="BExBA1GON0EZRJ20UYPILAPLNQWM" localSheetId="9" hidden="1">#REF!</definedName>
    <definedName name="BExBA1GON0EZRJ20UYPILAPLNQWM" localSheetId="8" hidden="1">#REF!</definedName>
    <definedName name="BExBA1GON0EZRJ20UYPILAPLNQWM" localSheetId="7" hidden="1">#REF!</definedName>
    <definedName name="BExBA1GON0EZRJ20UYPILAPLNQWM" localSheetId="6" hidden="1">#REF!</definedName>
    <definedName name="BExBA1GON0EZRJ20UYPILAPLNQWM" localSheetId="5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15" hidden="1">#REF!</definedName>
    <definedName name="BExBA525BALJ5HMTDMMSM5WWJ1YW" localSheetId="14" hidden="1">#REF!</definedName>
    <definedName name="BExBA525BALJ5HMTDMMSM5WWJ1YW" localSheetId="13" hidden="1">#REF!</definedName>
    <definedName name="BExBA525BALJ5HMTDMMSM5WWJ1YW" localSheetId="12" hidden="1">#REF!</definedName>
    <definedName name="BExBA525BALJ5HMTDMMSM5WWJ1YW" localSheetId="11" hidden="1">#REF!</definedName>
    <definedName name="BExBA525BALJ5HMTDMMSM5WWJ1YW" localSheetId="10" hidden="1">#REF!</definedName>
    <definedName name="BExBA525BALJ5HMTDMMSM5WWJ1YW" localSheetId="9" hidden="1">#REF!</definedName>
    <definedName name="BExBA525BALJ5HMTDMMSM5WWJ1YW" localSheetId="8" hidden="1">#REF!</definedName>
    <definedName name="BExBA525BALJ5HMTDMMSM5WWJ1YW" localSheetId="7" hidden="1">#REF!</definedName>
    <definedName name="BExBA525BALJ5HMTDMMSM5WWJ1YW" localSheetId="6" hidden="1">#REF!</definedName>
    <definedName name="BExBA525BALJ5HMTDMMSM5WWJ1YW" localSheetId="5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15" hidden="1">#REF!</definedName>
    <definedName name="BExBA69ASGYRZW1G1DYIS9QRRTBN" localSheetId="14" hidden="1">#REF!</definedName>
    <definedName name="BExBA69ASGYRZW1G1DYIS9QRRTBN" localSheetId="13" hidden="1">#REF!</definedName>
    <definedName name="BExBA69ASGYRZW1G1DYIS9QRRTBN" localSheetId="12" hidden="1">#REF!</definedName>
    <definedName name="BExBA69ASGYRZW1G1DYIS9QRRTBN" localSheetId="11" hidden="1">#REF!</definedName>
    <definedName name="BExBA69ASGYRZW1G1DYIS9QRRTBN" localSheetId="10" hidden="1">#REF!</definedName>
    <definedName name="BExBA69ASGYRZW1G1DYIS9QRRTBN" localSheetId="9" hidden="1">#REF!</definedName>
    <definedName name="BExBA69ASGYRZW1G1DYIS9QRRTBN" localSheetId="8" hidden="1">#REF!</definedName>
    <definedName name="BExBA69ASGYRZW1G1DYIS9QRRTBN" localSheetId="7" hidden="1">#REF!</definedName>
    <definedName name="BExBA69ASGYRZW1G1DYIS9QRRTBN" localSheetId="6" hidden="1">#REF!</definedName>
    <definedName name="BExBA69ASGYRZW1G1DYIS9QRRTBN" localSheetId="5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15" hidden="1">#REF!</definedName>
    <definedName name="BExBA6K42582A14WFFWQ3Q8QQWB6" localSheetId="14" hidden="1">#REF!</definedName>
    <definedName name="BExBA6K42582A14WFFWQ3Q8QQWB6" localSheetId="13" hidden="1">#REF!</definedName>
    <definedName name="BExBA6K42582A14WFFWQ3Q8QQWB6" localSheetId="12" hidden="1">#REF!</definedName>
    <definedName name="BExBA6K42582A14WFFWQ3Q8QQWB6" localSheetId="11" hidden="1">#REF!</definedName>
    <definedName name="BExBA6K42582A14WFFWQ3Q8QQWB6" localSheetId="10" hidden="1">#REF!</definedName>
    <definedName name="BExBA6K42582A14WFFWQ3Q8QQWB6" localSheetId="9" hidden="1">#REF!</definedName>
    <definedName name="BExBA6K42582A14WFFWQ3Q8QQWB6" localSheetId="8" hidden="1">#REF!</definedName>
    <definedName name="BExBA6K42582A14WFFWQ3Q8QQWB6" localSheetId="7" hidden="1">#REF!</definedName>
    <definedName name="BExBA6K42582A14WFFWQ3Q8QQWB6" localSheetId="6" hidden="1">#REF!</definedName>
    <definedName name="BExBA6K42582A14WFFWQ3Q8QQWB6" localSheetId="5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15" hidden="1">#REF!</definedName>
    <definedName name="BExBA8I5D4R8R2PYQ1K16TWGTOEP" localSheetId="14" hidden="1">#REF!</definedName>
    <definedName name="BExBA8I5D4R8R2PYQ1K16TWGTOEP" localSheetId="13" hidden="1">#REF!</definedName>
    <definedName name="BExBA8I5D4R8R2PYQ1K16TWGTOEP" localSheetId="12" hidden="1">#REF!</definedName>
    <definedName name="BExBA8I5D4R8R2PYQ1K16TWGTOEP" localSheetId="11" hidden="1">#REF!</definedName>
    <definedName name="BExBA8I5D4R8R2PYQ1K16TWGTOEP" localSheetId="10" hidden="1">#REF!</definedName>
    <definedName name="BExBA8I5D4R8R2PYQ1K16TWGTOEP" localSheetId="9" hidden="1">#REF!</definedName>
    <definedName name="BExBA8I5D4R8R2PYQ1K16TWGTOEP" localSheetId="8" hidden="1">#REF!</definedName>
    <definedName name="BExBA8I5D4R8R2PYQ1K16TWGTOEP" localSheetId="7" hidden="1">#REF!</definedName>
    <definedName name="BExBA8I5D4R8R2PYQ1K16TWGTOEP" localSheetId="6" hidden="1">#REF!</definedName>
    <definedName name="BExBA8I5D4R8R2PYQ1K16TWGTOEP" localSheetId="5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15" hidden="1">#REF!</definedName>
    <definedName name="BExBA93PE0DGUUTA7LLSIGBIXWE5" localSheetId="14" hidden="1">#REF!</definedName>
    <definedName name="BExBA93PE0DGUUTA7LLSIGBIXWE5" localSheetId="13" hidden="1">#REF!</definedName>
    <definedName name="BExBA93PE0DGUUTA7LLSIGBIXWE5" localSheetId="12" hidden="1">#REF!</definedName>
    <definedName name="BExBA93PE0DGUUTA7LLSIGBIXWE5" localSheetId="11" hidden="1">#REF!</definedName>
    <definedName name="BExBA93PE0DGUUTA7LLSIGBIXWE5" localSheetId="10" hidden="1">#REF!</definedName>
    <definedName name="BExBA93PE0DGUUTA7LLSIGBIXWE5" localSheetId="9" hidden="1">#REF!</definedName>
    <definedName name="BExBA93PE0DGUUTA7LLSIGBIXWE5" localSheetId="8" hidden="1">#REF!</definedName>
    <definedName name="BExBA93PE0DGUUTA7LLSIGBIXWE5" localSheetId="7" hidden="1">#REF!</definedName>
    <definedName name="BExBA93PE0DGUUTA7LLSIGBIXWE5" localSheetId="6" hidden="1">#REF!</definedName>
    <definedName name="BExBA93PE0DGUUTA7LLSIGBIXWE5" localSheetId="5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15" hidden="1">#REF!</definedName>
    <definedName name="BExBABCQMR685CQ1SC8CECO7GTGB" localSheetId="14" hidden="1">#REF!</definedName>
    <definedName name="BExBABCQMR685CQ1SC8CECO7GTGB" localSheetId="13" hidden="1">#REF!</definedName>
    <definedName name="BExBABCQMR685CQ1SC8CECO7GTGB" localSheetId="12" hidden="1">#REF!</definedName>
    <definedName name="BExBABCQMR685CQ1SC8CECO7GTGB" localSheetId="11" hidden="1">#REF!</definedName>
    <definedName name="BExBABCQMR685CQ1SC8CECO7GTGB" localSheetId="10" hidden="1">#REF!</definedName>
    <definedName name="BExBABCQMR685CQ1SC8CECO7GTGB" localSheetId="9" hidden="1">#REF!</definedName>
    <definedName name="BExBABCQMR685CQ1SC8CECO7GTGB" localSheetId="8" hidden="1">#REF!</definedName>
    <definedName name="BExBABCQMR685CQ1SC8CECO7GTGB" localSheetId="7" hidden="1">#REF!</definedName>
    <definedName name="BExBABCQMR685CQ1SC8CECO7GTGB" localSheetId="6" hidden="1">#REF!</definedName>
    <definedName name="BExBABCQMR685CQ1SC8CECO7GTGB" localSheetId="5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15" hidden="1">#REF!</definedName>
    <definedName name="BExBAI8X0FKDQJ6YZJQDTTG4ZCWY" localSheetId="14" hidden="1">#REF!</definedName>
    <definedName name="BExBAI8X0FKDQJ6YZJQDTTG4ZCWY" localSheetId="13" hidden="1">#REF!</definedName>
    <definedName name="BExBAI8X0FKDQJ6YZJQDTTG4ZCWY" localSheetId="12" hidden="1">#REF!</definedName>
    <definedName name="BExBAI8X0FKDQJ6YZJQDTTG4ZCWY" localSheetId="11" hidden="1">#REF!</definedName>
    <definedName name="BExBAI8X0FKDQJ6YZJQDTTG4ZCWY" localSheetId="10" hidden="1">#REF!</definedName>
    <definedName name="BExBAI8X0FKDQJ6YZJQDTTG4ZCWY" localSheetId="9" hidden="1">#REF!</definedName>
    <definedName name="BExBAI8X0FKDQJ6YZJQDTTG4ZCWY" localSheetId="8" hidden="1">#REF!</definedName>
    <definedName name="BExBAI8X0FKDQJ6YZJQDTTG4ZCWY" localSheetId="7" hidden="1">#REF!</definedName>
    <definedName name="BExBAI8X0FKDQJ6YZJQDTTG4ZCWY" localSheetId="6" hidden="1">#REF!</definedName>
    <definedName name="BExBAI8X0FKDQJ6YZJQDTTG4ZCWY" localSheetId="5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15" hidden="1">#REF!</definedName>
    <definedName name="BExBAKN7XIBAXCF9PCNVS038PCQO" localSheetId="14" hidden="1">#REF!</definedName>
    <definedName name="BExBAKN7XIBAXCF9PCNVS038PCQO" localSheetId="13" hidden="1">#REF!</definedName>
    <definedName name="BExBAKN7XIBAXCF9PCNVS038PCQO" localSheetId="12" hidden="1">#REF!</definedName>
    <definedName name="BExBAKN7XIBAXCF9PCNVS038PCQO" localSheetId="11" hidden="1">#REF!</definedName>
    <definedName name="BExBAKN7XIBAXCF9PCNVS038PCQO" localSheetId="10" hidden="1">#REF!</definedName>
    <definedName name="BExBAKN7XIBAXCF9PCNVS038PCQO" localSheetId="9" hidden="1">#REF!</definedName>
    <definedName name="BExBAKN7XIBAXCF9PCNVS038PCQO" localSheetId="8" hidden="1">#REF!</definedName>
    <definedName name="BExBAKN7XIBAXCF9PCNVS038PCQO" localSheetId="7" hidden="1">#REF!</definedName>
    <definedName name="BExBAKN7XIBAXCF9PCNVS038PCQO" localSheetId="6" hidden="1">#REF!</definedName>
    <definedName name="BExBAKN7XIBAXCF9PCNVS038PCQO" localSheetId="5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15" hidden="1">#REF!</definedName>
    <definedName name="BExBAKXZ7PBW3DDKKA5MWC1ZUC7O" localSheetId="14" hidden="1">#REF!</definedName>
    <definedName name="BExBAKXZ7PBW3DDKKA5MWC1ZUC7O" localSheetId="13" hidden="1">#REF!</definedName>
    <definedName name="BExBAKXZ7PBW3DDKKA5MWC1ZUC7O" localSheetId="12" hidden="1">#REF!</definedName>
    <definedName name="BExBAKXZ7PBW3DDKKA5MWC1ZUC7O" localSheetId="11" hidden="1">#REF!</definedName>
    <definedName name="BExBAKXZ7PBW3DDKKA5MWC1ZUC7O" localSheetId="10" hidden="1">#REF!</definedName>
    <definedName name="BExBAKXZ7PBW3DDKKA5MWC1ZUC7O" localSheetId="9" hidden="1">#REF!</definedName>
    <definedName name="BExBAKXZ7PBW3DDKKA5MWC1ZUC7O" localSheetId="8" hidden="1">#REF!</definedName>
    <definedName name="BExBAKXZ7PBW3DDKKA5MWC1ZUC7O" localSheetId="7" hidden="1">#REF!</definedName>
    <definedName name="BExBAKXZ7PBW3DDKKA5MWC1ZUC7O" localSheetId="6" hidden="1">#REF!</definedName>
    <definedName name="BExBAKXZ7PBW3DDKKA5MWC1ZUC7O" localSheetId="5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15" hidden="1">#REF!</definedName>
    <definedName name="BExBAO8NLXZXHO6KCIECSFCH3RR0" localSheetId="14" hidden="1">#REF!</definedName>
    <definedName name="BExBAO8NLXZXHO6KCIECSFCH3RR0" localSheetId="13" hidden="1">#REF!</definedName>
    <definedName name="BExBAO8NLXZXHO6KCIECSFCH3RR0" localSheetId="12" hidden="1">#REF!</definedName>
    <definedName name="BExBAO8NLXZXHO6KCIECSFCH3RR0" localSheetId="11" hidden="1">#REF!</definedName>
    <definedName name="BExBAO8NLXZXHO6KCIECSFCH3RR0" localSheetId="10" hidden="1">#REF!</definedName>
    <definedName name="BExBAO8NLXZXHO6KCIECSFCH3RR0" localSheetId="9" hidden="1">#REF!</definedName>
    <definedName name="BExBAO8NLXZXHO6KCIECSFCH3RR0" localSheetId="8" hidden="1">#REF!</definedName>
    <definedName name="BExBAO8NLXZXHO6KCIECSFCH3RR0" localSheetId="7" hidden="1">#REF!</definedName>
    <definedName name="BExBAO8NLXZXHO6KCIECSFCH3RR0" localSheetId="6" hidden="1">#REF!</definedName>
    <definedName name="BExBAO8NLXZXHO6KCIECSFCH3RR0" localSheetId="5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15" hidden="1">#REF!</definedName>
    <definedName name="BExBAOOT1KBSIEISN1ADL4RMY879" localSheetId="14" hidden="1">#REF!</definedName>
    <definedName name="BExBAOOT1KBSIEISN1ADL4RMY879" localSheetId="13" hidden="1">#REF!</definedName>
    <definedName name="BExBAOOT1KBSIEISN1ADL4RMY879" localSheetId="12" hidden="1">#REF!</definedName>
    <definedName name="BExBAOOT1KBSIEISN1ADL4RMY879" localSheetId="11" hidden="1">#REF!</definedName>
    <definedName name="BExBAOOT1KBSIEISN1ADL4RMY879" localSheetId="10" hidden="1">#REF!</definedName>
    <definedName name="BExBAOOT1KBSIEISN1ADL4RMY879" localSheetId="9" hidden="1">#REF!</definedName>
    <definedName name="BExBAOOT1KBSIEISN1ADL4RMY879" localSheetId="8" hidden="1">#REF!</definedName>
    <definedName name="BExBAOOT1KBSIEISN1ADL4RMY879" localSheetId="7" hidden="1">#REF!</definedName>
    <definedName name="BExBAOOT1KBSIEISN1ADL4RMY879" localSheetId="6" hidden="1">#REF!</definedName>
    <definedName name="BExBAOOT1KBSIEISN1ADL4RMY879" localSheetId="5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15" hidden="1">#REF!</definedName>
    <definedName name="BExBAVKX8Q09370X1GCZWJ4E91YJ" localSheetId="14" hidden="1">#REF!</definedName>
    <definedName name="BExBAVKX8Q09370X1GCZWJ4E91YJ" localSheetId="13" hidden="1">#REF!</definedName>
    <definedName name="BExBAVKX8Q09370X1GCZWJ4E91YJ" localSheetId="12" hidden="1">#REF!</definedName>
    <definedName name="BExBAVKX8Q09370X1GCZWJ4E91YJ" localSheetId="11" hidden="1">#REF!</definedName>
    <definedName name="BExBAVKX8Q09370X1GCZWJ4E91YJ" localSheetId="10" hidden="1">#REF!</definedName>
    <definedName name="BExBAVKX8Q09370X1GCZWJ4E91YJ" localSheetId="9" hidden="1">#REF!</definedName>
    <definedName name="BExBAVKX8Q09370X1GCZWJ4E91YJ" localSheetId="8" hidden="1">#REF!</definedName>
    <definedName name="BExBAVKX8Q09370X1GCZWJ4E91YJ" localSheetId="7" hidden="1">#REF!</definedName>
    <definedName name="BExBAVKX8Q09370X1GCZWJ4E91YJ" localSheetId="6" hidden="1">#REF!</definedName>
    <definedName name="BExBAVKX8Q09370X1GCZWJ4E91YJ" localSheetId="5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15" hidden="1">#REF!</definedName>
    <definedName name="BExBAX2X2ENJYO4QTR5VAIQ86L7B" localSheetId="14" hidden="1">#REF!</definedName>
    <definedName name="BExBAX2X2ENJYO4QTR5VAIQ86L7B" localSheetId="13" hidden="1">#REF!</definedName>
    <definedName name="BExBAX2X2ENJYO4QTR5VAIQ86L7B" localSheetId="12" hidden="1">#REF!</definedName>
    <definedName name="BExBAX2X2ENJYO4QTR5VAIQ86L7B" localSheetId="11" hidden="1">#REF!</definedName>
    <definedName name="BExBAX2X2ENJYO4QTR5VAIQ86L7B" localSheetId="10" hidden="1">#REF!</definedName>
    <definedName name="BExBAX2X2ENJYO4QTR5VAIQ86L7B" localSheetId="9" hidden="1">#REF!</definedName>
    <definedName name="BExBAX2X2ENJYO4QTR5VAIQ86L7B" localSheetId="8" hidden="1">#REF!</definedName>
    <definedName name="BExBAX2X2ENJYO4QTR5VAIQ86L7B" localSheetId="7" hidden="1">#REF!</definedName>
    <definedName name="BExBAX2X2ENJYO4QTR5VAIQ86L7B" localSheetId="6" hidden="1">#REF!</definedName>
    <definedName name="BExBAX2X2ENJYO4QTR5VAIQ86L7B" localSheetId="5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15" hidden="1">#REF!</definedName>
    <definedName name="BExBAZ13D3F1DVJQ6YJ8JGUYEYJE" localSheetId="14" hidden="1">#REF!</definedName>
    <definedName name="BExBAZ13D3F1DVJQ6YJ8JGUYEYJE" localSheetId="13" hidden="1">#REF!</definedName>
    <definedName name="BExBAZ13D3F1DVJQ6YJ8JGUYEYJE" localSheetId="12" hidden="1">#REF!</definedName>
    <definedName name="BExBAZ13D3F1DVJQ6YJ8JGUYEYJE" localSheetId="11" hidden="1">#REF!</definedName>
    <definedName name="BExBAZ13D3F1DVJQ6YJ8JGUYEYJE" localSheetId="10" hidden="1">#REF!</definedName>
    <definedName name="BExBAZ13D3F1DVJQ6YJ8JGUYEYJE" localSheetId="9" hidden="1">#REF!</definedName>
    <definedName name="BExBAZ13D3F1DVJQ6YJ8JGUYEYJE" localSheetId="8" hidden="1">#REF!</definedName>
    <definedName name="BExBAZ13D3F1DVJQ6YJ8JGUYEYJE" localSheetId="7" hidden="1">#REF!</definedName>
    <definedName name="BExBAZ13D3F1DVJQ6YJ8JGUYEYJE" localSheetId="6" hidden="1">#REF!</definedName>
    <definedName name="BExBAZ13D3F1DVJQ6YJ8JGUYEYJE" localSheetId="5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15" hidden="1">#REF!</definedName>
    <definedName name="BExBBMPCB1QOZY8WWEX4J21JDE6U" localSheetId="14" hidden="1">#REF!</definedName>
    <definedName name="BExBBMPCB1QOZY8WWEX4J21JDE6U" localSheetId="13" hidden="1">#REF!</definedName>
    <definedName name="BExBBMPCB1QOZY8WWEX4J21JDE6U" localSheetId="12" hidden="1">#REF!</definedName>
    <definedName name="BExBBMPCB1QOZY8WWEX4J21JDE6U" localSheetId="11" hidden="1">#REF!</definedName>
    <definedName name="BExBBMPCB1QOZY8WWEX4J21JDE6U" localSheetId="10" hidden="1">#REF!</definedName>
    <definedName name="BExBBMPCB1QOZY8WWEX4J21JDE6U" localSheetId="9" hidden="1">#REF!</definedName>
    <definedName name="BExBBMPCB1QOZY8WWEX4J21JDE6U" localSheetId="8" hidden="1">#REF!</definedName>
    <definedName name="BExBBMPCB1QOZY8WWEX4J21JDE6U" localSheetId="7" hidden="1">#REF!</definedName>
    <definedName name="BExBBMPCB1QOZY8WWEX4J21JDE6U" localSheetId="6" hidden="1">#REF!</definedName>
    <definedName name="BExBBMPCB1QOZY8WWEX4J21JDE6U" localSheetId="5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15" hidden="1">#REF!</definedName>
    <definedName name="BExBBU1QQWUE0YFG7O1TN0RFLSSG" localSheetId="14" hidden="1">#REF!</definedName>
    <definedName name="BExBBU1QQWUE0YFG7O1TN0RFLSSG" localSheetId="13" hidden="1">#REF!</definedName>
    <definedName name="BExBBU1QQWUE0YFG7O1TN0RFLSSG" localSheetId="12" hidden="1">#REF!</definedName>
    <definedName name="BExBBU1QQWUE0YFG7O1TN0RFLSSG" localSheetId="11" hidden="1">#REF!</definedName>
    <definedName name="BExBBU1QQWUE0YFG7O1TN0RFLSSG" localSheetId="10" hidden="1">#REF!</definedName>
    <definedName name="BExBBU1QQWUE0YFG7O1TN0RFLSSG" localSheetId="9" hidden="1">#REF!</definedName>
    <definedName name="BExBBU1QQWUE0YFG7O1TN0RFLSSG" localSheetId="8" hidden="1">#REF!</definedName>
    <definedName name="BExBBU1QQWUE0YFG7O1TN0RFLSSG" localSheetId="7" hidden="1">#REF!</definedName>
    <definedName name="BExBBU1QQWUE0YFG7O1TN0RFLSSG" localSheetId="6" hidden="1">#REF!</definedName>
    <definedName name="BExBBU1QQWUE0YFG7O1TN0RFLSSG" localSheetId="5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15" hidden="1">#REF!</definedName>
    <definedName name="BExBBUCJQRR74Q7GPWDEZXYK2KJL" localSheetId="14" hidden="1">#REF!</definedName>
    <definedName name="BExBBUCJQRR74Q7GPWDEZXYK2KJL" localSheetId="13" hidden="1">#REF!</definedName>
    <definedName name="BExBBUCJQRR74Q7GPWDEZXYK2KJL" localSheetId="12" hidden="1">#REF!</definedName>
    <definedName name="BExBBUCJQRR74Q7GPWDEZXYK2KJL" localSheetId="11" hidden="1">#REF!</definedName>
    <definedName name="BExBBUCJQRR74Q7GPWDEZXYK2KJL" localSheetId="10" hidden="1">#REF!</definedName>
    <definedName name="BExBBUCJQRR74Q7GPWDEZXYK2KJL" localSheetId="9" hidden="1">#REF!</definedName>
    <definedName name="BExBBUCJQRR74Q7GPWDEZXYK2KJL" localSheetId="8" hidden="1">#REF!</definedName>
    <definedName name="BExBBUCJQRR74Q7GPWDEZXYK2KJL" localSheetId="7" hidden="1">#REF!</definedName>
    <definedName name="BExBBUCJQRR74Q7GPWDEZXYK2KJL" localSheetId="6" hidden="1">#REF!</definedName>
    <definedName name="BExBBUCJQRR74Q7GPWDEZXYK2KJL" localSheetId="5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15" hidden="1">#REF!</definedName>
    <definedName name="BExBBV8XVMD9CKZY711T0BN7H3PM" localSheetId="14" hidden="1">#REF!</definedName>
    <definedName name="BExBBV8XVMD9CKZY711T0BN7H3PM" localSheetId="13" hidden="1">#REF!</definedName>
    <definedName name="BExBBV8XVMD9CKZY711T0BN7H3PM" localSheetId="12" hidden="1">#REF!</definedName>
    <definedName name="BExBBV8XVMD9CKZY711T0BN7H3PM" localSheetId="11" hidden="1">#REF!</definedName>
    <definedName name="BExBBV8XVMD9CKZY711T0BN7H3PM" localSheetId="10" hidden="1">#REF!</definedName>
    <definedName name="BExBBV8XVMD9CKZY711T0BN7H3PM" localSheetId="9" hidden="1">#REF!</definedName>
    <definedName name="BExBBV8XVMD9CKZY711T0BN7H3PM" localSheetId="8" hidden="1">#REF!</definedName>
    <definedName name="BExBBV8XVMD9CKZY711T0BN7H3PM" localSheetId="7" hidden="1">#REF!</definedName>
    <definedName name="BExBBV8XVMD9CKZY711T0BN7H3PM" localSheetId="6" hidden="1">#REF!</definedName>
    <definedName name="BExBBV8XVMD9CKZY711T0BN7H3PM" localSheetId="5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15" hidden="1">#REF!</definedName>
    <definedName name="BExBC78HXWXHO3XAB6E8NVTBGLJS" localSheetId="14" hidden="1">#REF!</definedName>
    <definedName name="BExBC78HXWXHO3XAB6E8NVTBGLJS" localSheetId="13" hidden="1">#REF!</definedName>
    <definedName name="BExBC78HXWXHO3XAB6E8NVTBGLJS" localSheetId="12" hidden="1">#REF!</definedName>
    <definedName name="BExBC78HXWXHO3XAB6E8NVTBGLJS" localSheetId="11" hidden="1">#REF!</definedName>
    <definedName name="BExBC78HXWXHO3XAB6E8NVTBGLJS" localSheetId="10" hidden="1">#REF!</definedName>
    <definedName name="BExBC78HXWXHO3XAB6E8NVTBGLJS" localSheetId="9" hidden="1">#REF!</definedName>
    <definedName name="BExBC78HXWXHO3XAB6E8NVTBGLJS" localSheetId="8" hidden="1">#REF!</definedName>
    <definedName name="BExBC78HXWXHO3XAB6E8NVTBGLJS" localSheetId="7" hidden="1">#REF!</definedName>
    <definedName name="BExBC78HXWXHO3XAB6E8NVTBGLJS" localSheetId="6" hidden="1">#REF!</definedName>
    <definedName name="BExBC78HXWXHO3XAB6E8NVTBGLJS" localSheetId="5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15" hidden="1">#REF!</definedName>
    <definedName name="BExBCFH3SMGZ2IPHFB6BCM9O3W0H" localSheetId="14" hidden="1">#REF!</definedName>
    <definedName name="BExBCFH3SMGZ2IPHFB6BCM9O3W0H" localSheetId="13" hidden="1">#REF!</definedName>
    <definedName name="BExBCFH3SMGZ2IPHFB6BCM9O3W0H" localSheetId="12" hidden="1">#REF!</definedName>
    <definedName name="BExBCFH3SMGZ2IPHFB6BCM9O3W0H" localSheetId="11" hidden="1">#REF!</definedName>
    <definedName name="BExBCFH3SMGZ2IPHFB6BCM9O3W0H" localSheetId="10" hidden="1">#REF!</definedName>
    <definedName name="BExBCFH3SMGZ2IPHFB6BCM9O3W0H" localSheetId="9" hidden="1">#REF!</definedName>
    <definedName name="BExBCFH3SMGZ2IPHFB6BCM9O3W0H" localSheetId="8" hidden="1">#REF!</definedName>
    <definedName name="BExBCFH3SMGZ2IPHFB6BCM9O3W0H" localSheetId="7" hidden="1">#REF!</definedName>
    <definedName name="BExBCFH3SMGZ2IPHFB6BCM9O3W0H" localSheetId="6" hidden="1">#REF!</definedName>
    <definedName name="BExBCFH3SMGZ2IPHFB6BCM9O3W0H" localSheetId="5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15" hidden="1">#REF!</definedName>
    <definedName name="BExBCK9SCAABKOT9IP6TEPRR7YDT" localSheetId="14" hidden="1">#REF!</definedName>
    <definedName name="BExBCK9SCAABKOT9IP6TEPRR7YDT" localSheetId="13" hidden="1">#REF!</definedName>
    <definedName name="BExBCK9SCAABKOT9IP6TEPRR7YDT" localSheetId="12" hidden="1">#REF!</definedName>
    <definedName name="BExBCK9SCAABKOT9IP6TEPRR7YDT" localSheetId="11" hidden="1">#REF!</definedName>
    <definedName name="BExBCK9SCAABKOT9IP6TEPRR7YDT" localSheetId="10" hidden="1">#REF!</definedName>
    <definedName name="BExBCK9SCAABKOT9IP6TEPRR7YDT" localSheetId="9" hidden="1">#REF!</definedName>
    <definedName name="BExBCK9SCAABKOT9IP6TEPRR7YDT" localSheetId="8" hidden="1">#REF!</definedName>
    <definedName name="BExBCK9SCAABKOT9IP6TEPRR7YDT" localSheetId="7" hidden="1">#REF!</definedName>
    <definedName name="BExBCK9SCAABKOT9IP6TEPRR7YDT" localSheetId="6" hidden="1">#REF!</definedName>
    <definedName name="BExBCK9SCAABKOT9IP6TEPRR7YDT" localSheetId="5" hidden="1">#REF!</definedName>
    <definedName name="BExBCK9SCAABKOT9IP6TEPRR7YDT" localSheetId="3" hidden="1">#REF!</definedName>
    <definedName name="BExBCK9SCAABKOT9IP6TEPRR7YDT" hidden="1">#REF!</definedName>
    <definedName name="BExBCKKJFFT2RP50WNPKBT7X8PJ3" localSheetId="15" hidden="1">#REF!</definedName>
    <definedName name="BExBCKKJFFT2RP50WNPKBT7X8PJ3" localSheetId="14" hidden="1">#REF!</definedName>
    <definedName name="BExBCKKJFFT2RP50WNPKBT7X8PJ3" localSheetId="13" hidden="1">#REF!</definedName>
    <definedName name="BExBCKKJFFT2RP50WNPKBT7X8PJ3" localSheetId="12" hidden="1">#REF!</definedName>
    <definedName name="BExBCKKJFFT2RP50WNPKBT7X8PJ3" localSheetId="11" hidden="1">#REF!</definedName>
    <definedName name="BExBCKKJFFT2RP50WNPKBT7X8PJ3" localSheetId="10" hidden="1">#REF!</definedName>
    <definedName name="BExBCKKJFFT2RP50WNPKBT7X8PJ3" localSheetId="9" hidden="1">#REF!</definedName>
    <definedName name="BExBCKKJFFT2RP50WNPKBT7X8PJ3" localSheetId="8" hidden="1">#REF!</definedName>
    <definedName name="BExBCKKJFFT2RP50WNPKBT7X8PJ3" localSheetId="7" hidden="1">#REF!</definedName>
    <definedName name="BExBCKKJFFT2RP50WNPKBT7X8PJ3" localSheetId="6" hidden="1">#REF!</definedName>
    <definedName name="BExBCKKJFFT2RP50WNPKBT7X8PJ3" localSheetId="5" hidden="1">#REF!</definedName>
    <definedName name="BExBCKKJFFT2RP50WNPKBT7X8PJ3" localSheetId="3" hidden="1">#REF!</definedName>
    <definedName name="BExBCKKJFFT2RP50WNPKBT7X8PJ3" hidden="1">#REF!</definedName>
    <definedName name="BExBCKKJTIRKC1RZJRTK65HHLX4W" localSheetId="15" hidden="1">#REF!</definedName>
    <definedName name="BExBCKKJTIRKC1RZJRTK65HHLX4W" localSheetId="14" hidden="1">#REF!</definedName>
    <definedName name="BExBCKKJTIRKC1RZJRTK65HHLX4W" localSheetId="13" hidden="1">#REF!</definedName>
    <definedName name="BExBCKKJTIRKC1RZJRTK65HHLX4W" localSheetId="12" hidden="1">#REF!</definedName>
    <definedName name="BExBCKKJTIRKC1RZJRTK65HHLX4W" localSheetId="11" hidden="1">#REF!</definedName>
    <definedName name="BExBCKKJTIRKC1RZJRTK65HHLX4W" localSheetId="10" hidden="1">#REF!</definedName>
    <definedName name="BExBCKKJTIRKC1RZJRTK65HHLX4W" localSheetId="9" hidden="1">#REF!</definedName>
    <definedName name="BExBCKKJTIRKC1RZJRTK65HHLX4W" localSheetId="8" hidden="1">#REF!</definedName>
    <definedName name="BExBCKKJTIRKC1RZJRTK65HHLX4W" localSheetId="7" hidden="1">#REF!</definedName>
    <definedName name="BExBCKKJTIRKC1RZJRTK65HHLX4W" localSheetId="6" hidden="1">#REF!</definedName>
    <definedName name="BExBCKKJTIRKC1RZJRTK65HHLX4W" localSheetId="5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15" hidden="1">#REF!</definedName>
    <definedName name="BExBCLMEPAN3XXX174TU8SS0627Q" localSheetId="14" hidden="1">#REF!</definedName>
    <definedName name="BExBCLMEPAN3XXX174TU8SS0627Q" localSheetId="13" hidden="1">#REF!</definedName>
    <definedName name="BExBCLMEPAN3XXX174TU8SS0627Q" localSheetId="12" hidden="1">#REF!</definedName>
    <definedName name="BExBCLMEPAN3XXX174TU8SS0627Q" localSheetId="11" hidden="1">#REF!</definedName>
    <definedName name="BExBCLMEPAN3XXX174TU8SS0627Q" localSheetId="10" hidden="1">#REF!</definedName>
    <definedName name="BExBCLMEPAN3XXX174TU8SS0627Q" localSheetId="9" hidden="1">#REF!</definedName>
    <definedName name="BExBCLMEPAN3XXX174TU8SS0627Q" localSheetId="8" hidden="1">#REF!</definedName>
    <definedName name="BExBCLMEPAN3XXX174TU8SS0627Q" localSheetId="7" hidden="1">#REF!</definedName>
    <definedName name="BExBCLMEPAN3XXX174TU8SS0627Q" localSheetId="6" hidden="1">#REF!</definedName>
    <definedName name="BExBCLMEPAN3XXX174TU8SS0627Q" localSheetId="5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15" hidden="1">#REF!</definedName>
    <definedName name="BExBCRBEYR2KZ8FAQFZ2NHY13WIY" localSheetId="14" hidden="1">#REF!</definedName>
    <definedName name="BExBCRBEYR2KZ8FAQFZ2NHY13WIY" localSheetId="13" hidden="1">#REF!</definedName>
    <definedName name="BExBCRBEYR2KZ8FAQFZ2NHY13WIY" localSheetId="12" hidden="1">#REF!</definedName>
    <definedName name="BExBCRBEYR2KZ8FAQFZ2NHY13WIY" localSheetId="11" hidden="1">#REF!</definedName>
    <definedName name="BExBCRBEYR2KZ8FAQFZ2NHY13WIY" localSheetId="10" hidden="1">#REF!</definedName>
    <definedName name="BExBCRBEYR2KZ8FAQFZ2NHY13WIY" localSheetId="9" hidden="1">#REF!</definedName>
    <definedName name="BExBCRBEYR2KZ8FAQFZ2NHY13WIY" localSheetId="8" hidden="1">#REF!</definedName>
    <definedName name="BExBCRBEYR2KZ8FAQFZ2NHY13WIY" localSheetId="7" hidden="1">#REF!</definedName>
    <definedName name="BExBCRBEYR2KZ8FAQFZ2NHY13WIY" localSheetId="6" hidden="1">#REF!</definedName>
    <definedName name="BExBCRBEYR2KZ8FAQFZ2NHY13WIY" localSheetId="5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15" hidden="1">#REF!</definedName>
    <definedName name="BExBD4I559NXSV6J07Q343TKYMVJ" localSheetId="14" hidden="1">#REF!</definedName>
    <definedName name="BExBD4I559NXSV6J07Q343TKYMVJ" localSheetId="13" hidden="1">#REF!</definedName>
    <definedName name="BExBD4I559NXSV6J07Q343TKYMVJ" localSheetId="12" hidden="1">#REF!</definedName>
    <definedName name="BExBD4I559NXSV6J07Q343TKYMVJ" localSheetId="11" hidden="1">#REF!</definedName>
    <definedName name="BExBD4I559NXSV6J07Q343TKYMVJ" localSheetId="10" hidden="1">#REF!</definedName>
    <definedName name="BExBD4I559NXSV6J07Q343TKYMVJ" localSheetId="9" hidden="1">#REF!</definedName>
    <definedName name="BExBD4I559NXSV6J07Q343TKYMVJ" localSheetId="8" hidden="1">#REF!</definedName>
    <definedName name="BExBD4I559NXSV6J07Q343TKYMVJ" localSheetId="7" hidden="1">#REF!</definedName>
    <definedName name="BExBD4I559NXSV6J07Q343TKYMVJ" localSheetId="6" hidden="1">#REF!</definedName>
    <definedName name="BExBD4I559NXSV6J07Q343TKYMVJ" localSheetId="5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15" hidden="1">#REF!</definedName>
    <definedName name="BExBD9W8C0W9N6L1AFL18JP4H94W" localSheetId="14" hidden="1">#REF!</definedName>
    <definedName name="BExBD9W8C0W9N6L1AFL18JP4H94W" localSheetId="13" hidden="1">#REF!</definedName>
    <definedName name="BExBD9W8C0W9N6L1AFL18JP4H94W" localSheetId="12" hidden="1">#REF!</definedName>
    <definedName name="BExBD9W8C0W9N6L1AFL18JP4H94W" localSheetId="11" hidden="1">#REF!</definedName>
    <definedName name="BExBD9W8C0W9N6L1AFL18JP4H94W" localSheetId="10" hidden="1">#REF!</definedName>
    <definedName name="BExBD9W8C0W9N6L1AFL18JP4H94W" localSheetId="9" hidden="1">#REF!</definedName>
    <definedName name="BExBD9W8C0W9N6L1AFL18JP4H94W" localSheetId="8" hidden="1">#REF!</definedName>
    <definedName name="BExBD9W8C0W9N6L1AFL18JP4H94W" localSheetId="7" hidden="1">#REF!</definedName>
    <definedName name="BExBD9W8C0W9N6L1AFL18JP4H94W" localSheetId="6" hidden="1">#REF!</definedName>
    <definedName name="BExBD9W8C0W9N6L1AFL18JP4H94W" localSheetId="5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15" hidden="1">#REF!</definedName>
    <definedName name="BExBDBZQLTX3OGFYGULQFK5WEZU5" localSheetId="14" hidden="1">#REF!</definedName>
    <definedName name="BExBDBZQLTX3OGFYGULQFK5WEZU5" localSheetId="13" hidden="1">#REF!</definedName>
    <definedName name="BExBDBZQLTX3OGFYGULQFK5WEZU5" localSheetId="12" hidden="1">#REF!</definedName>
    <definedName name="BExBDBZQLTX3OGFYGULQFK5WEZU5" localSheetId="11" hidden="1">#REF!</definedName>
    <definedName name="BExBDBZQLTX3OGFYGULQFK5WEZU5" localSheetId="10" hidden="1">#REF!</definedName>
    <definedName name="BExBDBZQLTX3OGFYGULQFK5WEZU5" localSheetId="9" hidden="1">#REF!</definedName>
    <definedName name="BExBDBZQLTX3OGFYGULQFK5WEZU5" localSheetId="8" hidden="1">#REF!</definedName>
    <definedName name="BExBDBZQLTX3OGFYGULQFK5WEZU5" localSheetId="7" hidden="1">#REF!</definedName>
    <definedName name="BExBDBZQLTX3OGFYGULQFK5WEZU5" localSheetId="6" hidden="1">#REF!</definedName>
    <definedName name="BExBDBZQLTX3OGFYGULQFK5WEZU5" localSheetId="5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15" hidden="1">#REF!</definedName>
    <definedName name="BExBDJS9TUEU8Z84IV59E5V4T8K6" localSheetId="14" hidden="1">#REF!</definedName>
    <definedName name="BExBDJS9TUEU8Z84IV59E5V4T8K6" localSheetId="13" hidden="1">#REF!</definedName>
    <definedName name="BExBDJS9TUEU8Z84IV59E5V4T8K6" localSheetId="12" hidden="1">#REF!</definedName>
    <definedName name="BExBDJS9TUEU8Z84IV59E5V4T8K6" localSheetId="11" hidden="1">#REF!</definedName>
    <definedName name="BExBDJS9TUEU8Z84IV59E5V4T8K6" localSheetId="10" hidden="1">#REF!</definedName>
    <definedName name="BExBDJS9TUEU8Z84IV59E5V4T8K6" localSheetId="9" hidden="1">#REF!</definedName>
    <definedName name="BExBDJS9TUEU8Z84IV59E5V4T8K6" localSheetId="8" hidden="1">#REF!</definedName>
    <definedName name="BExBDJS9TUEU8Z84IV59E5V4T8K6" localSheetId="7" hidden="1">#REF!</definedName>
    <definedName name="BExBDJS9TUEU8Z84IV59E5V4T8K6" localSheetId="6" hidden="1">#REF!</definedName>
    <definedName name="BExBDJS9TUEU8Z84IV59E5V4T8K6" localSheetId="5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15" hidden="1">#REF!</definedName>
    <definedName name="BExBDKOMSVH4XMH52CFJ3F028I9R" localSheetId="14" hidden="1">#REF!</definedName>
    <definedName name="BExBDKOMSVH4XMH52CFJ3F028I9R" localSheetId="13" hidden="1">#REF!</definedName>
    <definedName name="BExBDKOMSVH4XMH52CFJ3F028I9R" localSheetId="12" hidden="1">#REF!</definedName>
    <definedName name="BExBDKOMSVH4XMH52CFJ3F028I9R" localSheetId="11" hidden="1">#REF!</definedName>
    <definedName name="BExBDKOMSVH4XMH52CFJ3F028I9R" localSheetId="10" hidden="1">#REF!</definedName>
    <definedName name="BExBDKOMSVH4XMH52CFJ3F028I9R" localSheetId="9" hidden="1">#REF!</definedName>
    <definedName name="BExBDKOMSVH4XMH52CFJ3F028I9R" localSheetId="8" hidden="1">#REF!</definedName>
    <definedName name="BExBDKOMSVH4XMH52CFJ3F028I9R" localSheetId="7" hidden="1">#REF!</definedName>
    <definedName name="BExBDKOMSVH4XMH52CFJ3F028I9R" localSheetId="6" hidden="1">#REF!</definedName>
    <definedName name="BExBDKOMSVH4XMH52CFJ3F028I9R" localSheetId="5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15" hidden="1">#REF!</definedName>
    <definedName name="BExBDSRXVZQ0W5WXQMP5XD00GRRL" localSheetId="14" hidden="1">#REF!</definedName>
    <definedName name="BExBDSRXVZQ0W5WXQMP5XD00GRRL" localSheetId="13" hidden="1">#REF!</definedName>
    <definedName name="BExBDSRXVZQ0W5WXQMP5XD00GRRL" localSheetId="12" hidden="1">#REF!</definedName>
    <definedName name="BExBDSRXVZQ0W5WXQMP5XD00GRRL" localSheetId="11" hidden="1">#REF!</definedName>
    <definedName name="BExBDSRXVZQ0W5WXQMP5XD00GRRL" localSheetId="10" hidden="1">#REF!</definedName>
    <definedName name="BExBDSRXVZQ0W5WXQMP5XD00GRRL" localSheetId="9" hidden="1">#REF!</definedName>
    <definedName name="BExBDSRXVZQ0W5WXQMP5XD00GRRL" localSheetId="8" hidden="1">#REF!</definedName>
    <definedName name="BExBDSRXVZQ0W5WXQMP5XD00GRRL" localSheetId="7" hidden="1">#REF!</definedName>
    <definedName name="BExBDSRXVZQ0W5WXQMP5XD00GRRL" localSheetId="6" hidden="1">#REF!</definedName>
    <definedName name="BExBDSRXVZQ0W5WXQMP5XD00GRRL" localSheetId="5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15" hidden="1">#REF!</definedName>
    <definedName name="BExBDTJ0J7XEHB9OATXFF5I8FZBJ" localSheetId="14" hidden="1">#REF!</definedName>
    <definedName name="BExBDTJ0J7XEHB9OATXFF5I8FZBJ" localSheetId="13" hidden="1">#REF!</definedName>
    <definedName name="BExBDTJ0J7XEHB9OATXFF5I8FZBJ" localSheetId="12" hidden="1">#REF!</definedName>
    <definedName name="BExBDTJ0J7XEHB9OATXFF5I8FZBJ" localSheetId="11" hidden="1">#REF!</definedName>
    <definedName name="BExBDTJ0J7XEHB9OATXFF5I8FZBJ" localSheetId="10" hidden="1">#REF!</definedName>
    <definedName name="BExBDTJ0J7XEHB9OATXFF5I8FZBJ" localSheetId="9" hidden="1">#REF!</definedName>
    <definedName name="BExBDTJ0J7XEHB9OATXFF5I8FZBJ" localSheetId="8" hidden="1">#REF!</definedName>
    <definedName name="BExBDTJ0J7XEHB9OATXFF5I8FZBJ" localSheetId="7" hidden="1">#REF!</definedName>
    <definedName name="BExBDTJ0J7XEHB9OATXFF5I8FZBJ" localSheetId="6" hidden="1">#REF!</definedName>
    <definedName name="BExBDTJ0J7XEHB9OATXFF5I8FZBJ" localSheetId="5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15" hidden="1">#REF!</definedName>
    <definedName name="BExBDUVGK3E1J4JY9ZYTS7V14BLY" localSheetId="14" hidden="1">#REF!</definedName>
    <definedName name="BExBDUVGK3E1J4JY9ZYTS7V14BLY" localSheetId="13" hidden="1">#REF!</definedName>
    <definedName name="BExBDUVGK3E1J4JY9ZYTS7V14BLY" localSheetId="12" hidden="1">#REF!</definedName>
    <definedName name="BExBDUVGK3E1J4JY9ZYTS7V14BLY" localSheetId="11" hidden="1">#REF!</definedName>
    <definedName name="BExBDUVGK3E1J4JY9ZYTS7V14BLY" localSheetId="10" hidden="1">#REF!</definedName>
    <definedName name="BExBDUVGK3E1J4JY9ZYTS7V14BLY" localSheetId="9" hidden="1">#REF!</definedName>
    <definedName name="BExBDUVGK3E1J4JY9ZYTS7V14BLY" localSheetId="8" hidden="1">#REF!</definedName>
    <definedName name="BExBDUVGK3E1J4JY9ZYTS7V14BLY" localSheetId="7" hidden="1">#REF!</definedName>
    <definedName name="BExBDUVGK3E1J4JY9ZYTS7V14BLY" localSheetId="6" hidden="1">#REF!</definedName>
    <definedName name="BExBDUVGK3E1J4JY9ZYTS7V14BLY" localSheetId="5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15" hidden="1">#REF!</definedName>
    <definedName name="BExBE0KGY14GSWOGPU4HSJRLD2UD" localSheetId="14" hidden="1">#REF!</definedName>
    <definedName name="BExBE0KGY14GSWOGPU4HSJRLD2UD" localSheetId="13" hidden="1">#REF!</definedName>
    <definedName name="BExBE0KGY14GSWOGPU4HSJRLD2UD" localSheetId="12" hidden="1">#REF!</definedName>
    <definedName name="BExBE0KGY14GSWOGPU4HSJRLD2UD" localSheetId="11" hidden="1">#REF!</definedName>
    <definedName name="BExBE0KGY14GSWOGPU4HSJRLD2UD" localSheetId="10" hidden="1">#REF!</definedName>
    <definedName name="BExBE0KGY14GSWOGPU4HSJRLD2UD" localSheetId="9" hidden="1">#REF!</definedName>
    <definedName name="BExBE0KGY14GSWOGPU4HSJRLD2UD" localSheetId="8" hidden="1">#REF!</definedName>
    <definedName name="BExBE0KGY14GSWOGPU4HSJRLD2UD" localSheetId="7" hidden="1">#REF!</definedName>
    <definedName name="BExBE0KGY14GSWOGPU4HSJRLD2UD" localSheetId="6" hidden="1">#REF!</definedName>
    <definedName name="BExBE0KGY14GSWOGPU4HSJRLD2UD" localSheetId="5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15" hidden="1">#REF!</definedName>
    <definedName name="BExBE162OSBKD30I7T1DKKPT3I9I" localSheetId="14" hidden="1">#REF!</definedName>
    <definedName name="BExBE162OSBKD30I7T1DKKPT3I9I" localSheetId="13" hidden="1">#REF!</definedName>
    <definedName name="BExBE162OSBKD30I7T1DKKPT3I9I" localSheetId="12" hidden="1">#REF!</definedName>
    <definedName name="BExBE162OSBKD30I7T1DKKPT3I9I" localSheetId="11" hidden="1">#REF!</definedName>
    <definedName name="BExBE162OSBKD30I7T1DKKPT3I9I" localSheetId="10" hidden="1">#REF!</definedName>
    <definedName name="BExBE162OSBKD30I7T1DKKPT3I9I" localSheetId="9" hidden="1">#REF!</definedName>
    <definedName name="BExBE162OSBKD30I7T1DKKPT3I9I" localSheetId="8" hidden="1">#REF!</definedName>
    <definedName name="BExBE162OSBKD30I7T1DKKPT3I9I" localSheetId="7" hidden="1">#REF!</definedName>
    <definedName name="BExBE162OSBKD30I7T1DKKPT3I9I" localSheetId="6" hidden="1">#REF!</definedName>
    <definedName name="BExBE162OSBKD30I7T1DKKPT3I9I" localSheetId="5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15" hidden="1">#REF!</definedName>
    <definedName name="BExBEC9ATLQZF86W1M3APSM4HEOH" localSheetId="14" hidden="1">#REF!</definedName>
    <definedName name="BExBEC9ATLQZF86W1M3APSM4HEOH" localSheetId="13" hidden="1">#REF!</definedName>
    <definedName name="BExBEC9ATLQZF86W1M3APSM4HEOH" localSheetId="12" hidden="1">#REF!</definedName>
    <definedName name="BExBEC9ATLQZF86W1M3APSM4HEOH" localSheetId="11" hidden="1">#REF!</definedName>
    <definedName name="BExBEC9ATLQZF86W1M3APSM4HEOH" localSheetId="10" hidden="1">#REF!</definedName>
    <definedName name="BExBEC9ATLQZF86W1M3APSM4HEOH" localSheetId="9" hidden="1">#REF!</definedName>
    <definedName name="BExBEC9ATLQZF86W1M3APSM4HEOH" localSheetId="8" hidden="1">#REF!</definedName>
    <definedName name="BExBEC9ATLQZF86W1M3APSM4HEOH" localSheetId="7" hidden="1">#REF!</definedName>
    <definedName name="BExBEC9ATLQZF86W1M3APSM4HEOH" localSheetId="6" hidden="1">#REF!</definedName>
    <definedName name="BExBEC9ATLQZF86W1M3APSM4HEOH" localSheetId="5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15" hidden="1">#REF!</definedName>
    <definedName name="BExBEXU4CFCM1P5CTZ4NE14PBGDA" localSheetId="14" hidden="1">#REF!</definedName>
    <definedName name="BExBEXU4CFCM1P5CTZ4NE14PBGDA" localSheetId="13" hidden="1">#REF!</definedName>
    <definedName name="BExBEXU4CFCM1P5CTZ4NE14PBGDA" localSheetId="12" hidden="1">#REF!</definedName>
    <definedName name="BExBEXU4CFCM1P5CTZ4NE14PBGDA" localSheetId="11" hidden="1">#REF!</definedName>
    <definedName name="BExBEXU4CFCM1P5CTZ4NE14PBGDA" localSheetId="10" hidden="1">#REF!</definedName>
    <definedName name="BExBEXU4CFCM1P5CTZ4NE14PBGDA" localSheetId="9" hidden="1">#REF!</definedName>
    <definedName name="BExBEXU4CFCM1P5CTZ4NE14PBGDA" localSheetId="8" hidden="1">#REF!</definedName>
    <definedName name="BExBEXU4CFCM1P5CTZ4NE14PBGDA" localSheetId="7" hidden="1">#REF!</definedName>
    <definedName name="BExBEXU4CFCM1P5CTZ4NE14PBGDA" localSheetId="6" hidden="1">#REF!</definedName>
    <definedName name="BExBEXU4CFCM1P5CTZ4NE14PBGDA" localSheetId="5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15" hidden="1">#REF!</definedName>
    <definedName name="BExBEYFQJE9YK12A6JBMRFKEC7RN" localSheetId="14" hidden="1">#REF!</definedName>
    <definedName name="BExBEYFQJE9YK12A6JBMRFKEC7RN" localSheetId="13" hidden="1">#REF!</definedName>
    <definedName name="BExBEYFQJE9YK12A6JBMRFKEC7RN" localSheetId="12" hidden="1">#REF!</definedName>
    <definedName name="BExBEYFQJE9YK12A6JBMRFKEC7RN" localSheetId="11" hidden="1">#REF!</definedName>
    <definedName name="BExBEYFQJE9YK12A6JBMRFKEC7RN" localSheetId="10" hidden="1">#REF!</definedName>
    <definedName name="BExBEYFQJE9YK12A6JBMRFKEC7RN" localSheetId="9" hidden="1">#REF!</definedName>
    <definedName name="BExBEYFQJE9YK12A6JBMRFKEC7RN" localSheetId="8" hidden="1">#REF!</definedName>
    <definedName name="BExBEYFQJE9YK12A6JBMRFKEC7RN" localSheetId="7" hidden="1">#REF!</definedName>
    <definedName name="BExBEYFQJE9YK12A6JBMRFKEC7RN" localSheetId="6" hidden="1">#REF!</definedName>
    <definedName name="BExBEYFQJE9YK12A6JBMRFKEC7RN" localSheetId="5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15" hidden="1">#REF!</definedName>
    <definedName name="BExBG1ED81J2O4A2S5F5Y3BPHMCR" localSheetId="14" hidden="1">#REF!</definedName>
    <definedName name="BExBG1ED81J2O4A2S5F5Y3BPHMCR" localSheetId="13" hidden="1">#REF!</definedName>
    <definedName name="BExBG1ED81J2O4A2S5F5Y3BPHMCR" localSheetId="12" hidden="1">#REF!</definedName>
    <definedName name="BExBG1ED81J2O4A2S5F5Y3BPHMCR" localSheetId="11" hidden="1">#REF!</definedName>
    <definedName name="BExBG1ED81J2O4A2S5F5Y3BPHMCR" localSheetId="10" hidden="1">#REF!</definedName>
    <definedName name="BExBG1ED81J2O4A2S5F5Y3BPHMCR" localSheetId="9" hidden="1">#REF!</definedName>
    <definedName name="BExBG1ED81J2O4A2S5F5Y3BPHMCR" localSheetId="8" hidden="1">#REF!</definedName>
    <definedName name="BExBG1ED81J2O4A2S5F5Y3BPHMCR" localSheetId="7" hidden="1">#REF!</definedName>
    <definedName name="BExBG1ED81J2O4A2S5F5Y3BPHMCR" localSheetId="6" hidden="1">#REF!</definedName>
    <definedName name="BExBG1ED81J2O4A2S5F5Y3BPHMCR" localSheetId="5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15" hidden="1">#REF!</definedName>
    <definedName name="BExCRK0K58VDM9V35DGI6VK8C92V" localSheetId="14" hidden="1">#REF!</definedName>
    <definedName name="BExCRK0K58VDM9V35DGI6VK8C92V" localSheetId="13" hidden="1">#REF!</definedName>
    <definedName name="BExCRK0K58VDM9V35DGI6VK8C92V" localSheetId="12" hidden="1">#REF!</definedName>
    <definedName name="BExCRK0K58VDM9V35DGI6VK8C92V" localSheetId="11" hidden="1">#REF!</definedName>
    <definedName name="BExCRK0K58VDM9V35DGI6VK8C92V" localSheetId="10" hidden="1">#REF!</definedName>
    <definedName name="BExCRK0K58VDM9V35DGI6VK8C92V" localSheetId="9" hidden="1">#REF!</definedName>
    <definedName name="BExCRK0K58VDM9V35DGI6VK8C92V" localSheetId="8" hidden="1">#REF!</definedName>
    <definedName name="BExCRK0K58VDM9V35DGI6VK8C92V" localSheetId="7" hidden="1">#REF!</definedName>
    <definedName name="BExCRK0K58VDM9V35DGI6VK8C92V" localSheetId="6" hidden="1">#REF!</definedName>
    <definedName name="BExCRK0K58VDM9V35DGI6VK8C92V" localSheetId="5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15" hidden="1">#REF!</definedName>
    <definedName name="BExCRLIHS7466WFJ3RPIUGGXYESZ" localSheetId="14" hidden="1">#REF!</definedName>
    <definedName name="BExCRLIHS7466WFJ3RPIUGGXYESZ" localSheetId="13" hidden="1">#REF!</definedName>
    <definedName name="BExCRLIHS7466WFJ3RPIUGGXYESZ" localSheetId="12" hidden="1">#REF!</definedName>
    <definedName name="BExCRLIHS7466WFJ3RPIUGGXYESZ" localSheetId="11" hidden="1">#REF!</definedName>
    <definedName name="BExCRLIHS7466WFJ3RPIUGGXYESZ" localSheetId="10" hidden="1">#REF!</definedName>
    <definedName name="BExCRLIHS7466WFJ3RPIUGGXYESZ" localSheetId="9" hidden="1">#REF!</definedName>
    <definedName name="BExCRLIHS7466WFJ3RPIUGGXYESZ" localSheetId="8" hidden="1">#REF!</definedName>
    <definedName name="BExCRLIHS7466WFJ3RPIUGGXYESZ" localSheetId="7" hidden="1">#REF!</definedName>
    <definedName name="BExCRLIHS7466WFJ3RPIUGGXYESZ" localSheetId="6" hidden="1">#REF!</definedName>
    <definedName name="BExCRLIHS7466WFJ3RPIUGGXYESZ" localSheetId="5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15" hidden="1">#REF!</definedName>
    <definedName name="BExCRXSXMF4LHAQZHN64FXJPMVZ7" localSheetId="14" hidden="1">#REF!</definedName>
    <definedName name="BExCRXSXMF4LHAQZHN64FXJPMVZ7" localSheetId="13" hidden="1">#REF!</definedName>
    <definedName name="BExCRXSXMF4LHAQZHN64FXJPMVZ7" localSheetId="12" hidden="1">#REF!</definedName>
    <definedName name="BExCRXSXMF4LHAQZHN64FXJPMVZ7" localSheetId="11" hidden="1">#REF!</definedName>
    <definedName name="BExCRXSXMF4LHAQZHN64FXJPMVZ7" localSheetId="10" hidden="1">#REF!</definedName>
    <definedName name="BExCRXSXMF4LHAQZHN64FXJPMVZ7" localSheetId="9" hidden="1">#REF!</definedName>
    <definedName name="BExCRXSXMF4LHAQZHN64FXJPMVZ7" localSheetId="8" hidden="1">#REF!</definedName>
    <definedName name="BExCRXSXMF4LHAQZHN64FXJPMVZ7" localSheetId="7" hidden="1">#REF!</definedName>
    <definedName name="BExCRXSXMF4LHAQZHN64FXJPMVZ7" localSheetId="6" hidden="1">#REF!</definedName>
    <definedName name="BExCRXSXMF4LHAQZHN64FXJPMVZ7" localSheetId="5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15" hidden="1">#REF!</definedName>
    <definedName name="BExCS1EDDUEAEWHVYXHIP9I1WCJH" localSheetId="14" hidden="1">#REF!</definedName>
    <definedName name="BExCS1EDDUEAEWHVYXHIP9I1WCJH" localSheetId="13" hidden="1">#REF!</definedName>
    <definedName name="BExCS1EDDUEAEWHVYXHIP9I1WCJH" localSheetId="12" hidden="1">#REF!</definedName>
    <definedName name="BExCS1EDDUEAEWHVYXHIP9I1WCJH" localSheetId="11" hidden="1">#REF!</definedName>
    <definedName name="BExCS1EDDUEAEWHVYXHIP9I1WCJH" localSheetId="10" hidden="1">#REF!</definedName>
    <definedName name="BExCS1EDDUEAEWHVYXHIP9I1WCJH" localSheetId="9" hidden="1">#REF!</definedName>
    <definedName name="BExCS1EDDUEAEWHVYXHIP9I1WCJH" localSheetId="8" hidden="1">#REF!</definedName>
    <definedName name="BExCS1EDDUEAEWHVYXHIP9I1WCJH" localSheetId="7" hidden="1">#REF!</definedName>
    <definedName name="BExCS1EDDUEAEWHVYXHIP9I1WCJH" localSheetId="6" hidden="1">#REF!</definedName>
    <definedName name="BExCS1EDDUEAEWHVYXHIP9I1WCJH" localSheetId="5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15" hidden="1">#REF!</definedName>
    <definedName name="BExCS1P5QG0X3OTHKX07RALOE5T5" localSheetId="14" hidden="1">#REF!</definedName>
    <definedName name="BExCS1P5QG0X3OTHKX07RALOE5T5" localSheetId="13" hidden="1">#REF!</definedName>
    <definedName name="BExCS1P5QG0X3OTHKX07RALOE5T5" localSheetId="12" hidden="1">#REF!</definedName>
    <definedName name="BExCS1P5QG0X3OTHKX07RALOE5T5" localSheetId="11" hidden="1">#REF!</definedName>
    <definedName name="BExCS1P5QG0X3OTHKX07RALOE5T5" localSheetId="10" hidden="1">#REF!</definedName>
    <definedName name="BExCS1P5QG0X3OTHKX07RALOE5T5" localSheetId="9" hidden="1">#REF!</definedName>
    <definedName name="BExCS1P5QG0X3OTHKX07RALOE5T5" localSheetId="8" hidden="1">#REF!</definedName>
    <definedName name="BExCS1P5QG0X3OTHKX07RALOE5T5" localSheetId="7" hidden="1">#REF!</definedName>
    <definedName name="BExCS1P5QG0X3OTHKX07RALOE5T5" localSheetId="6" hidden="1">#REF!</definedName>
    <definedName name="BExCS1P5QG0X3OTHKX07RALOE5T5" localSheetId="5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15" hidden="1">#REF!</definedName>
    <definedName name="BExCS7ZPMHFJ4UJDAL8CQOLSZ13B" localSheetId="14" hidden="1">#REF!</definedName>
    <definedName name="BExCS7ZPMHFJ4UJDAL8CQOLSZ13B" localSheetId="13" hidden="1">#REF!</definedName>
    <definedName name="BExCS7ZPMHFJ4UJDAL8CQOLSZ13B" localSheetId="12" hidden="1">#REF!</definedName>
    <definedName name="BExCS7ZPMHFJ4UJDAL8CQOLSZ13B" localSheetId="11" hidden="1">#REF!</definedName>
    <definedName name="BExCS7ZPMHFJ4UJDAL8CQOLSZ13B" localSheetId="10" hidden="1">#REF!</definedName>
    <definedName name="BExCS7ZPMHFJ4UJDAL8CQOLSZ13B" localSheetId="9" hidden="1">#REF!</definedName>
    <definedName name="BExCS7ZPMHFJ4UJDAL8CQOLSZ13B" localSheetId="8" hidden="1">#REF!</definedName>
    <definedName name="BExCS7ZPMHFJ4UJDAL8CQOLSZ13B" localSheetId="7" hidden="1">#REF!</definedName>
    <definedName name="BExCS7ZPMHFJ4UJDAL8CQOLSZ13B" localSheetId="6" hidden="1">#REF!</definedName>
    <definedName name="BExCS7ZPMHFJ4UJDAL8CQOLSZ13B" localSheetId="5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15" hidden="1">#REF!</definedName>
    <definedName name="BExCS8W4NJUZH9S1CYB6XSDLEPBW" localSheetId="14" hidden="1">#REF!</definedName>
    <definedName name="BExCS8W4NJUZH9S1CYB6XSDLEPBW" localSheetId="13" hidden="1">#REF!</definedName>
    <definedName name="BExCS8W4NJUZH9S1CYB6XSDLEPBW" localSheetId="12" hidden="1">#REF!</definedName>
    <definedName name="BExCS8W4NJUZH9S1CYB6XSDLEPBW" localSheetId="11" hidden="1">#REF!</definedName>
    <definedName name="BExCS8W4NJUZH9S1CYB6XSDLEPBW" localSheetId="10" hidden="1">#REF!</definedName>
    <definedName name="BExCS8W4NJUZH9S1CYB6XSDLEPBW" localSheetId="9" hidden="1">#REF!</definedName>
    <definedName name="BExCS8W4NJUZH9S1CYB6XSDLEPBW" localSheetId="8" hidden="1">#REF!</definedName>
    <definedName name="BExCS8W4NJUZH9S1CYB6XSDLEPBW" localSheetId="7" hidden="1">#REF!</definedName>
    <definedName name="BExCS8W4NJUZH9S1CYB6XSDLEPBW" localSheetId="6" hidden="1">#REF!</definedName>
    <definedName name="BExCS8W4NJUZH9S1CYB6XSDLEPBW" localSheetId="5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15" hidden="1">#REF!</definedName>
    <definedName name="BExCSAE1M6G20R41J0Y24YNN0YC1" localSheetId="14" hidden="1">#REF!</definedName>
    <definedName name="BExCSAE1M6G20R41J0Y24YNN0YC1" localSheetId="13" hidden="1">#REF!</definedName>
    <definedName name="BExCSAE1M6G20R41J0Y24YNN0YC1" localSheetId="12" hidden="1">#REF!</definedName>
    <definedName name="BExCSAE1M6G20R41J0Y24YNN0YC1" localSheetId="11" hidden="1">#REF!</definedName>
    <definedName name="BExCSAE1M6G20R41J0Y24YNN0YC1" localSheetId="10" hidden="1">#REF!</definedName>
    <definedName name="BExCSAE1M6G20R41J0Y24YNN0YC1" localSheetId="9" hidden="1">#REF!</definedName>
    <definedName name="BExCSAE1M6G20R41J0Y24YNN0YC1" localSheetId="8" hidden="1">#REF!</definedName>
    <definedName name="BExCSAE1M6G20R41J0Y24YNN0YC1" localSheetId="7" hidden="1">#REF!</definedName>
    <definedName name="BExCSAE1M6G20R41J0Y24YNN0YC1" localSheetId="6" hidden="1">#REF!</definedName>
    <definedName name="BExCSAE1M6G20R41J0Y24YNN0YC1" localSheetId="5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15" hidden="1">#REF!</definedName>
    <definedName name="BExCSAOUZOYKHN7HV511TO8VDJ02" localSheetId="14" hidden="1">#REF!</definedName>
    <definedName name="BExCSAOUZOYKHN7HV511TO8VDJ02" localSheetId="13" hidden="1">#REF!</definedName>
    <definedName name="BExCSAOUZOYKHN7HV511TO8VDJ02" localSheetId="12" hidden="1">#REF!</definedName>
    <definedName name="BExCSAOUZOYKHN7HV511TO8VDJ02" localSheetId="11" hidden="1">#REF!</definedName>
    <definedName name="BExCSAOUZOYKHN7HV511TO8VDJ02" localSheetId="10" hidden="1">#REF!</definedName>
    <definedName name="BExCSAOUZOYKHN7HV511TO8VDJ02" localSheetId="9" hidden="1">#REF!</definedName>
    <definedName name="BExCSAOUZOYKHN7HV511TO8VDJ02" localSheetId="8" hidden="1">#REF!</definedName>
    <definedName name="BExCSAOUZOYKHN7HV511TO8VDJ02" localSheetId="7" hidden="1">#REF!</definedName>
    <definedName name="BExCSAOUZOYKHN7HV511TO8VDJ02" localSheetId="6" hidden="1">#REF!</definedName>
    <definedName name="BExCSAOUZOYKHN7HV511TO8VDJ02" localSheetId="5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15" hidden="1">#REF!</definedName>
    <definedName name="BExCSJ2XVKHN6ULCF7JML0TCRKEO" localSheetId="14" hidden="1">#REF!</definedName>
    <definedName name="BExCSJ2XVKHN6ULCF7JML0TCRKEO" localSheetId="13" hidden="1">#REF!</definedName>
    <definedName name="BExCSJ2XVKHN6ULCF7JML0TCRKEO" localSheetId="12" hidden="1">#REF!</definedName>
    <definedName name="BExCSJ2XVKHN6ULCF7JML0TCRKEO" localSheetId="11" hidden="1">#REF!</definedName>
    <definedName name="BExCSJ2XVKHN6ULCF7JML0TCRKEO" localSheetId="10" hidden="1">#REF!</definedName>
    <definedName name="BExCSJ2XVKHN6ULCF7JML0TCRKEO" localSheetId="9" hidden="1">#REF!</definedName>
    <definedName name="BExCSJ2XVKHN6ULCF7JML0TCRKEO" localSheetId="8" hidden="1">#REF!</definedName>
    <definedName name="BExCSJ2XVKHN6ULCF7JML0TCRKEO" localSheetId="7" hidden="1">#REF!</definedName>
    <definedName name="BExCSJ2XVKHN6ULCF7JML0TCRKEO" localSheetId="6" hidden="1">#REF!</definedName>
    <definedName name="BExCSJ2XVKHN6ULCF7JML0TCRKEO" localSheetId="5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15" hidden="1">#REF!</definedName>
    <definedName name="BExCSMOFTXSUEC1T46LR1UPYRCX5" localSheetId="14" hidden="1">#REF!</definedName>
    <definedName name="BExCSMOFTXSUEC1T46LR1UPYRCX5" localSheetId="13" hidden="1">#REF!</definedName>
    <definedName name="BExCSMOFTXSUEC1T46LR1UPYRCX5" localSheetId="12" hidden="1">#REF!</definedName>
    <definedName name="BExCSMOFTXSUEC1T46LR1UPYRCX5" localSheetId="11" hidden="1">#REF!</definedName>
    <definedName name="BExCSMOFTXSUEC1T46LR1UPYRCX5" localSheetId="10" hidden="1">#REF!</definedName>
    <definedName name="BExCSMOFTXSUEC1T46LR1UPYRCX5" localSheetId="9" hidden="1">#REF!</definedName>
    <definedName name="BExCSMOFTXSUEC1T46LR1UPYRCX5" localSheetId="8" hidden="1">#REF!</definedName>
    <definedName name="BExCSMOFTXSUEC1T46LR1UPYRCX5" localSheetId="7" hidden="1">#REF!</definedName>
    <definedName name="BExCSMOFTXSUEC1T46LR1UPYRCX5" localSheetId="6" hidden="1">#REF!</definedName>
    <definedName name="BExCSMOFTXSUEC1T46LR1UPYRCX5" localSheetId="5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15" hidden="1">#REF!</definedName>
    <definedName name="BExCSSDG3TM6TPKS19E9QYJEELZ6" localSheetId="14" hidden="1">#REF!</definedName>
    <definedName name="BExCSSDG3TM6TPKS19E9QYJEELZ6" localSheetId="13" hidden="1">#REF!</definedName>
    <definedName name="BExCSSDG3TM6TPKS19E9QYJEELZ6" localSheetId="12" hidden="1">#REF!</definedName>
    <definedName name="BExCSSDG3TM6TPKS19E9QYJEELZ6" localSheetId="11" hidden="1">#REF!</definedName>
    <definedName name="BExCSSDG3TM6TPKS19E9QYJEELZ6" localSheetId="10" hidden="1">#REF!</definedName>
    <definedName name="BExCSSDG3TM6TPKS19E9QYJEELZ6" localSheetId="9" hidden="1">#REF!</definedName>
    <definedName name="BExCSSDG3TM6TPKS19E9QYJEELZ6" localSheetId="8" hidden="1">#REF!</definedName>
    <definedName name="BExCSSDG3TM6TPKS19E9QYJEELZ6" localSheetId="7" hidden="1">#REF!</definedName>
    <definedName name="BExCSSDG3TM6TPKS19E9QYJEELZ6" localSheetId="6" hidden="1">#REF!</definedName>
    <definedName name="BExCSSDG3TM6TPKS19E9QYJEELZ6" localSheetId="5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15" hidden="1">#REF!</definedName>
    <definedName name="BExCSZV7U67UWXL2HKJNM5W1E4OO" localSheetId="14" hidden="1">#REF!</definedName>
    <definedName name="BExCSZV7U67UWXL2HKJNM5W1E4OO" localSheetId="13" hidden="1">#REF!</definedName>
    <definedName name="BExCSZV7U67UWXL2HKJNM5W1E4OO" localSheetId="12" hidden="1">#REF!</definedName>
    <definedName name="BExCSZV7U67UWXL2HKJNM5W1E4OO" localSheetId="11" hidden="1">#REF!</definedName>
    <definedName name="BExCSZV7U67UWXL2HKJNM5W1E4OO" localSheetId="10" hidden="1">#REF!</definedName>
    <definedName name="BExCSZV7U67UWXL2HKJNM5W1E4OO" localSheetId="9" hidden="1">#REF!</definedName>
    <definedName name="BExCSZV7U67UWXL2HKJNM5W1E4OO" localSheetId="8" hidden="1">#REF!</definedName>
    <definedName name="BExCSZV7U67UWXL2HKJNM5W1E4OO" localSheetId="7" hidden="1">#REF!</definedName>
    <definedName name="BExCSZV7U67UWXL2HKJNM5W1E4OO" localSheetId="6" hidden="1">#REF!</definedName>
    <definedName name="BExCSZV7U67UWXL2HKJNM5W1E4OO" localSheetId="5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15" hidden="1">#REF!</definedName>
    <definedName name="BExCT4NSDT61OCH04Y2QIFIOP75H" localSheetId="14" hidden="1">#REF!</definedName>
    <definedName name="BExCT4NSDT61OCH04Y2QIFIOP75H" localSheetId="13" hidden="1">#REF!</definedName>
    <definedName name="BExCT4NSDT61OCH04Y2QIFIOP75H" localSheetId="12" hidden="1">#REF!</definedName>
    <definedName name="BExCT4NSDT61OCH04Y2QIFIOP75H" localSheetId="11" hidden="1">#REF!</definedName>
    <definedName name="BExCT4NSDT61OCH04Y2QIFIOP75H" localSheetId="10" hidden="1">#REF!</definedName>
    <definedName name="BExCT4NSDT61OCH04Y2QIFIOP75H" localSheetId="9" hidden="1">#REF!</definedName>
    <definedName name="BExCT4NSDT61OCH04Y2QIFIOP75H" localSheetId="8" hidden="1">#REF!</definedName>
    <definedName name="BExCT4NSDT61OCH04Y2QIFIOP75H" localSheetId="7" hidden="1">#REF!</definedName>
    <definedName name="BExCT4NSDT61OCH04Y2QIFIOP75H" localSheetId="6" hidden="1">#REF!</definedName>
    <definedName name="BExCT4NSDT61OCH04Y2QIFIOP75H" localSheetId="5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15" hidden="1">#REF!</definedName>
    <definedName name="BExCTHZWIPJVLE56GATEFKPIKLK2" localSheetId="14" hidden="1">#REF!</definedName>
    <definedName name="BExCTHZWIPJVLE56GATEFKPIKLK2" localSheetId="13" hidden="1">#REF!</definedName>
    <definedName name="BExCTHZWIPJVLE56GATEFKPIKLK2" localSheetId="12" hidden="1">#REF!</definedName>
    <definedName name="BExCTHZWIPJVLE56GATEFKPIKLK2" localSheetId="11" hidden="1">#REF!</definedName>
    <definedName name="BExCTHZWIPJVLE56GATEFKPIKLK2" localSheetId="10" hidden="1">#REF!</definedName>
    <definedName name="BExCTHZWIPJVLE56GATEFKPIKLK2" localSheetId="9" hidden="1">#REF!</definedName>
    <definedName name="BExCTHZWIPJVLE56GATEFKPIKLK2" localSheetId="8" hidden="1">#REF!</definedName>
    <definedName name="BExCTHZWIPJVLE56GATEFKPIKLK2" localSheetId="7" hidden="1">#REF!</definedName>
    <definedName name="BExCTHZWIPJVLE56GATEFKPIKLK2" localSheetId="6" hidden="1">#REF!</definedName>
    <definedName name="BExCTHZWIPJVLE56GATEFKPIKLK2" localSheetId="5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15" hidden="1">#REF!</definedName>
    <definedName name="BExCTW8G3VCZ55S09HTUGXKB1P2M" localSheetId="14" hidden="1">#REF!</definedName>
    <definedName name="BExCTW8G3VCZ55S09HTUGXKB1P2M" localSheetId="13" hidden="1">#REF!</definedName>
    <definedName name="BExCTW8G3VCZ55S09HTUGXKB1P2M" localSheetId="12" hidden="1">#REF!</definedName>
    <definedName name="BExCTW8G3VCZ55S09HTUGXKB1P2M" localSheetId="11" hidden="1">#REF!</definedName>
    <definedName name="BExCTW8G3VCZ55S09HTUGXKB1P2M" localSheetId="10" hidden="1">#REF!</definedName>
    <definedName name="BExCTW8G3VCZ55S09HTUGXKB1P2M" localSheetId="9" hidden="1">#REF!</definedName>
    <definedName name="BExCTW8G3VCZ55S09HTUGXKB1P2M" localSheetId="8" hidden="1">#REF!</definedName>
    <definedName name="BExCTW8G3VCZ55S09HTUGXKB1P2M" localSheetId="7" hidden="1">#REF!</definedName>
    <definedName name="BExCTW8G3VCZ55S09HTUGXKB1P2M" localSheetId="6" hidden="1">#REF!</definedName>
    <definedName name="BExCTW8G3VCZ55S09HTUGXKB1P2M" localSheetId="5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15" hidden="1">#REF!</definedName>
    <definedName name="BExCTYS2KX0QANOLT8LGZ9WV3S3T" localSheetId="14" hidden="1">#REF!</definedName>
    <definedName name="BExCTYS2KX0QANOLT8LGZ9WV3S3T" localSheetId="13" hidden="1">#REF!</definedName>
    <definedName name="BExCTYS2KX0QANOLT8LGZ9WV3S3T" localSheetId="12" hidden="1">#REF!</definedName>
    <definedName name="BExCTYS2KX0QANOLT8LGZ9WV3S3T" localSheetId="11" hidden="1">#REF!</definedName>
    <definedName name="BExCTYS2KX0QANOLT8LGZ9WV3S3T" localSheetId="10" hidden="1">#REF!</definedName>
    <definedName name="BExCTYS2KX0QANOLT8LGZ9WV3S3T" localSheetId="9" hidden="1">#REF!</definedName>
    <definedName name="BExCTYS2KX0QANOLT8LGZ9WV3S3T" localSheetId="8" hidden="1">#REF!</definedName>
    <definedName name="BExCTYS2KX0QANOLT8LGZ9WV3S3T" localSheetId="7" hidden="1">#REF!</definedName>
    <definedName name="BExCTYS2KX0QANOLT8LGZ9WV3S3T" localSheetId="6" hidden="1">#REF!</definedName>
    <definedName name="BExCTYS2KX0QANOLT8LGZ9WV3S3T" localSheetId="5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15" hidden="1">#REF!</definedName>
    <definedName name="BExCTZ2V6H9TT6LFGK3SADZ2TIGQ" localSheetId="14" hidden="1">#REF!</definedName>
    <definedName name="BExCTZ2V6H9TT6LFGK3SADZ2TIGQ" localSheetId="13" hidden="1">#REF!</definedName>
    <definedName name="BExCTZ2V6H9TT6LFGK3SADZ2TIGQ" localSheetId="12" hidden="1">#REF!</definedName>
    <definedName name="BExCTZ2V6H9TT6LFGK3SADZ2TIGQ" localSheetId="11" hidden="1">#REF!</definedName>
    <definedName name="BExCTZ2V6H9TT6LFGK3SADZ2TIGQ" localSheetId="10" hidden="1">#REF!</definedName>
    <definedName name="BExCTZ2V6H9TT6LFGK3SADZ2TIGQ" localSheetId="9" hidden="1">#REF!</definedName>
    <definedName name="BExCTZ2V6H9TT6LFGK3SADZ2TIGQ" localSheetId="8" hidden="1">#REF!</definedName>
    <definedName name="BExCTZ2V6H9TT6LFGK3SADZ2TIGQ" localSheetId="7" hidden="1">#REF!</definedName>
    <definedName name="BExCTZ2V6H9TT6LFGK3SADZ2TIGQ" localSheetId="6" hidden="1">#REF!</definedName>
    <definedName name="BExCTZ2V6H9TT6LFGK3SADZ2TIGQ" localSheetId="5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15" hidden="1">#REF!</definedName>
    <definedName name="BExCTZZ9JNES4EDHW97NP0EGQALX" localSheetId="14" hidden="1">#REF!</definedName>
    <definedName name="BExCTZZ9JNES4EDHW97NP0EGQALX" localSheetId="13" hidden="1">#REF!</definedName>
    <definedName name="BExCTZZ9JNES4EDHW97NP0EGQALX" localSheetId="12" hidden="1">#REF!</definedName>
    <definedName name="BExCTZZ9JNES4EDHW97NP0EGQALX" localSheetId="11" hidden="1">#REF!</definedName>
    <definedName name="BExCTZZ9JNES4EDHW97NP0EGQALX" localSheetId="10" hidden="1">#REF!</definedName>
    <definedName name="BExCTZZ9JNES4EDHW97NP0EGQALX" localSheetId="9" hidden="1">#REF!</definedName>
    <definedName name="BExCTZZ9JNES4EDHW97NP0EGQALX" localSheetId="8" hidden="1">#REF!</definedName>
    <definedName name="BExCTZZ9JNES4EDHW97NP0EGQALX" localSheetId="7" hidden="1">#REF!</definedName>
    <definedName name="BExCTZZ9JNES4EDHW97NP0EGQALX" localSheetId="6" hidden="1">#REF!</definedName>
    <definedName name="BExCTZZ9JNES4EDHW97NP0EGQALX" localSheetId="5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15" hidden="1">#REF!</definedName>
    <definedName name="BExCU0A1V6NMZQ9ASYJ8QIVQ5UR2" localSheetId="14" hidden="1">#REF!</definedName>
    <definedName name="BExCU0A1V6NMZQ9ASYJ8QIVQ5UR2" localSheetId="13" hidden="1">#REF!</definedName>
    <definedName name="BExCU0A1V6NMZQ9ASYJ8QIVQ5UR2" localSheetId="12" hidden="1">#REF!</definedName>
    <definedName name="BExCU0A1V6NMZQ9ASYJ8QIVQ5UR2" localSheetId="11" hidden="1">#REF!</definedName>
    <definedName name="BExCU0A1V6NMZQ9ASYJ8QIVQ5UR2" localSheetId="10" hidden="1">#REF!</definedName>
    <definedName name="BExCU0A1V6NMZQ9ASYJ8QIVQ5UR2" localSheetId="9" hidden="1">#REF!</definedName>
    <definedName name="BExCU0A1V6NMZQ9ASYJ8QIVQ5UR2" localSheetId="8" hidden="1">#REF!</definedName>
    <definedName name="BExCU0A1V6NMZQ9ASYJ8QIVQ5UR2" localSheetId="7" hidden="1">#REF!</definedName>
    <definedName name="BExCU0A1V6NMZQ9ASYJ8QIVQ5UR2" localSheetId="6" hidden="1">#REF!</definedName>
    <definedName name="BExCU0A1V6NMZQ9ASYJ8QIVQ5UR2" localSheetId="5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15" hidden="1">#REF!</definedName>
    <definedName name="BExCU2834920JBHSPCRC4UF80OLL" localSheetId="14" hidden="1">#REF!</definedName>
    <definedName name="BExCU2834920JBHSPCRC4UF80OLL" localSheetId="13" hidden="1">#REF!</definedName>
    <definedName name="BExCU2834920JBHSPCRC4UF80OLL" localSheetId="12" hidden="1">#REF!</definedName>
    <definedName name="BExCU2834920JBHSPCRC4UF80OLL" localSheetId="11" hidden="1">#REF!</definedName>
    <definedName name="BExCU2834920JBHSPCRC4UF80OLL" localSheetId="10" hidden="1">#REF!</definedName>
    <definedName name="BExCU2834920JBHSPCRC4UF80OLL" localSheetId="9" hidden="1">#REF!</definedName>
    <definedName name="BExCU2834920JBHSPCRC4UF80OLL" localSheetId="8" hidden="1">#REF!</definedName>
    <definedName name="BExCU2834920JBHSPCRC4UF80OLL" localSheetId="7" hidden="1">#REF!</definedName>
    <definedName name="BExCU2834920JBHSPCRC4UF80OLL" localSheetId="6" hidden="1">#REF!</definedName>
    <definedName name="BExCU2834920JBHSPCRC4UF80OLL" localSheetId="5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15" hidden="1">#REF!</definedName>
    <definedName name="BExCU8O54I3P3WRYWY1CRP3S78QY" localSheetId="14" hidden="1">#REF!</definedName>
    <definedName name="BExCU8O54I3P3WRYWY1CRP3S78QY" localSheetId="13" hidden="1">#REF!</definedName>
    <definedName name="BExCU8O54I3P3WRYWY1CRP3S78QY" localSheetId="12" hidden="1">#REF!</definedName>
    <definedName name="BExCU8O54I3P3WRYWY1CRP3S78QY" localSheetId="11" hidden="1">#REF!</definedName>
    <definedName name="BExCU8O54I3P3WRYWY1CRP3S78QY" localSheetId="10" hidden="1">#REF!</definedName>
    <definedName name="BExCU8O54I3P3WRYWY1CRP3S78QY" localSheetId="9" hidden="1">#REF!</definedName>
    <definedName name="BExCU8O54I3P3WRYWY1CRP3S78QY" localSheetId="8" hidden="1">#REF!</definedName>
    <definedName name="BExCU8O54I3P3WRYWY1CRP3S78QY" localSheetId="7" hidden="1">#REF!</definedName>
    <definedName name="BExCU8O54I3P3WRYWY1CRP3S78QY" localSheetId="6" hidden="1">#REF!</definedName>
    <definedName name="BExCU8O54I3P3WRYWY1CRP3S78QY" localSheetId="5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15" hidden="1">#REF!</definedName>
    <definedName name="BExCUDRJO23YOKT8GPWOVQ4XEHF5" localSheetId="14" hidden="1">#REF!</definedName>
    <definedName name="BExCUDRJO23YOKT8GPWOVQ4XEHF5" localSheetId="13" hidden="1">#REF!</definedName>
    <definedName name="BExCUDRJO23YOKT8GPWOVQ4XEHF5" localSheetId="12" hidden="1">#REF!</definedName>
    <definedName name="BExCUDRJO23YOKT8GPWOVQ4XEHF5" localSheetId="11" hidden="1">#REF!</definedName>
    <definedName name="BExCUDRJO23YOKT8GPWOVQ4XEHF5" localSheetId="10" hidden="1">#REF!</definedName>
    <definedName name="BExCUDRJO23YOKT8GPWOVQ4XEHF5" localSheetId="9" hidden="1">#REF!</definedName>
    <definedName name="BExCUDRJO23YOKT8GPWOVQ4XEHF5" localSheetId="8" hidden="1">#REF!</definedName>
    <definedName name="BExCUDRJO23YOKT8GPWOVQ4XEHF5" localSheetId="7" hidden="1">#REF!</definedName>
    <definedName name="BExCUDRJO23YOKT8GPWOVQ4XEHF5" localSheetId="6" hidden="1">#REF!</definedName>
    <definedName name="BExCUDRJO23YOKT8GPWOVQ4XEHF5" localSheetId="5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15" hidden="1">#REF!</definedName>
    <definedName name="BExCULEOALM7SEHVMQC4B4N25MRM" localSheetId="14" hidden="1">#REF!</definedName>
    <definedName name="BExCULEOALM7SEHVMQC4B4N25MRM" localSheetId="13" hidden="1">#REF!</definedName>
    <definedName name="BExCULEOALM7SEHVMQC4B4N25MRM" localSheetId="12" hidden="1">#REF!</definedName>
    <definedName name="BExCULEOALM7SEHVMQC4B4N25MRM" localSheetId="11" hidden="1">#REF!</definedName>
    <definedName name="BExCULEOALM7SEHVMQC4B4N25MRM" localSheetId="10" hidden="1">#REF!</definedName>
    <definedName name="BExCULEOALM7SEHVMQC4B4N25MRM" localSheetId="9" hidden="1">#REF!</definedName>
    <definedName name="BExCULEOALM7SEHVMQC4B4N25MRM" localSheetId="8" hidden="1">#REF!</definedName>
    <definedName name="BExCULEOALM7SEHVMQC4B4N25MRM" localSheetId="7" hidden="1">#REF!</definedName>
    <definedName name="BExCULEOALM7SEHVMQC4B4N25MRM" localSheetId="6" hidden="1">#REF!</definedName>
    <definedName name="BExCULEOALM7SEHVMQC4B4N25MRM" localSheetId="5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15" hidden="1">#REF!</definedName>
    <definedName name="BExCUPAXFR16YMWL30ME3F3BSRDZ" localSheetId="14" hidden="1">#REF!</definedName>
    <definedName name="BExCUPAXFR16YMWL30ME3F3BSRDZ" localSheetId="13" hidden="1">#REF!</definedName>
    <definedName name="BExCUPAXFR16YMWL30ME3F3BSRDZ" localSheetId="12" hidden="1">#REF!</definedName>
    <definedName name="BExCUPAXFR16YMWL30ME3F3BSRDZ" localSheetId="11" hidden="1">#REF!</definedName>
    <definedName name="BExCUPAXFR16YMWL30ME3F3BSRDZ" localSheetId="10" hidden="1">#REF!</definedName>
    <definedName name="BExCUPAXFR16YMWL30ME3F3BSRDZ" localSheetId="9" hidden="1">#REF!</definedName>
    <definedName name="BExCUPAXFR16YMWL30ME3F3BSRDZ" localSheetId="8" hidden="1">#REF!</definedName>
    <definedName name="BExCUPAXFR16YMWL30ME3F3BSRDZ" localSheetId="7" hidden="1">#REF!</definedName>
    <definedName name="BExCUPAXFR16YMWL30ME3F3BSRDZ" localSheetId="6" hidden="1">#REF!</definedName>
    <definedName name="BExCUPAXFR16YMWL30ME3F3BSRDZ" localSheetId="5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15" hidden="1">#REF!</definedName>
    <definedName name="BExCUR94DHCE47PUUWEMT5QZOYR2" localSheetId="14" hidden="1">#REF!</definedName>
    <definedName name="BExCUR94DHCE47PUUWEMT5QZOYR2" localSheetId="13" hidden="1">#REF!</definedName>
    <definedName name="BExCUR94DHCE47PUUWEMT5QZOYR2" localSheetId="12" hidden="1">#REF!</definedName>
    <definedName name="BExCUR94DHCE47PUUWEMT5QZOYR2" localSheetId="11" hidden="1">#REF!</definedName>
    <definedName name="BExCUR94DHCE47PUUWEMT5QZOYR2" localSheetId="10" hidden="1">#REF!</definedName>
    <definedName name="BExCUR94DHCE47PUUWEMT5QZOYR2" localSheetId="9" hidden="1">#REF!</definedName>
    <definedName name="BExCUR94DHCE47PUUWEMT5QZOYR2" localSheetId="8" hidden="1">#REF!</definedName>
    <definedName name="BExCUR94DHCE47PUUWEMT5QZOYR2" localSheetId="7" hidden="1">#REF!</definedName>
    <definedName name="BExCUR94DHCE47PUUWEMT5QZOYR2" localSheetId="6" hidden="1">#REF!</definedName>
    <definedName name="BExCUR94DHCE47PUUWEMT5QZOYR2" localSheetId="5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15" hidden="1">#REF!</definedName>
    <definedName name="BExCV5HJSTBNPQZVGYJY9AZ4IJ26" localSheetId="14" hidden="1">#REF!</definedName>
    <definedName name="BExCV5HJSTBNPQZVGYJY9AZ4IJ26" localSheetId="13" hidden="1">#REF!</definedName>
    <definedName name="BExCV5HJSTBNPQZVGYJY9AZ4IJ26" localSheetId="12" hidden="1">#REF!</definedName>
    <definedName name="BExCV5HJSTBNPQZVGYJY9AZ4IJ26" localSheetId="11" hidden="1">#REF!</definedName>
    <definedName name="BExCV5HJSTBNPQZVGYJY9AZ4IJ26" localSheetId="10" hidden="1">#REF!</definedName>
    <definedName name="BExCV5HJSTBNPQZVGYJY9AZ4IJ26" localSheetId="9" hidden="1">#REF!</definedName>
    <definedName name="BExCV5HJSTBNPQZVGYJY9AZ4IJ26" localSheetId="8" hidden="1">#REF!</definedName>
    <definedName name="BExCV5HJSTBNPQZVGYJY9AZ4IJ26" localSheetId="7" hidden="1">#REF!</definedName>
    <definedName name="BExCV5HJSTBNPQZVGYJY9AZ4IJ26" localSheetId="6" hidden="1">#REF!</definedName>
    <definedName name="BExCV5HJSTBNPQZVGYJY9AZ4IJ26" localSheetId="5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15" hidden="1">#REF!</definedName>
    <definedName name="BExCV634L7SVHGB0UDDTRRQ2Q72H" localSheetId="14" hidden="1">#REF!</definedName>
    <definedName name="BExCV634L7SVHGB0UDDTRRQ2Q72H" localSheetId="13" hidden="1">#REF!</definedName>
    <definedName name="BExCV634L7SVHGB0UDDTRRQ2Q72H" localSheetId="12" hidden="1">#REF!</definedName>
    <definedName name="BExCV634L7SVHGB0UDDTRRQ2Q72H" localSheetId="11" hidden="1">#REF!</definedName>
    <definedName name="BExCV634L7SVHGB0UDDTRRQ2Q72H" localSheetId="10" hidden="1">#REF!</definedName>
    <definedName name="BExCV634L7SVHGB0UDDTRRQ2Q72H" localSheetId="9" hidden="1">#REF!</definedName>
    <definedName name="BExCV634L7SVHGB0UDDTRRQ2Q72H" localSheetId="8" hidden="1">#REF!</definedName>
    <definedName name="BExCV634L7SVHGB0UDDTRRQ2Q72H" localSheetId="7" hidden="1">#REF!</definedName>
    <definedName name="BExCV634L7SVHGB0UDDTRRQ2Q72H" localSheetId="6" hidden="1">#REF!</definedName>
    <definedName name="BExCV634L7SVHGB0UDDTRRQ2Q72H" localSheetId="5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15" hidden="1">#REF!</definedName>
    <definedName name="BExCVBXGSXT9FWJRG62PX9S1RK83" localSheetId="14" hidden="1">#REF!</definedName>
    <definedName name="BExCVBXGSXT9FWJRG62PX9S1RK83" localSheetId="13" hidden="1">#REF!</definedName>
    <definedName name="BExCVBXGSXT9FWJRG62PX9S1RK83" localSheetId="12" hidden="1">#REF!</definedName>
    <definedName name="BExCVBXGSXT9FWJRG62PX9S1RK83" localSheetId="11" hidden="1">#REF!</definedName>
    <definedName name="BExCVBXGSXT9FWJRG62PX9S1RK83" localSheetId="10" hidden="1">#REF!</definedName>
    <definedName name="BExCVBXGSXT9FWJRG62PX9S1RK83" localSheetId="9" hidden="1">#REF!</definedName>
    <definedName name="BExCVBXGSXT9FWJRG62PX9S1RK83" localSheetId="8" hidden="1">#REF!</definedName>
    <definedName name="BExCVBXGSXT9FWJRG62PX9S1RK83" localSheetId="7" hidden="1">#REF!</definedName>
    <definedName name="BExCVBXGSXT9FWJRG62PX9S1RK83" localSheetId="6" hidden="1">#REF!</definedName>
    <definedName name="BExCVBXGSXT9FWJRG62PX9S1RK83" localSheetId="5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15" hidden="1">#REF!</definedName>
    <definedName name="BExCVHBNLOHNFS0JAV3I1XGPNH9W" localSheetId="14" hidden="1">#REF!</definedName>
    <definedName name="BExCVHBNLOHNFS0JAV3I1XGPNH9W" localSheetId="13" hidden="1">#REF!</definedName>
    <definedName name="BExCVHBNLOHNFS0JAV3I1XGPNH9W" localSheetId="12" hidden="1">#REF!</definedName>
    <definedName name="BExCVHBNLOHNFS0JAV3I1XGPNH9W" localSheetId="11" hidden="1">#REF!</definedName>
    <definedName name="BExCVHBNLOHNFS0JAV3I1XGPNH9W" localSheetId="10" hidden="1">#REF!</definedName>
    <definedName name="BExCVHBNLOHNFS0JAV3I1XGPNH9W" localSheetId="9" hidden="1">#REF!</definedName>
    <definedName name="BExCVHBNLOHNFS0JAV3I1XGPNH9W" localSheetId="8" hidden="1">#REF!</definedName>
    <definedName name="BExCVHBNLOHNFS0JAV3I1XGPNH9W" localSheetId="7" hidden="1">#REF!</definedName>
    <definedName name="BExCVHBNLOHNFS0JAV3I1XGPNH9W" localSheetId="6" hidden="1">#REF!</definedName>
    <definedName name="BExCVHBNLOHNFS0JAV3I1XGPNH9W" localSheetId="5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15" hidden="1">#REF!</definedName>
    <definedName name="BExCVI86R31A2IOZIEBY1FJLVILD" localSheetId="14" hidden="1">#REF!</definedName>
    <definedName name="BExCVI86R31A2IOZIEBY1FJLVILD" localSheetId="13" hidden="1">#REF!</definedName>
    <definedName name="BExCVI86R31A2IOZIEBY1FJLVILD" localSheetId="12" hidden="1">#REF!</definedName>
    <definedName name="BExCVI86R31A2IOZIEBY1FJLVILD" localSheetId="11" hidden="1">#REF!</definedName>
    <definedName name="BExCVI86R31A2IOZIEBY1FJLVILD" localSheetId="10" hidden="1">#REF!</definedName>
    <definedName name="BExCVI86R31A2IOZIEBY1FJLVILD" localSheetId="9" hidden="1">#REF!</definedName>
    <definedName name="BExCVI86R31A2IOZIEBY1FJLVILD" localSheetId="8" hidden="1">#REF!</definedName>
    <definedName name="BExCVI86R31A2IOZIEBY1FJLVILD" localSheetId="7" hidden="1">#REF!</definedName>
    <definedName name="BExCVI86R31A2IOZIEBY1FJLVILD" localSheetId="6" hidden="1">#REF!</definedName>
    <definedName name="BExCVI86R31A2IOZIEBY1FJLVILD" localSheetId="5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15" hidden="1">#REF!</definedName>
    <definedName name="BExCVKGZXE0I9EIXKBZVSGSEY2RR" localSheetId="14" hidden="1">#REF!</definedName>
    <definedName name="BExCVKGZXE0I9EIXKBZVSGSEY2RR" localSheetId="13" hidden="1">#REF!</definedName>
    <definedName name="BExCVKGZXE0I9EIXKBZVSGSEY2RR" localSheetId="12" hidden="1">#REF!</definedName>
    <definedName name="BExCVKGZXE0I9EIXKBZVSGSEY2RR" localSheetId="11" hidden="1">#REF!</definedName>
    <definedName name="BExCVKGZXE0I9EIXKBZVSGSEY2RR" localSheetId="10" hidden="1">#REF!</definedName>
    <definedName name="BExCVKGZXE0I9EIXKBZVSGSEY2RR" localSheetId="9" hidden="1">#REF!</definedName>
    <definedName name="BExCVKGZXE0I9EIXKBZVSGSEY2RR" localSheetId="8" hidden="1">#REF!</definedName>
    <definedName name="BExCVKGZXE0I9EIXKBZVSGSEY2RR" localSheetId="7" hidden="1">#REF!</definedName>
    <definedName name="BExCVKGZXE0I9EIXKBZVSGSEY2RR" localSheetId="6" hidden="1">#REF!</definedName>
    <definedName name="BExCVKGZXE0I9EIXKBZVSGSEY2RR" localSheetId="5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15" hidden="1">#REF!</definedName>
    <definedName name="BExCVNROVORCSNX9HKHKPHY0URS3" localSheetId="14" hidden="1">#REF!</definedName>
    <definedName name="BExCVNROVORCSNX9HKHKPHY0URS3" localSheetId="13" hidden="1">#REF!</definedName>
    <definedName name="BExCVNROVORCSNX9HKHKPHY0URS3" localSheetId="12" hidden="1">#REF!</definedName>
    <definedName name="BExCVNROVORCSNX9HKHKPHY0URS3" localSheetId="11" hidden="1">#REF!</definedName>
    <definedName name="BExCVNROVORCSNX9HKHKPHY0URS3" localSheetId="10" hidden="1">#REF!</definedName>
    <definedName name="BExCVNROVORCSNX9HKHKPHY0URS3" localSheetId="9" hidden="1">#REF!</definedName>
    <definedName name="BExCVNROVORCSNX9HKHKPHY0URS3" localSheetId="8" hidden="1">#REF!</definedName>
    <definedName name="BExCVNROVORCSNX9HKHKPHY0URS3" localSheetId="7" hidden="1">#REF!</definedName>
    <definedName name="BExCVNROVORCSNX9HKHKPHY0URS3" localSheetId="6" hidden="1">#REF!</definedName>
    <definedName name="BExCVNROVORCSNX9HKHKPHY0URS3" localSheetId="5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15" hidden="1">#REF!</definedName>
    <definedName name="BExCVPEZON7VV6NOWII8VZMONPCJ" localSheetId="14" hidden="1">#REF!</definedName>
    <definedName name="BExCVPEZON7VV6NOWII8VZMONPCJ" localSheetId="13" hidden="1">#REF!</definedName>
    <definedName name="BExCVPEZON7VV6NOWII8VZMONPCJ" localSheetId="12" hidden="1">#REF!</definedName>
    <definedName name="BExCVPEZON7VV6NOWII8VZMONPCJ" localSheetId="11" hidden="1">#REF!</definedName>
    <definedName name="BExCVPEZON7VV6NOWII8VZMONPCJ" localSheetId="10" hidden="1">#REF!</definedName>
    <definedName name="BExCVPEZON7VV6NOWII8VZMONPCJ" localSheetId="9" hidden="1">#REF!</definedName>
    <definedName name="BExCVPEZON7VV6NOWII8VZMONPCJ" localSheetId="8" hidden="1">#REF!</definedName>
    <definedName name="BExCVPEZON7VV6NOWII8VZMONPCJ" localSheetId="7" hidden="1">#REF!</definedName>
    <definedName name="BExCVPEZON7VV6NOWII8VZMONPCJ" localSheetId="6" hidden="1">#REF!</definedName>
    <definedName name="BExCVPEZON7VV6NOWII8VZMONPCJ" localSheetId="5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15" hidden="1">#REF!</definedName>
    <definedName name="BExCVV44WY5807WGMTGKPW0GT256" localSheetId="14" hidden="1">#REF!</definedName>
    <definedName name="BExCVV44WY5807WGMTGKPW0GT256" localSheetId="13" hidden="1">#REF!</definedName>
    <definedName name="BExCVV44WY5807WGMTGKPW0GT256" localSheetId="12" hidden="1">#REF!</definedName>
    <definedName name="BExCVV44WY5807WGMTGKPW0GT256" localSheetId="11" hidden="1">#REF!</definedName>
    <definedName name="BExCVV44WY5807WGMTGKPW0GT256" localSheetId="10" hidden="1">#REF!</definedName>
    <definedName name="BExCVV44WY5807WGMTGKPW0GT256" localSheetId="9" hidden="1">#REF!</definedName>
    <definedName name="BExCVV44WY5807WGMTGKPW0GT256" localSheetId="8" hidden="1">#REF!</definedName>
    <definedName name="BExCVV44WY5807WGMTGKPW0GT256" localSheetId="7" hidden="1">#REF!</definedName>
    <definedName name="BExCVV44WY5807WGMTGKPW0GT256" localSheetId="6" hidden="1">#REF!</definedName>
    <definedName name="BExCVV44WY5807WGMTGKPW0GT256" localSheetId="5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15" hidden="1">#REF!</definedName>
    <definedName name="BExCVZ5PN4V6MRBZ04PZJW3GEF8S" localSheetId="14" hidden="1">#REF!</definedName>
    <definedName name="BExCVZ5PN4V6MRBZ04PZJW3GEF8S" localSheetId="13" hidden="1">#REF!</definedName>
    <definedName name="BExCVZ5PN4V6MRBZ04PZJW3GEF8S" localSheetId="12" hidden="1">#REF!</definedName>
    <definedName name="BExCVZ5PN4V6MRBZ04PZJW3GEF8S" localSheetId="11" hidden="1">#REF!</definedName>
    <definedName name="BExCVZ5PN4V6MRBZ04PZJW3GEF8S" localSheetId="10" hidden="1">#REF!</definedName>
    <definedName name="BExCVZ5PN4V6MRBZ04PZJW3GEF8S" localSheetId="9" hidden="1">#REF!</definedName>
    <definedName name="BExCVZ5PN4V6MRBZ04PZJW3GEF8S" localSheetId="8" hidden="1">#REF!</definedName>
    <definedName name="BExCVZ5PN4V6MRBZ04PZJW3GEF8S" localSheetId="7" hidden="1">#REF!</definedName>
    <definedName name="BExCVZ5PN4V6MRBZ04PZJW3GEF8S" localSheetId="6" hidden="1">#REF!</definedName>
    <definedName name="BExCVZ5PN4V6MRBZ04PZJW3GEF8S" localSheetId="5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15" hidden="1">#REF!</definedName>
    <definedName name="BExCW13R0GWJYGXZBNCPAHQN4NR2" localSheetId="14" hidden="1">#REF!</definedName>
    <definedName name="BExCW13R0GWJYGXZBNCPAHQN4NR2" localSheetId="13" hidden="1">#REF!</definedName>
    <definedName name="BExCW13R0GWJYGXZBNCPAHQN4NR2" localSheetId="12" hidden="1">#REF!</definedName>
    <definedName name="BExCW13R0GWJYGXZBNCPAHQN4NR2" localSheetId="11" hidden="1">#REF!</definedName>
    <definedName name="BExCW13R0GWJYGXZBNCPAHQN4NR2" localSheetId="10" hidden="1">#REF!</definedName>
    <definedName name="BExCW13R0GWJYGXZBNCPAHQN4NR2" localSheetId="9" hidden="1">#REF!</definedName>
    <definedName name="BExCW13R0GWJYGXZBNCPAHQN4NR2" localSheetId="8" hidden="1">#REF!</definedName>
    <definedName name="BExCW13R0GWJYGXZBNCPAHQN4NR2" localSheetId="7" hidden="1">#REF!</definedName>
    <definedName name="BExCW13R0GWJYGXZBNCPAHQN4NR2" localSheetId="6" hidden="1">#REF!</definedName>
    <definedName name="BExCW13R0GWJYGXZBNCPAHQN4NR2" localSheetId="5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15" hidden="1">#REF!</definedName>
    <definedName name="BExCW9Y5HWU4RJTNX74O6L24VGCK" localSheetId="14" hidden="1">#REF!</definedName>
    <definedName name="BExCW9Y5HWU4RJTNX74O6L24VGCK" localSheetId="13" hidden="1">#REF!</definedName>
    <definedName name="BExCW9Y5HWU4RJTNX74O6L24VGCK" localSheetId="12" hidden="1">#REF!</definedName>
    <definedName name="BExCW9Y5HWU4RJTNX74O6L24VGCK" localSheetId="11" hidden="1">#REF!</definedName>
    <definedName name="BExCW9Y5HWU4RJTNX74O6L24VGCK" localSheetId="10" hidden="1">#REF!</definedName>
    <definedName name="BExCW9Y5HWU4RJTNX74O6L24VGCK" localSheetId="9" hidden="1">#REF!</definedName>
    <definedName name="BExCW9Y5HWU4RJTNX74O6L24VGCK" localSheetId="8" hidden="1">#REF!</definedName>
    <definedName name="BExCW9Y5HWU4RJTNX74O6L24VGCK" localSheetId="7" hidden="1">#REF!</definedName>
    <definedName name="BExCW9Y5HWU4RJTNX74O6L24VGCK" localSheetId="6" hidden="1">#REF!</definedName>
    <definedName name="BExCW9Y5HWU4RJTNX74O6L24VGCK" localSheetId="5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15" hidden="1">#REF!</definedName>
    <definedName name="BExCWHADQJRXWFDGV2KMANWIY1YN" localSheetId="14" hidden="1">#REF!</definedName>
    <definedName name="BExCWHADQJRXWFDGV2KMANWIY1YN" localSheetId="13" hidden="1">#REF!</definedName>
    <definedName name="BExCWHADQJRXWFDGV2KMANWIY1YN" localSheetId="12" hidden="1">#REF!</definedName>
    <definedName name="BExCWHADQJRXWFDGV2KMANWIY1YN" localSheetId="11" hidden="1">#REF!</definedName>
    <definedName name="BExCWHADQJRXWFDGV2KMANWIY1YN" localSheetId="10" hidden="1">#REF!</definedName>
    <definedName name="BExCWHADQJRXWFDGV2KMANWIY1YN" localSheetId="9" hidden="1">#REF!</definedName>
    <definedName name="BExCWHADQJRXWFDGV2KMANWIY1YN" localSheetId="8" hidden="1">#REF!</definedName>
    <definedName name="BExCWHADQJRXWFDGV2KMANWIY1YN" localSheetId="7" hidden="1">#REF!</definedName>
    <definedName name="BExCWHADQJRXWFDGV2KMANWIY1YN" localSheetId="6" hidden="1">#REF!</definedName>
    <definedName name="BExCWHADQJRXWFDGV2KMANWIY1YN" localSheetId="5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15" hidden="1">#REF!</definedName>
    <definedName name="BExCWPDPESGZS07QGBLSBWDNVJLZ" localSheetId="14" hidden="1">#REF!</definedName>
    <definedName name="BExCWPDPESGZS07QGBLSBWDNVJLZ" localSheetId="13" hidden="1">#REF!</definedName>
    <definedName name="BExCWPDPESGZS07QGBLSBWDNVJLZ" localSheetId="12" hidden="1">#REF!</definedName>
    <definedName name="BExCWPDPESGZS07QGBLSBWDNVJLZ" localSheetId="11" hidden="1">#REF!</definedName>
    <definedName name="BExCWPDPESGZS07QGBLSBWDNVJLZ" localSheetId="10" hidden="1">#REF!</definedName>
    <definedName name="BExCWPDPESGZS07QGBLSBWDNVJLZ" localSheetId="9" hidden="1">#REF!</definedName>
    <definedName name="BExCWPDPESGZS07QGBLSBWDNVJLZ" localSheetId="8" hidden="1">#REF!</definedName>
    <definedName name="BExCWPDPESGZS07QGBLSBWDNVJLZ" localSheetId="7" hidden="1">#REF!</definedName>
    <definedName name="BExCWPDPESGZS07QGBLSBWDNVJLZ" localSheetId="6" hidden="1">#REF!</definedName>
    <definedName name="BExCWPDPESGZS07QGBLSBWDNVJLZ" localSheetId="5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15" hidden="1">#REF!</definedName>
    <definedName name="BExCWTVKHIVCRHF8GC39KI58YM5K" localSheetId="14" hidden="1">#REF!</definedName>
    <definedName name="BExCWTVKHIVCRHF8GC39KI58YM5K" localSheetId="13" hidden="1">#REF!</definedName>
    <definedName name="BExCWTVKHIVCRHF8GC39KI58YM5K" localSheetId="12" hidden="1">#REF!</definedName>
    <definedName name="BExCWTVKHIVCRHF8GC39KI58YM5K" localSheetId="11" hidden="1">#REF!</definedName>
    <definedName name="BExCWTVKHIVCRHF8GC39KI58YM5K" localSheetId="10" hidden="1">#REF!</definedName>
    <definedName name="BExCWTVKHIVCRHF8GC39KI58YM5K" localSheetId="9" hidden="1">#REF!</definedName>
    <definedName name="BExCWTVKHIVCRHF8GC39KI58YM5K" localSheetId="8" hidden="1">#REF!</definedName>
    <definedName name="BExCWTVKHIVCRHF8GC39KI58YM5K" localSheetId="7" hidden="1">#REF!</definedName>
    <definedName name="BExCWTVKHIVCRHF8GC39KI58YM5K" localSheetId="6" hidden="1">#REF!</definedName>
    <definedName name="BExCWTVKHIVCRHF8GC39KI58YM5K" localSheetId="5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15" hidden="1">#REF!</definedName>
    <definedName name="BExCX2KGRZBRVLZNM8SUSIE6A0RL" localSheetId="14" hidden="1">#REF!</definedName>
    <definedName name="BExCX2KGRZBRVLZNM8SUSIE6A0RL" localSheetId="13" hidden="1">#REF!</definedName>
    <definedName name="BExCX2KGRZBRVLZNM8SUSIE6A0RL" localSheetId="12" hidden="1">#REF!</definedName>
    <definedName name="BExCX2KGRZBRVLZNM8SUSIE6A0RL" localSheetId="11" hidden="1">#REF!</definedName>
    <definedName name="BExCX2KGRZBRVLZNM8SUSIE6A0RL" localSheetId="10" hidden="1">#REF!</definedName>
    <definedName name="BExCX2KGRZBRVLZNM8SUSIE6A0RL" localSheetId="9" hidden="1">#REF!</definedName>
    <definedName name="BExCX2KGRZBRVLZNM8SUSIE6A0RL" localSheetId="8" hidden="1">#REF!</definedName>
    <definedName name="BExCX2KGRZBRVLZNM8SUSIE6A0RL" localSheetId="7" hidden="1">#REF!</definedName>
    <definedName name="BExCX2KGRZBRVLZNM8SUSIE6A0RL" localSheetId="6" hidden="1">#REF!</definedName>
    <definedName name="BExCX2KGRZBRVLZNM8SUSIE6A0RL" localSheetId="5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15" hidden="1">#REF!</definedName>
    <definedName name="BExCX3X451T70LZ1VF95L7W4Y4TM" localSheetId="14" hidden="1">#REF!</definedName>
    <definedName name="BExCX3X451T70LZ1VF95L7W4Y4TM" localSheetId="13" hidden="1">#REF!</definedName>
    <definedName name="BExCX3X451T70LZ1VF95L7W4Y4TM" localSheetId="12" hidden="1">#REF!</definedName>
    <definedName name="BExCX3X451T70LZ1VF95L7W4Y4TM" localSheetId="11" hidden="1">#REF!</definedName>
    <definedName name="BExCX3X451T70LZ1VF95L7W4Y4TM" localSheetId="10" hidden="1">#REF!</definedName>
    <definedName name="BExCX3X451T70LZ1VF95L7W4Y4TM" localSheetId="9" hidden="1">#REF!</definedName>
    <definedName name="BExCX3X451T70LZ1VF95L7W4Y4TM" localSheetId="8" hidden="1">#REF!</definedName>
    <definedName name="BExCX3X451T70LZ1VF95L7W4Y4TM" localSheetId="7" hidden="1">#REF!</definedName>
    <definedName name="BExCX3X451T70LZ1VF95L7W4Y4TM" localSheetId="6" hidden="1">#REF!</definedName>
    <definedName name="BExCX3X451T70LZ1VF95L7W4Y4TM" localSheetId="5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15" hidden="1">#REF!</definedName>
    <definedName name="BExCX4NZ2N1OUGXM7EV0U7VULJMM" localSheetId="14" hidden="1">#REF!</definedName>
    <definedName name="BExCX4NZ2N1OUGXM7EV0U7VULJMM" localSheetId="13" hidden="1">#REF!</definedName>
    <definedName name="BExCX4NZ2N1OUGXM7EV0U7VULJMM" localSheetId="12" hidden="1">#REF!</definedName>
    <definedName name="BExCX4NZ2N1OUGXM7EV0U7VULJMM" localSheetId="11" hidden="1">#REF!</definedName>
    <definedName name="BExCX4NZ2N1OUGXM7EV0U7VULJMM" localSheetId="10" hidden="1">#REF!</definedName>
    <definedName name="BExCX4NZ2N1OUGXM7EV0U7VULJMM" localSheetId="9" hidden="1">#REF!</definedName>
    <definedName name="BExCX4NZ2N1OUGXM7EV0U7VULJMM" localSheetId="8" hidden="1">#REF!</definedName>
    <definedName name="BExCX4NZ2N1OUGXM7EV0U7VULJMM" localSheetId="7" hidden="1">#REF!</definedName>
    <definedName name="BExCX4NZ2N1OUGXM7EV0U7VULJMM" localSheetId="6" hidden="1">#REF!</definedName>
    <definedName name="BExCX4NZ2N1OUGXM7EV0U7VULJMM" localSheetId="5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15" hidden="1">#REF!</definedName>
    <definedName name="BExCXILMURGYMAH6N5LF5DV6K3GM" localSheetId="14" hidden="1">#REF!</definedName>
    <definedName name="BExCXILMURGYMAH6N5LF5DV6K3GM" localSheetId="13" hidden="1">#REF!</definedName>
    <definedName name="BExCXILMURGYMAH6N5LF5DV6K3GM" localSheetId="12" hidden="1">#REF!</definedName>
    <definedName name="BExCXILMURGYMAH6N5LF5DV6K3GM" localSheetId="11" hidden="1">#REF!</definedName>
    <definedName name="BExCXILMURGYMAH6N5LF5DV6K3GM" localSheetId="10" hidden="1">#REF!</definedName>
    <definedName name="BExCXILMURGYMAH6N5LF5DV6K3GM" localSheetId="9" hidden="1">#REF!</definedName>
    <definedName name="BExCXILMURGYMAH6N5LF5DV6K3GM" localSheetId="8" hidden="1">#REF!</definedName>
    <definedName name="BExCXILMURGYMAH6N5LF5DV6K3GM" localSheetId="7" hidden="1">#REF!</definedName>
    <definedName name="BExCXILMURGYMAH6N5LF5DV6K3GM" localSheetId="6" hidden="1">#REF!</definedName>
    <definedName name="BExCXILMURGYMAH6N5LF5DV6K3GM" localSheetId="5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15" hidden="1">#REF!</definedName>
    <definedName name="BExCXQUFBMXQ1650735H48B1AZT3" localSheetId="14" hidden="1">#REF!</definedName>
    <definedName name="BExCXQUFBMXQ1650735H48B1AZT3" localSheetId="13" hidden="1">#REF!</definedName>
    <definedName name="BExCXQUFBMXQ1650735H48B1AZT3" localSheetId="12" hidden="1">#REF!</definedName>
    <definedName name="BExCXQUFBMXQ1650735H48B1AZT3" localSheetId="11" hidden="1">#REF!</definedName>
    <definedName name="BExCXQUFBMXQ1650735H48B1AZT3" localSheetId="10" hidden="1">#REF!</definedName>
    <definedName name="BExCXQUFBMXQ1650735H48B1AZT3" localSheetId="9" hidden="1">#REF!</definedName>
    <definedName name="BExCXQUFBMXQ1650735H48B1AZT3" localSheetId="8" hidden="1">#REF!</definedName>
    <definedName name="BExCXQUFBMXQ1650735H48B1AZT3" localSheetId="7" hidden="1">#REF!</definedName>
    <definedName name="BExCXQUFBMXQ1650735H48B1AZT3" localSheetId="6" hidden="1">#REF!</definedName>
    <definedName name="BExCXQUFBMXQ1650735H48B1AZT3" localSheetId="5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15" hidden="1">#REF!</definedName>
    <definedName name="BExCXYSBKJ9SZQD7XS2WUS6SVBJO" localSheetId="14" hidden="1">#REF!</definedName>
    <definedName name="BExCXYSBKJ9SZQD7XS2WUS6SVBJO" localSheetId="13" hidden="1">#REF!</definedName>
    <definedName name="BExCXYSBKJ9SZQD7XS2WUS6SVBJO" localSheetId="12" hidden="1">#REF!</definedName>
    <definedName name="BExCXYSBKJ9SZQD7XS2WUS6SVBJO" localSheetId="11" hidden="1">#REF!</definedName>
    <definedName name="BExCXYSBKJ9SZQD7XS2WUS6SVBJO" localSheetId="10" hidden="1">#REF!</definedName>
    <definedName name="BExCXYSBKJ9SZQD7XS2WUS6SVBJO" localSheetId="9" hidden="1">#REF!</definedName>
    <definedName name="BExCXYSBKJ9SZQD7XS2WUS6SVBJO" localSheetId="8" hidden="1">#REF!</definedName>
    <definedName name="BExCXYSBKJ9SZQD7XS2WUS6SVBJO" localSheetId="7" hidden="1">#REF!</definedName>
    <definedName name="BExCXYSBKJ9SZQD7XS2WUS6SVBJO" localSheetId="6" hidden="1">#REF!</definedName>
    <definedName name="BExCXYSBKJ9SZQD7XS2WUS6SVBJO" localSheetId="5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15" hidden="1">#REF!</definedName>
    <definedName name="BExCXZ8DGK5ZE8467LFEHX6JNQHJ" localSheetId="14" hidden="1">#REF!</definedName>
    <definedName name="BExCXZ8DGK5ZE8467LFEHX6JNQHJ" localSheetId="13" hidden="1">#REF!</definedName>
    <definedName name="BExCXZ8DGK5ZE8467LFEHX6JNQHJ" localSheetId="12" hidden="1">#REF!</definedName>
    <definedName name="BExCXZ8DGK5ZE8467LFEHX6JNQHJ" localSheetId="11" hidden="1">#REF!</definedName>
    <definedName name="BExCXZ8DGK5ZE8467LFEHX6JNQHJ" localSheetId="10" hidden="1">#REF!</definedName>
    <definedName name="BExCXZ8DGK5ZE8467LFEHX6JNQHJ" localSheetId="9" hidden="1">#REF!</definedName>
    <definedName name="BExCXZ8DGK5ZE8467LFEHX6JNQHJ" localSheetId="8" hidden="1">#REF!</definedName>
    <definedName name="BExCXZ8DGK5ZE8467LFEHX6JNQHJ" localSheetId="7" hidden="1">#REF!</definedName>
    <definedName name="BExCXZ8DGK5ZE8467LFEHX6JNQHJ" localSheetId="6" hidden="1">#REF!</definedName>
    <definedName name="BExCXZ8DGK5ZE8467LFEHX6JNQHJ" localSheetId="5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15" hidden="1">#REF!</definedName>
    <definedName name="BExCY2DQO9VLA77Q7EG3T0XNXX4F" localSheetId="14" hidden="1">#REF!</definedName>
    <definedName name="BExCY2DQO9VLA77Q7EG3T0XNXX4F" localSheetId="13" hidden="1">#REF!</definedName>
    <definedName name="BExCY2DQO9VLA77Q7EG3T0XNXX4F" localSheetId="12" hidden="1">#REF!</definedName>
    <definedName name="BExCY2DQO9VLA77Q7EG3T0XNXX4F" localSheetId="11" hidden="1">#REF!</definedName>
    <definedName name="BExCY2DQO9VLA77Q7EG3T0XNXX4F" localSheetId="10" hidden="1">#REF!</definedName>
    <definedName name="BExCY2DQO9VLA77Q7EG3T0XNXX4F" localSheetId="9" hidden="1">#REF!</definedName>
    <definedName name="BExCY2DQO9VLA77Q7EG3T0XNXX4F" localSheetId="8" hidden="1">#REF!</definedName>
    <definedName name="BExCY2DQO9VLA77Q7EG3T0XNXX4F" localSheetId="7" hidden="1">#REF!</definedName>
    <definedName name="BExCY2DQO9VLA77Q7EG3T0XNXX4F" localSheetId="6" hidden="1">#REF!</definedName>
    <definedName name="BExCY2DQO9VLA77Q7EG3T0XNXX4F" localSheetId="5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15" hidden="1">#REF!</definedName>
    <definedName name="BExCY5Z7X93Z8XUOEASK50W08S36" localSheetId="14" hidden="1">#REF!</definedName>
    <definedName name="BExCY5Z7X93Z8XUOEASK50W08S36" localSheetId="13" hidden="1">#REF!</definedName>
    <definedName name="BExCY5Z7X93Z8XUOEASK50W08S36" localSheetId="12" hidden="1">#REF!</definedName>
    <definedName name="BExCY5Z7X93Z8XUOEASK50W08S36" localSheetId="11" hidden="1">#REF!</definedName>
    <definedName name="BExCY5Z7X93Z8XUOEASK50W08S36" localSheetId="10" hidden="1">#REF!</definedName>
    <definedName name="BExCY5Z7X93Z8XUOEASK50W08S36" localSheetId="9" hidden="1">#REF!</definedName>
    <definedName name="BExCY5Z7X93Z8XUOEASK50W08S36" localSheetId="8" hidden="1">#REF!</definedName>
    <definedName name="BExCY5Z7X93Z8XUOEASK50W08S36" localSheetId="7" hidden="1">#REF!</definedName>
    <definedName name="BExCY5Z7X93Z8XUOEASK50W08S36" localSheetId="6" hidden="1">#REF!</definedName>
    <definedName name="BExCY5Z7X93Z8XUOEASK50W08S36" localSheetId="5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15" hidden="1">#REF!</definedName>
    <definedName name="BExCY6VMJ68MX3C981R5Q0BX5791" localSheetId="14" hidden="1">#REF!</definedName>
    <definedName name="BExCY6VMJ68MX3C981R5Q0BX5791" localSheetId="13" hidden="1">#REF!</definedName>
    <definedName name="BExCY6VMJ68MX3C981R5Q0BX5791" localSheetId="12" hidden="1">#REF!</definedName>
    <definedName name="BExCY6VMJ68MX3C981R5Q0BX5791" localSheetId="11" hidden="1">#REF!</definedName>
    <definedName name="BExCY6VMJ68MX3C981R5Q0BX5791" localSheetId="10" hidden="1">#REF!</definedName>
    <definedName name="BExCY6VMJ68MX3C981R5Q0BX5791" localSheetId="9" hidden="1">#REF!</definedName>
    <definedName name="BExCY6VMJ68MX3C981R5Q0BX5791" localSheetId="8" hidden="1">#REF!</definedName>
    <definedName name="BExCY6VMJ68MX3C981R5Q0BX5791" localSheetId="7" hidden="1">#REF!</definedName>
    <definedName name="BExCY6VMJ68MX3C981R5Q0BX5791" localSheetId="6" hidden="1">#REF!</definedName>
    <definedName name="BExCY6VMJ68MX3C981R5Q0BX5791" localSheetId="5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15" hidden="1">#REF!</definedName>
    <definedName name="BExCYAH2SAZCPW6XCB7V7PMMCAWO" localSheetId="14" hidden="1">#REF!</definedName>
    <definedName name="BExCYAH2SAZCPW6XCB7V7PMMCAWO" localSheetId="13" hidden="1">#REF!</definedName>
    <definedName name="BExCYAH2SAZCPW6XCB7V7PMMCAWO" localSheetId="12" hidden="1">#REF!</definedName>
    <definedName name="BExCYAH2SAZCPW6XCB7V7PMMCAWO" localSheetId="11" hidden="1">#REF!</definedName>
    <definedName name="BExCYAH2SAZCPW6XCB7V7PMMCAWO" localSheetId="10" hidden="1">#REF!</definedName>
    <definedName name="BExCYAH2SAZCPW6XCB7V7PMMCAWO" localSheetId="9" hidden="1">#REF!</definedName>
    <definedName name="BExCYAH2SAZCPW6XCB7V7PMMCAWO" localSheetId="8" hidden="1">#REF!</definedName>
    <definedName name="BExCYAH2SAZCPW6XCB7V7PMMCAWO" localSheetId="7" hidden="1">#REF!</definedName>
    <definedName name="BExCYAH2SAZCPW6XCB7V7PMMCAWO" localSheetId="6" hidden="1">#REF!</definedName>
    <definedName name="BExCYAH2SAZCPW6XCB7V7PMMCAWO" localSheetId="5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15" hidden="1">#REF!</definedName>
    <definedName name="BExCYDGYM1UGUNTB331L2E4L5F34" localSheetId="14" hidden="1">#REF!</definedName>
    <definedName name="BExCYDGYM1UGUNTB331L2E4L5F34" localSheetId="13" hidden="1">#REF!</definedName>
    <definedName name="BExCYDGYM1UGUNTB331L2E4L5F34" localSheetId="12" hidden="1">#REF!</definedName>
    <definedName name="BExCYDGYM1UGUNTB331L2E4L5F34" localSheetId="11" hidden="1">#REF!</definedName>
    <definedName name="BExCYDGYM1UGUNTB331L2E4L5F34" localSheetId="10" hidden="1">#REF!</definedName>
    <definedName name="BExCYDGYM1UGUNTB331L2E4L5F34" localSheetId="9" hidden="1">#REF!</definedName>
    <definedName name="BExCYDGYM1UGUNTB331L2E4L5F34" localSheetId="8" hidden="1">#REF!</definedName>
    <definedName name="BExCYDGYM1UGUNTB331L2E4L5F34" localSheetId="7" hidden="1">#REF!</definedName>
    <definedName name="BExCYDGYM1UGUNTB331L2E4L5F34" localSheetId="6" hidden="1">#REF!</definedName>
    <definedName name="BExCYDGYM1UGUNTB331L2E4L5F34" localSheetId="5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15" hidden="1">#REF!</definedName>
    <definedName name="BExCYN7KCKU1F6EXMNPQPTKNOT6A" localSheetId="14" hidden="1">#REF!</definedName>
    <definedName name="BExCYN7KCKU1F6EXMNPQPTKNOT6A" localSheetId="13" hidden="1">#REF!</definedName>
    <definedName name="BExCYN7KCKU1F6EXMNPQPTKNOT6A" localSheetId="12" hidden="1">#REF!</definedName>
    <definedName name="BExCYN7KCKU1F6EXMNPQPTKNOT6A" localSheetId="11" hidden="1">#REF!</definedName>
    <definedName name="BExCYN7KCKU1F6EXMNPQPTKNOT6A" localSheetId="10" hidden="1">#REF!</definedName>
    <definedName name="BExCYN7KCKU1F6EXMNPQPTKNOT6A" localSheetId="9" hidden="1">#REF!</definedName>
    <definedName name="BExCYN7KCKU1F6EXMNPQPTKNOT6A" localSheetId="8" hidden="1">#REF!</definedName>
    <definedName name="BExCYN7KCKU1F6EXMNPQPTKNOT6A" localSheetId="7" hidden="1">#REF!</definedName>
    <definedName name="BExCYN7KCKU1F6EXMNPQPTKNOT6A" localSheetId="6" hidden="1">#REF!</definedName>
    <definedName name="BExCYN7KCKU1F6EXMNPQPTKNOT6A" localSheetId="5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15" hidden="1">#REF!</definedName>
    <definedName name="BExCYPRC5HJE6N2XQTHCT6NXGP8N" localSheetId="14" hidden="1">#REF!</definedName>
    <definedName name="BExCYPRC5HJE6N2XQTHCT6NXGP8N" localSheetId="13" hidden="1">#REF!</definedName>
    <definedName name="BExCYPRC5HJE6N2XQTHCT6NXGP8N" localSheetId="12" hidden="1">#REF!</definedName>
    <definedName name="BExCYPRC5HJE6N2XQTHCT6NXGP8N" localSheetId="11" hidden="1">#REF!</definedName>
    <definedName name="BExCYPRC5HJE6N2XQTHCT6NXGP8N" localSheetId="10" hidden="1">#REF!</definedName>
    <definedName name="BExCYPRC5HJE6N2XQTHCT6NXGP8N" localSheetId="9" hidden="1">#REF!</definedName>
    <definedName name="BExCYPRC5HJE6N2XQTHCT6NXGP8N" localSheetId="8" hidden="1">#REF!</definedName>
    <definedName name="BExCYPRC5HJE6N2XQTHCT6NXGP8N" localSheetId="7" hidden="1">#REF!</definedName>
    <definedName name="BExCYPRC5HJE6N2XQTHCT6NXGP8N" localSheetId="6" hidden="1">#REF!</definedName>
    <definedName name="BExCYPRC5HJE6N2XQTHCT6NXGP8N" localSheetId="5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15" hidden="1">#REF!</definedName>
    <definedName name="BExCYQCX9ES8ZWW2L35B12WDNT73" localSheetId="14" hidden="1">#REF!</definedName>
    <definedName name="BExCYQCX9ES8ZWW2L35B12WDNT73" localSheetId="13" hidden="1">#REF!</definedName>
    <definedName name="BExCYQCX9ES8ZWW2L35B12WDNT73" localSheetId="12" hidden="1">#REF!</definedName>
    <definedName name="BExCYQCX9ES8ZWW2L35B12WDNT73" localSheetId="11" hidden="1">#REF!</definedName>
    <definedName name="BExCYQCX9ES8ZWW2L35B12WDNT73" localSheetId="10" hidden="1">#REF!</definedName>
    <definedName name="BExCYQCX9ES8ZWW2L35B12WDNT73" localSheetId="9" hidden="1">#REF!</definedName>
    <definedName name="BExCYQCX9ES8ZWW2L35B12WDNT73" localSheetId="8" hidden="1">#REF!</definedName>
    <definedName name="BExCYQCX9ES8ZWW2L35B12WDNT73" localSheetId="7" hidden="1">#REF!</definedName>
    <definedName name="BExCYQCX9ES8ZWW2L35B12WDNT73" localSheetId="6" hidden="1">#REF!</definedName>
    <definedName name="BExCYQCX9ES8ZWW2L35B12WDNT73" localSheetId="5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15" hidden="1">#REF!</definedName>
    <definedName name="BExCYSLQY2CYU7DQ3QI07UGGS6OW" localSheetId="14" hidden="1">#REF!</definedName>
    <definedName name="BExCYSLQY2CYU7DQ3QI07UGGS6OW" localSheetId="13" hidden="1">#REF!</definedName>
    <definedName name="BExCYSLQY2CYU7DQ3QI07UGGS6OW" localSheetId="12" hidden="1">#REF!</definedName>
    <definedName name="BExCYSLQY2CYU7DQ3QI07UGGS6OW" localSheetId="11" hidden="1">#REF!</definedName>
    <definedName name="BExCYSLQY2CYU7DQ3QI07UGGS6OW" localSheetId="10" hidden="1">#REF!</definedName>
    <definedName name="BExCYSLQY2CYU7DQ3QI07UGGS6OW" localSheetId="9" hidden="1">#REF!</definedName>
    <definedName name="BExCYSLQY2CYU7DQ3QI07UGGS6OW" localSheetId="8" hidden="1">#REF!</definedName>
    <definedName name="BExCYSLQY2CYU7DQ3QI07UGGS6OW" localSheetId="7" hidden="1">#REF!</definedName>
    <definedName name="BExCYSLQY2CYU7DQ3QI07UGGS6OW" localSheetId="6" hidden="1">#REF!</definedName>
    <definedName name="BExCYSLQY2CYU7DQ3QI07UGGS6OW" localSheetId="5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15" hidden="1">#REF!</definedName>
    <definedName name="BExCYUK0I3UEXZNFDW71G6Z6D8XR" localSheetId="14" hidden="1">#REF!</definedName>
    <definedName name="BExCYUK0I3UEXZNFDW71G6Z6D8XR" localSheetId="13" hidden="1">#REF!</definedName>
    <definedName name="BExCYUK0I3UEXZNFDW71G6Z6D8XR" localSheetId="12" hidden="1">#REF!</definedName>
    <definedName name="BExCYUK0I3UEXZNFDW71G6Z6D8XR" localSheetId="11" hidden="1">#REF!</definedName>
    <definedName name="BExCYUK0I3UEXZNFDW71G6Z6D8XR" localSheetId="10" hidden="1">#REF!</definedName>
    <definedName name="BExCYUK0I3UEXZNFDW71G6Z6D8XR" localSheetId="9" hidden="1">#REF!</definedName>
    <definedName name="BExCYUK0I3UEXZNFDW71G6Z6D8XR" localSheetId="8" hidden="1">#REF!</definedName>
    <definedName name="BExCYUK0I3UEXZNFDW71G6Z6D8XR" localSheetId="7" hidden="1">#REF!</definedName>
    <definedName name="BExCYUK0I3UEXZNFDW71G6Z6D8XR" localSheetId="6" hidden="1">#REF!</definedName>
    <definedName name="BExCYUK0I3UEXZNFDW71G6Z6D8XR" localSheetId="5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15" hidden="1">#REF!</definedName>
    <definedName name="BExCZFZCXMLY5DWESYJ9NGTJYQ8M" localSheetId="14" hidden="1">#REF!</definedName>
    <definedName name="BExCZFZCXMLY5DWESYJ9NGTJYQ8M" localSheetId="13" hidden="1">#REF!</definedName>
    <definedName name="BExCZFZCXMLY5DWESYJ9NGTJYQ8M" localSheetId="12" hidden="1">#REF!</definedName>
    <definedName name="BExCZFZCXMLY5DWESYJ9NGTJYQ8M" localSheetId="11" hidden="1">#REF!</definedName>
    <definedName name="BExCZFZCXMLY5DWESYJ9NGTJYQ8M" localSheetId="10" hidden="1">#REF!</definedName>
    <definedName name="BExCZFZCXMLY5DWESYJ9NGTJYQ8M" localSheetId="9" hidden="1">#REF!</definedName>
    <definedName name="BExCZFZCXMLY5DWESYJ9NGTJYQ8M" localSheetId="8" hidden="1">#REF!</definedName>
    <definedName name="BExCZFZCXMLY5DWESYJ9NGTJYQ8M" localSheetId="7" hidden="1">#REF!</definedName>
    <definedName name="BExCZFZCXMLY5DWESYJ9NGTJYQ8M" localSheetId="6" hidden="1">#REF!</definedName>
    <definedName name="BExCZFZCXMLY5DWESYJ9NGTJYQ8M" localSheetId="5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15" hidden="1">#REF!</definedName>
    <definedName name="BExCZJ4P8WS0BDT31WDXI0ROE7D6" localSheetId="14" hidden="1">#REF!</definedName>
    <definedName name="BExCZJ4P8WS0BDT31WDXI0ROE7D6" localSheetId="13" hidden="1">#REF!</definedName>
    <definedName name="BExCZJ4P8WS0BDT31WDXI0ROE7D6" localSheetId="12" hidden="1">#REF!</definedName>
    <definedName name="BExCZJ4P8WS0BDT31WDXI0ROE7D6" localSheetId="11" hidden="1">#REF!</definedName>
    <definedName name="BExCZJ4P8WS0BDT31WDXI0ROE7D6" localSheetId="10" hidden="1">#REF!</definedName>
    <definedName name="BExCZJ4P8WS0BDT31WDXI0ROE7D6" localSheetId="9" hidden="1">#REF!</definedName>
    <definedName name="BExCZJ4P8WS0BDT31WDXI0ROE7D6" localSheetId="8" hidden="1">#REF!</definedName>
    <definedName name="BExCZJ4P8WS0BDT31WDXI0ROE7D6" localSheetId="7" hidden="1">#REF!</definedName>
    <definedName name="BExCZJ4P8WS0BDT31WDXI0ROE7D6" localSheetId="6" hidden="1">#REF!</definedName>
    <definedName name="BExCZJ4P8WS0BDT31WDXI0ROE7D6" localSheetId="5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15" hidden="1">#REF!</definedName>
    <definedName name="BExCZKH6NI0EE02L995IFVBD1J59" localSheetId="14" hidden="1">#REF!</definedName>
    <definedName name="BExCZKH6NI0EE02L995IFVBD1J59" localSheetId="13" hidden="1">#REF!</definedName>
    <definedName name="BExCZKH6NI0EE02L995IFVBD1J59" localSheetId="12" hidden="1">#REF!</definedName>
    <definedName name="BExCZKH6NI0EE02L995IFVBD1J59" localSheetId="11" hidden="1">#REF!</definedName>
    <definedName name="BExCZKH6NI0EE02L995IFVBD1J59" localSheetId="10" hidden="1">#REF!</definedName>
    <definedName name="BExCZKH6NI0EE02L995IFVBD1J59" localSheetId="9" hidden="1">#REF!</definedName>
    <definedName name="BExCZKH6NI0EE02L995IFVBD1J59" localSheetId="8" hidden="1">#REF!</definedName>
    <definedName name="BExCZKH6NI0EE02L995IFVBD1J59" localSheetId="7" hidden="1">#REF!</definedName>
    <definedName name="BExCZKH6NI0EE02L995IFVBD1J59" localSheetId="6" hidden="1">#REF!</definedName>
    <definedName name="BExCZKH6NI0EE02L995IFVBD1J59" localSheetId="5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15" hidden="1">#REF!</definedName>
    <definedName name="BExCZNRWARGGHWLSC1PEDZFLF3JV" localSheetId="14" hidden="1">#REF!</definedName>
    <definedName name="BExCZNRWARGGHWLSC1PEDZFLF3JV" localSheetId="13" hidden="1">#REF!</definedName>
    <definedName name="BExCZNRWARGGHWLSC1PEDZFLF3JV" localSheetId="12" hidden="1">#REF!</definedName>
    <definedName name="BExCZNRWARGGHWLSC1PEDZFLF3JV" localSheetId="11" hidden="1">#REF!</definedName>
    <definedName name="BExCZNRWARGGHWLSC1PEDZFLF3JV" localSheetId="10" hidden="1">#REF!</definedName>
    <definedName name="BExCZNRWARGGHWLSC1PEDZFLF3JV" localSheetId="9" hidden="1">#REF!</definedName>
    <definedName name="BExCZNRWARGGHWLSC1PEDZFLF3JV" localSheetId="8" hidden="1">#REF!</definedName>
    <definedName name="BExCZNRWARGGHWLSC1PEDZFLF3JV" localSheetId="7" hidden="1">#REF!</definedName>
    <definedName name="BExCZNRWARGGHWLSC1PEDZFLF3JV" localSheetId="6" hidden="1">#REF!</definedName>
    <definedName name="BExCZNRWARGGHWLSC1PEDZFLF3JV" localSheetId="5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15" hidden="1">#REF!</definedName>
    <definedName name="BExCZP9TBB61HISZ2U5QMQSO2LBE" localSheetId="14" hidden="1">#REF!</definedName>
    <definedName name="BExCZP9TBB61HISZ2U5QMQSO2LBE" localSheetId="13" hidden="1">#REF!</definedName>
    <definedName name="BExCZP9TBB61HISZ2U5QMQSO2LBE" localSheetId="12" hidden="1">#REF!</definedName>
    <definedName name="BExCZP9TBB61HISZ2U5QMQSO2LBE" localSheetId="11" hidden="1">#REF!</definedName>
    <definedName name="BExCZP9TBB61HISZ2U5QMQSO2LBE" localSheetId="10" hidden="1">#REF!</definedName>
    <definedName name="BExCZP9TBB61HISZ2U5QMQSO2LBE" localSheetId="9" hidden="1">#REF!</definedName>
    <definedName name="BExCZP9TBB61HISZ2U5QMQSO2LBE" localSheetId="8" hidden="1">#REF!</definedName>
    <definedName name="BExCZP9TBB61HISZ2U5QMQSO2LBE" localSheetId="7" hidden="1">#REF!</definedName>
    <definedName name="BExCZP9TBB61HISZ2U5QMQSO2LBE" localSheetId="6" hidden="1">#REF!</definedName>
    <definedName name="BExCZP9TBB61HISZ2U5QMQSO2LBE" localSheetId="5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15" hidden="1">#REF!</definedName>
    <definedName name="BExCZUD9FEOJBKDJ51Z3JON9LKJ8" localSheetId="14" hidden="1">#REF!</definedName>
    <definedName name="BExCZUD9FEOJBKDJ51Z3JON9LKJ8" localSheetId="13" hidden="1">#REF!</definedName>
    <definedName name="BExCZUD9FEOJBKDJ51Z3JON9LKJ8" localSheetId="12" hidden="1">#REF!</definedName>
    <definedName name="BExCZUD9FEOJBKDJ51Z3JON9LKJ8" localSheetId="11" hidden="1">#REF!</definedName>
    <definedName name="BExCZUD9FEOJBKDJ51Z3JON9LKJ8" localSheetId="10" hidden="1">#REF!</definedName>
    <definedName name="BExCZUD9FEOJBKDJ51Z3JON9LKJ8" localSheetId="9" hidden="1">#REF!</definedName>
    <definedName name="BExCZUD9FEOJBKDJ51Z3JON9LKJ8" localSheetId="8" hidden="1">#REF!</definedName>
    <definedName name="BExCZUD9FEOJBKDJ51Z3JON9LKJ8" localSheetId="7" hidden="1">#REF!</definedName>
    <definedName name="BExCZUD9FEOJBKDJ51Z3JON9LKJ8" localSheetId="6" hidden="1">#REF!</definedName>
    <definedName name="BExCZUD9FEOJBKDJ51Z3JON9LKJ8" localSheetId="5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15" hidden="1">#REF!</definedName>
    <definedName name="BExD0AUOVQT3UL53T2KUVJNGD0QF" localSheetId="14" hidden="1">#REF!</definedName>
    <definedName name="BExD0AUOVQT3UL53T2KUVJNGD0QF" localSheetId="13" hidden="1">#REF!</definedName>
    <definedName name="BExD0AUOVQT3UL53T2KUVJNGD0QF" localSheetId="12" hidden="1">#REF!</definedName>
    <definedName name="BExD0AUOVQT3UL53T2KUVJNGD0QF" localSheetId="11" hidden="1">#REF!</definedName>
    <definedName name="BExD0AUOVQT3UL53T2KUVJNGD0QF" localSheetId="10" hidden="1">#REF!</definedName>
    <definedName name="BExD0AUOVQT3UL53T2KUVJNGD0QF" localSheetId="9" hidden="1">#REF!</definedName>
    <definedName name="BExD0AUOVQT3UL53T2KUVJNGD0QF" localSheetId="8" hidden="1">#REF!</definedName>
    <definedName name="BExD0AUOVQT3UL53T2KUVJNGD0QF" localSheetId="7" hidden="1">#REF!</definedName>
    <definedName name="BExD0AUOVQT3UL53T2KUVJNGD0QF" localSheetId="6" hidden="1">#REF!</definedName>
    <definedName name="BExD0AUOVQT3UL53T2KUVJNGD0QF" localSheetId="5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15" hidden="1">#REF!</definedName>
    <definedName name="BExD0HALIN0JR4JTPGDEVAEE5EX5" localSheetId="14" hidden="1">#REF!</definedName>
    <definedName name="BExD0HALIN0JR4JTPGDEVAEE5EX5" localSheetId="13" hidden="1">#REF!</definedName>
    <definedName name="BExD0HALIN0JR4JTPGDEVAEE5EX5" localSheetId="12" hidden="1">#REF!</definedName>
    <definedName name="BExD0HALIN0JR4JTPGDEVAEE5EX5" localSheetId="11" hidden="1">#REF!</definedName>
    <definedName name="BExD0HALIN0JR4JTPGDEVAEE5EX5" localSheetId="10" hidden="1">#REF!</definedName>
    <definedName name="BExD0HALIN0JR4JTPGDEVAEE5EX5" localSheetId="9" hidden="1">#REF!</definedName>
    <definedName name="BExD0HALIN0JR4JTPGDEVAEE5EX5" localSheetId="8" hidden="1">#REF!</definedName>
    <definedName name="BExD0HALIN0JR4JTPGDEVAEE5EX5" localSheetId="7" hidden="1">#REF!</definedName>
    <definedName name="BExD0HALIN0JR4JTPGDEVAEE5EX5" localSheetId="6" hidden="1">#REF!</definedName>
    <definedName name="BExD0HALIN0JR4JTPGDEVAEE5EX5" localSheetId="5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15" hidden="1">#REF!</definedName>
    <definedName name="BExD0LCCDPG16YLY5WQSZF1XI5DA" localSheetId="14" hidden="1">#REF!</definedName>
    <definedName name="BExD0LCCDPG16YLY5WQSZF1XI5DA" localSheetId="13" hidden="1">#REF!</definedName>
    <definedName name="BExD0LCCDPG16YLY5WQSZF1XI5DA" localSheetId="12" hidden="1">#REF!</definedName>
    <definedName name="BExD0LCCDPG16YLY5WQSZF1XI5DA" localSheetId="11" hidden="1">#REF!</definedName>
    <definedName name="BExD0LCCDPG16YLY5WQSZF1XI5DA" localSheetId="10" hidden="1">#REF!</definedName>
    <definedName name="BExD0LCCDPG16YLY5WQSZF1XI5DA" localSheetId="9" hidden="1">#REF!</definedName>
    <definedName name="BExD0LCCDPG16YLY5WQSZF1XI5DA" localSheetId="8" hidden="1">#REF!</definedName>
    <definedName name="BExD0LCCDPG16YLY5WQSZF1XI5DA" localSheetId="7" hidden="1">#REF!</definedName>
    <definedName name="BExD0LCCDPG16YLY5WQSZF1XI5DA" localSheetId="6" hidden="1">#REF!</definedName>
    <definedName name="BExD0LCCDPG16YLY5WQSZF1XI5DA" localSheetId="5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15" hidden="1">#REF!</definedName>
    <definedName name="BExD0RMWSB4TRECEHTH6NN4K9DFZ" localSheetId="14" hidden="1">#REF!</definedName>
    <definedName name="BExD0RMWSB4TRECEHTH6NN4K9DFZ" localSheetId="13" hidden="1">#REF!</definedName>
    <definedName name="BExD0RMWSB4TRECEHTH6NN4K9DFZ" localSheetId="12" hidden="1">#REF!</definedName>
    <definedName name="BExD0RMWSB4TRECEHTH6NN4K9DFZ" localSheetId="11" hidden="1">#REF!</definedName>
    <definedName name="BExD0RMWSB4TRECEHTH6NN4K9DFZ" localSheetId="10" hidden="1">#REF!</definedName>
    <definedName name="BExD0RMWSB4TRECEHTH6NN4K9DFZ" localSheetId="9" hidden="1">#REF!</definedName>
    <definedName name="BExD0RMWSB4TRECEHTH6NN4K9DFZ" localSheetId="8" hidden="1">#REF!</definedName>
    <definedName name="BExD0RMWSB4TRECEHTH6NN4K9DFZ" localSheetId="7" hidden="1">#REF!</definedName>
    <definedName name="BExD0RMWSB4TRECEHTH6NN4K9DFZ" localSheetId="6" hidden="1">#REF!</definedName>
    <definedName name="BExD0RMWSB4TRECEHTH6NN4K9DFZ" localSheetId="5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15" hidden="1">#REF!</definedName>
    <definedName name="BExD0U6KG10QGVDI1XSHK0J10A2V" localSheetId="14" hidden="1">#REF!</definedName>
    <definedName name="BExD0U6KG10QGVDI1XSHK0J10A2V" localSheetId="13" hidden="1">#REF!</definedName>
    <definedName name="BExD0U6KG10QGVDI1XSHK0J10A2V" localSheetId="12" hidden="1">#REF!</definedName>
    <definedName name="BExD0U6KG10QGVDI1XSHK0J10A2V" localSheetId="11" hidden="1">#REF!</definedName>
    <definedName name="BExD0U6KG10QGVDI1XSHK0J10A2V" localSheetId="10" hidden="1">#REF!</definedName>
    <definedName name="BExD0U6KG10QGVDI1XSHK0J10A2V" localSheetId="9" hidden="1">#REF!</definedName>
    <definedName name="BExD0U6KG10QGVDI1XSHK0J10A2V" localSheetId="8" hidden="1">#REF!</definedName>
    <definedName name="BExD0U6KG10QGVDI1XSHK0J10A2V" localSheetId="7" hidden="1">#REF!</definedName>
    <definedName name="BExD0U6KG10QGVDI1XSHK0J10A2V" localSheetId="6" hidden="1">#REF!</definedName>
    <definedName name="BExD0U6KG10QGVDI1XSHK0J10A2V" localSheetId="5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15" hidden="1">#REF!</definedName>
    <definedName name="BExD0WQ6EQ2G82IAJI3FDQKGZH18" localSheetId="14" hidden="1">#REF!</definedName>
    <definedName name="BExD0WQ6EQ2G82IAJI3FDQKGZH18" localSheetId="13" hidden="1">#REF!</definedName>
    <definedName name="BExD0WQ6EQ2G82IAJI3FDQKGZH18" localSheetId="12" hidden="1">#REF!</definedName>
    <definedName name="BExD0WQ6EQ2G82IAJI3FDQKGZH18" localSheetId="11" hidden="1">#REF!</definedName>
    <definedName name="BExD0WQ6EQ2G82IAJI3FDQKGZH18" localSheetId="10" hidden="1">#REF!</definedName>
    <definedName name="BExD0WQ6EQ2G82IAJI3FDQKGZH18" localSheetId="9" hidden="1">#REF!</definedName>
    <definedName name="BExD0WQ6EQ2G82IAJI3FDQKGZH18" localSheetId="8" hidden="1">#REF!</definedName>
    <definedName name="BExD0WQ6EQ2G82IAJI3FDQKGZH18" localSheetId="7" hidden="1">#REF!</definedName>
    <definedName name="BExD0WQ6EQ2G82IAJI3FDQKGZH18" localSheetId="6" hidden="1">#REF!</definedName>
    <definedName name="BExD0WQ6EQ2G82IAJI3FDQKGZH18" localSheetId="5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15" hidden="1">#REF!</definedName>
    <definedName name="BExD13RUIBGRXDL4QDZ305UKUR12" localSheetId="14" hidden="1">#REF!</definedName>
    <definedName name="BExD13RUIBGRXDL4QDZ305UKUR12" localSheetId="13" hidden="1">#REF!</definedName>
    <definedName name="BExD13RUIBGRXDL4QDZ305UKUR12" localSheetId="12" hidden="1">#REF!</definedName>
    <definedName name="BExD13RUIBGRXDL4QDZ305UKUR12" localSheetId="11" hidden="1">#REF!</definedName>
    <definedName name="BExD13RUIBGRXDL4QDZ305UKUR12" localSheetId="10" hidden="1">#REF!</definedName>
    <definedName name="BExD13RUIBGRXDL4QDZ305UKUR12" localSheetId="9" hidden="1">#REF!</definedName>
    <definedName name="BExD13RUIBGRXDL4QDZ305UKUR12" localSheetId="8" hidden="1">#REF!</definedName>
    <definedName name="BExD13RUIBGRXDL4QDZ305UKUR12" localSheetId="7" hidden="1">#REF!</definedName>
    <definedName name="BExD13RUIBGRXDL4QDZ305UKUR12" localSheetId="6" hidden="1">#REF!</definedName>
    <definedName name="BExD13RUIBGRXDL4QDZ305UKUR12" localSheetId="5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15" hidden="1">#REF!</definedName>
    <definedName name="BExD14DETV5R4OOTMAXD5NAKWRO3" localSheetId="14" hidden="1">#REF!</definedName>
    <definedName name="BExD14DETV5R4OOTMAXD5NAKWRO3" localSheetId="13" hidden="1">#REF!</definedName>
    <definedName name="BExD14DETV5R4OOTMAXD5NAKWRO3" localSheetId="12" hidden="1">#REF!</definedName>
    <definedName name="BExD14DETV5R4OOTMAXD5NAKWRO3" localSheetId="11" hidden="1">#REF!</definedName>
    <definedName name="BExD14DETV5R4OOTMAXD5NAKWRO3" localSheetId="10" hidden="1">#REF!</definedName>
    <definedName name="BExD14DETV5R4OOTMAXD5NAKWRO3" localSheetId="9" hidden="1">#REF!</definedName>
    <definedName name="BExD14DETV5R4OOTMAXD5NAKWRO3" localSheetId="8" hidden="1">#REF!</definedName>
    <definedName name="BExD14DETV5R4OOTMAXD5NAKWRO3" localSheetId="7" hidden="1">#REF!</definedName>
    <definedName name="BExD14DETV5R4OOTMAXD5NAKWRO3" localSheetId="6" hidden="1">#REF!</definedName>
    <definedName name="BExD14DETV5R4OOTMAXD5NAKWRO3" localSheetId="5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15" hidden="1">#REF!</definedName>
    <definedName name="BExD1MI40YRCBI7KT4S9YHQJUO06" localSheetId="14" hidden="1">#REF!</definedName>
    <definedName name="BExD1MI40YRCBI7KT4S9YHQJUO06" localSheetId="13" hidden="1">#REF!</definedName>
    <definedName name="BExD1MI40YRCBI7KT4S9YHQJUO06" localSheetId="12" hidden="1">#REF!</definedName>
    <definedName name="BExD1MI40YRCBI7KT4S9YHQJUO06" localSheetId="11" hidden="1">#REF!</definedName>
    <definedName name="BExD1MI40YRCBI7KT4S9YHQJUO06" localSheetId="10" hidden="1">#REF!</definedName>
    <definedName name="BExD1MI40YRCBI7KT4S9YHQJUO06" localSheetId="9" hidden="1">#REF!</definedName>
    <definedName name="BExD1MI40YRCBI7KT4S9YHQJUO06" localSheetId="8" hidden="1">#REF!</definedName>
    <definedName name="BExD1MI40YRCBI7KT4S9YHQJUO06" localSheetId="7" hidden="1">#REF!</definedName>
    <definedName name="BExD1MI40YRCBI7KT4S9YHQJUO06" localSheetId="6" hidden="1">#REF!</definedName>
    <definedName name="BExD1MI40YRCBI7KT4S9YHQJUO06" localSheetId="5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15" hidden="1">#REF!</definedName>
    <definedName name="BExD1OAU9OXQAZA4D70HP72CU6GB" localSheetId="14" hidden="1">#REF!</definedName>
    <definedName name="BExD1OAU9OXQAZA4D70HP72CU6GB" localSheetId="13" hidden="1">#REF!</definedName>
    <definedName name="BExD1OAU9OXQAZA4D70HP72CU6GB" localSheetId="12" hidden="1">#REF!</definedName>
    <definedName name="BExD1OAU9OXQAZA4D70HP72CU6GB" localSheetId="11" hidden="1">#REF!</definedName>
    <definedName name="BExD1OAU9OXQAZA4D70HP72CU6GB" localSheetId="10" hidden="1">#REF!</definedName>
    <definedName name="BExD1OAU9OXQAZA4D70HP72CU6GB" localSheetId="9" hidden="1">#REF!</definedName>
    <definedName name="BExD1OAU9OXQAZA4D70HP72CU6GB" localSheetId="8" hidden="1">#REF!</definedName>
    <definedName name="BExD1OAU9OXQAZA4D70HP72CU6GB" localSheetId="7" hidden="1">#REF!</definedName>
    <definedName name="BExD1OAU9OXQAZA4D70HP72CU6GB" localSheetId="6" hidden="1">#REF!</definedName>
    <definedName name="BExD1OAU9OXQAZA4D70HP72CU6GB" localSheetId="5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15" hidden="1">#REF!</definedName>
    <definedName name="BExD1T8WPV0G6YOX7WMAIZD8XNBK" localSheetId="14" hidden="1">#REF!</definedName>
    <definedName name="BExD1T8WPV0G6YOX7WMAIZD8XNBK" localSheetId="13" hidden="1">#REF!</definedName>
    <definedName name="BExD1T8WPV0G6YOX7WMAIZD8XNBK" localSheetId="12" hidden="1">#REF!</definedName>
    <definedName name="BExD1T8WPV0G6YOX7WMAIZD8XNBK" localSheetId="11" hidden="1">#REF!</definedName>
    <definedName name="BExD1T8WPV0G6YOX7WMAIZD8XNBK" localSheetId="10" hidden="1">#REF!</definedName>
    <definedName name="BExD1T8WPV0G6YOX7WMAIZD8XNBK" localSheetId="9" hidden="1">#REF!</definedName>
    <definedName name="BExD1T8WPV0G6YOX7WMAIZD8XNBK" localSheetId="8" hidden="1">#REF!</definedName>
    <definedName name="BExD1T8WPV0G6YOX7WMAIZD8XNBK" localSheetId="7" hidden="1">#REF!</definedName>
    <definedName name="BExD1T8WPV0G6YOX7WMAIZD8XNBK" localSheetId="6" hidden="1">#REF!</definedName>
    <definedName name="BExD1T8WPV0G6YOX7WMAIZD8XNBK" localSheetId="5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15" hidden="1">#REF!</definedName>
    <definedName name="BExD1Y1JV61416YA1XRQHKWPZIE7" localSheetId="14" hidden="1">#REF!</definedName>
    <definedName name="BExD1Y1JV61416YA1XRQHKWPZIE7" localSheetId="13" hidden="1">#REF!</definedName>
    <definedName name="BExD1Y1JV61416YA1XRQHKWPZIE7" localSheetId="12" hidden="1">#REF!</definedName>
    <definedName name="BExD1Y1JV61416YA1XRQHKWPZIE7" localSheetId="11" hidden="1">#REF!</definedName>
    <definedName name="BExD1Y1JV61416YA1XRQHKWPZIE7" localSheetId="10" hidden="1">#REF!</definedName>
    <definedName name="BExD1Y1JV61416YA1XRQHKWPZIE7" localSheetId="9" hidden="1">#REF!</definedName>
    <definedName name="BExD1Y1JV61416YA1XRQHKWPZIE7" localSheetId="8" hidden="1">#REF!</definedName>
    <definedName name="BExD1Y1JV61416YA1XRQHKWPZIE7" localSheetId="7" hidden="1">#REF!</definedName>
    <definedName name="BExD1Y1JV61416YA1XRQHKWPZIE7" localSheetId="6" hidden="1">#REF!</definedName>
    <definedName name="BExD1Y1JV61416YA1XRQHKWPZIE7" localSheetId="5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15" hidden="1">#REF!</definedName>
    <definedName name="BExD2CFHIRMBKN5KXE5QP4XXEWFS" localSheetId="14" hidden="1">#REF!</definedName>
    <definedName name="BExD2CFHIRMBKN5KXE5QP4XXEWFS" localSheetId="13" hidden="1">#REF!</definedName>
    <definedName name="BExD2CFHIRMBKN5KXE5QP4XXEWFS" localSheetId="12" hidden="1">#REF!</definedName>
    <definedName name="BExD2CFHIRMBKN5KXE5QP4XXEWFS" localSheetId="11" hidden="1">#REF!</definedName>
    <definedName name="BExD2CFHIRMBKN5KXE5QP4XXEWFS" localSheetId="10" hidden="1">#REF!</definedName>
    <definedName name="BExD2CFHIRMBKN5KXE5QP4XXEWFS" localSheetId="9" hidden="1">#REF!</definedName>
    <definedName name="BExD2CFHIRMBKN5KXE5QP4XXEWFS" localSheetId="8" hidden="1">#REF!</definedName>
    <definedName name="BExD2CFHIRMBKN5KXE5QP4XXEWFS" localSheetId="7" hidden="1">#REF!</definedName>
    <definedName name="BExD2CFHIRMBKN5KXE5QP4XXEWFS" localSheetId="6" hidden="1">#REF!</definedName>
    <definedName name="BExD2CFHIRMBKN5KXE5QP4XXEWFS" localSheetId="5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15" hidden="1">#REF!</definedName>
    <definedName name="BExD2DMHH1HWXQ9W0YYMDP8AAX8Q" localSheetId="14" hidden="1">#REF!</definedName>
    <definedName name="BExD2DMHH1HWXQ9W0YYMDP8AAX8Q" localSheetId="13" hidden="1">#REF!</definedName>
    <definedName name="BExD2DMHH1HWXQ9W0YYMDP8AAX8Q" localSheetId="12" hidden="1">#REF!</definedName>
    <definedName name="BExD2DMHH1HWXQ9W0YYMDP8AAX8Q" localSheetId="11" hidden="1">#REF!</definedName>
    <definedName name="BExD2DMHH1HWXQ9W0YYMDP8AAX8Q" localSheetId="10" hidden="1">#REF!</definedName>
    <definedName name="BExD2DMHH1HWXQ9W0YYMDP8AAX8Q" localSheetId="9" hidden="1">#REF!</definedName>
    <definedName name="BExD2DMHH1HWXQ9W0YYMDP8AAX8Q" localSheetId="8" hidden="1">#REF!</definedName>
    <definedName name="BExD2DMHH1HWXQ9W0YYMDP8AAX8Q" localSheetId="7" hidden="1">#REF!</definedName>
    <definedName name="BExD2DMHH1HWXQ9W0YYMDP8AAX8Q" localSheetId="6" hidden="1">#REF!</definedName>
    <definedName name="BExD2DMHH1HWXQ9W0YYMDP8AAX8Q" localSheetId="5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15" hidden="1">#REF!</definedName>
    <definedName name="BExD2HTPC7IWBAU6OSQ67MQA8BYZ" localSheetId="14" hidden="1">#REF!</definedName>
    <definedName name="BExD2HTPC7IWBAU6OSQ67MQA8BYZ" localSheetId="13" hidden="1">#REF!</definedName>
    <definedName name="BExD2HTPC7IWBAU6OSQ67MQA8BYZ" localSheetId="12" hidden="1">#REF!</definedName>
    <definedName name="BExD2HTPC7IWBAU6OSQ67MQA8BYZ" localSheetId="11" hidden="1">#REF!</definedName>
    <definedName name="BExD2HTPC7IWBAU6OSQ67MQA8BYZ" localSheetId="10" hidden="1">#REF!</definedName>
    <definedName name="BExD2HTPC7IWBAU6OSQ67MQA8BYZ" localSheetId="9" hidden="1">#REF!</definedName>
    <definedName name="BExD2HTPC7IWBAU6OSQ67MQA8BYZ" localSheetId="8" hidden="1">#REF!</definedName>
    <definedName name="BExD2HTPC7IWBAU6OSQ67MQA8BYZ" localSheetId="7" hidden="1">#REF!</definedName>
    <definedName name="BExD2HTPC7IWBAU6OSQ67MQA8BYZ" localSheetId="6" hidden="1">#REF!</definedName>
    <definedName name="BExD2HTPC7IWBAU6OSQ67MQA8BYZ" localSheetId="5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15" hidden="1">#REF!</definedName>
    <definedName name="BExD2PWTVQ2CXNG6B7UDL8FIMXBH" localSheetId="14" hidden="1">#REF!</definedName>
    <definedName name="BExD2PWTVQ2CXNG6B7UDL8FIMXBH" localSheetId="13" hidden="1">#REF!</definedName>
    <definedName name="BExD2PWTVQ2CXNG6B7UDL8FIMXBH" localSheetId="12" hidden="1">#REF!</definedName>
    <definedName name="BExD2PWTVQ2CXNG6B7UDL8FIMXBH" localSheetId="11" hidden="1">#REF!</definedName>
    <definedName name="BExD2PWTVQ2CXNG6B7UDL8FIMXBH" localSheetId="10" hidden="1">#REF!</definedName>
    <definedName name="BExD2PWTVQ2CXNG6B7UDL8FIMXBH" localSheetId="9" hidden="1">#REF!</definedName>
    <definedName name="BExD2PWTVQ2CXNG6B7UDL8FIMXBH" localSheetId="8" hidden="1">#REF!</definedName>
    <definedName name="BExD2PWTVQ2CXNG6B7UDL8FIMXBH" localSheetId="7" hidden="1">#REF!</definedName>
    <definedName name="BExD2PWTVQ2CXNG6B7UDL8FIMXBH" localSheetId="6" hidden="1">#REF!</definedName>
    <definedName name="BExD2PWTVQ2CXNG6B7UDL8FIMXBH" localSheetId="5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15" hidden="1">#REF!</definedName>
    <definedName name="BExD2X9AQ03EX1AVVX44CXLXRPTI" localSheetId="14" hidden="1">#REF!</definedName>
    <definedName name="BExD2X9AQ03EX1AVVX44CXLXRPTI" localSheetId="13" hidden="1">#REF!</definedName>
    <definedName name="BExD2X9AQ03EX1AVVX44CXLXRPTI" localSheetId="12" hidden="1">#REF!</definedName>
    <definedName name="BExD2X9AQ03EX1AVVX44CXLXRPTI" localSheetId="11" hidden="1">#REF!</definedName>
    <definedName name="BExD2X9AQ03EX1AVVX44CXLXRPTI" localSheetId="10" hidden="1">#REF!</definedName>
    <definedName name="BExD2X9AQ03EX1AVVX44CXLXRPTI" localSheetId="9" hidden="1">#REF!</definedName>
    <definedName name="BExD2X9AQ03EX1AVVX44CXLXRPTI" localSheetId="8" hidden="1">#REF!</definedName>
    <definedName name="BExD2X9AQ03EX1AVVX44CXLXRPTI" localSheetId="7" hidden="1">#REF!</definedName>
    <definedName name="BExD2X9AQ03EX1AVVX44CXLXRPTI" localSheetId="6" hidden="1">#REF!</definedName>
    <definedName name="BExD2X9AQ03EX1AVVX44CXLXRPTI" localSheetId="5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15" hidden="1">#REF!</definedName>
    <definedName name="BExD2ZNL9MWJOEL2575KJZBDP2A6" localSheetId="14" hidden="1">#REF!</definedName>
    <definedName name="BExD2ZNL9MWJOEL2575KJZBDP2A6" localSheetId="13" hidden="1">#REF!</definedName>
    <definedName name="BExD2ZNL9MWJOEL2575KJZBDP2A6" localSheetId="12" hidden="1">#REF!</definedName>
    <definedName name="BExD2ZNL9MWJOEL2575KJZBDP2A6" localSheetId="11" hidden="1">#REF!</definedName>
    <definedName name="BExD2ZNL9MWJOEL2575KJZBDP2A6" localSheetId="10" hidden="1">#REF!</definedName>
    <definedName name="BExD2ZNL9MWJOEL2575KJZBDP2A6" localSheetId="9" hidden="1">#REF!</definedName>
    <definedName name="BExD2ZNL9MWJOEL2575KJZBDP2A6" localSheetId="8" hidden="1">#REF!</definedName>
    <definedName name="BExD2ZNL9MWJOEL2575KJZBDP2A6" localSheetId="7" hidden="1">#REF!</definedName>
    <definedName name="BExD2ZNL9MWJOEL2575KJZBDP2A6" localSheetId="6" hidden="1">#REF!</definedName>
    <definedName name="BExD2ZNL9MWJOEL2575KJZBDP2A6" localSheetId="5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15" hidden="1">#REF!</definedName>
    <definedName name="BExD34G79JRMB8BZRVN81P1H9MSB" localSheetId="14" hidden="1">#REF!</definedName>
    <definedName name="BExD34G79JRMB8BZRVN81P1H9MSB" localSheetId="13" hidden="1">#REF!</definedName>
    <definedName name="BExD34G79JRMB8BZRVN81P1H9MSB" localSheetId="12" hidden="1">#REF!</definedName>
    <definedName name="BExD34G79JRMB8BZRVN81P1H9MSB" localSheetId="11" hidden="1">#REF!</definedName>
    <definedName name="BExD34G79JRMB8BZRVN81P1H9MSB" localSheetId="10" hidden="1">#REF!</definedName>
    <definedName name="BExD34G79JRMB8BZRVN81P1H9MSB" localSheetId="9" hidden="1">#REF!</definedName>
    <definedName name="BExD34G79JRMB8BZRVN81P1H9MSB" localSheetId="8" hidden="1">#REF!</definedName>
    <definedName name="BExD34G79JRMB8BZRVN81P1H9MSB" localSheetId="7" hidden="1">#REF!</definedName>
    <definedName name="BExD34G79JRMB8BZRVN81P1H9MSB" localSheetId="6" hidden="1">#REF!</definedName>
    <definedName name="BExD34G79JRMB8BZRVN81P1H9MSB" localSheetId="5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15" hidden="1">#REF!</definedName>
    <definedName name="BExD35CL2NULPPEHAM954ETQIJA2" localSheetId="14" hidden="1">#REF!</definedName>
    <definedName name="BExD35CL2NULPPEHAM954ETQIJA2" localSheetId="13" hidden="1">#REF!</definedName>
    <definedName name="BExD35CL2NULPPEHAM954ETQIJA2" localSheetId="12" hidden="1">#REF!</definedName>
    <definedName name="BExD35CL2NULPPEHAM954ETQIJA2" localSheetId="11" hidden="1">#REF!</definedName>
    <definedName name="BExD35CL2NULPPEHAM954ETQIJA2" localSheetId="10" hidden="1">#REF!</definedName>
    <definedName name="BExD35CL2NULPPEHAM954ETQIJA2" localSheetId="9" hidden="1">#REF!</definedName>
    <definedName name="BExD35CL2NULPPEHAM954ETQIJA2" localSheetId="8" hidden="1">#REF!</definedName>
    <definedName name="BExD35CL2NULPPEHAM954ETQIJA2" localSheetId="7" hidden="1">#REF!</definedName>
    <definedName name="BExD35CL2NULPPEHAM954ETQIJA2" localSheetId="6" hidden="1">#REF!</definedName>
    <definedName name="BExD35CL2NULPPEHAM954ETQIJA2" localSheetId="5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15" hidden="1">#REF!</definedName>
    <definedName name="BExD363H2VGFIQUCE6LS4AC5J0ZT" localSheetId="14" hidden="1">#REF!</definedName>
    <definedName name="BExD363H2VGFIQUCE6LS4AC5J0ZT" localSheetId="13" hidden="1">#REF!</definedName>
    <definedName name="BExD363H2VGFIQUCE6LS4AC5J0ZT" localSheetId="12" hidden="1">#REF!</definedName>
    <definedName name="BExD363H2VGFIQUCE6LS4AC5J0ZT" localSheetId="11" hidden="1">#REF!</definedName>
    <definedName name="BExD363H2VGFIQUCE6LS4AC5J0ZT" localSheetId="10" hidden="1">#REF!</definedName>
    <definedName name="BExD363H2VGFIQUCE6LS4AC5J0ZT" localSheetId="9" hidden="1">#REF!</definedName>
    <definedName name="BExD363H2VGFIQUCE6LS4AC5J0ZT" localSheetId="8" hidden="1">#REF!</definedName>
    <definedName name="BExD363H2VGFIQUCE6LS4AC5J0ZT" localSheetId="7" hidden="1">#REF!</definedName>
    <definedName name="BExD363H2VGFIQUCE6LS4AC5J0ZT" localSheetId="6" hidden="1">#REF!</definedName>
    <definedName name="BExD363H2VGFIQUCE6LS4AC5J0ZT" localSheetId="5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15" hidden="1">#REF!</definedName>
    <definedName name="BExD3A588E939V61P1XEW0FI5Q0S" localSheetId="14" hidden="1">#REF!</definedName>
    <definedName name="BExD3A588E939V61P1XEW0FI5Q0S" localSheetId="13" hidden="1">#REF!</definedName>
    <definedName name="BExD3A588E939V61P1XEW0FI5Q0S" localSheetId="12" hidden="1">#REF!</definedName>
    <definedName name="BExD3A588E939V61P1XEW0FI5Q0S" localSheetId="11" hidden="1">#REF!</definedName>
    <definedName name="BExD3A588E939V61P1XEW0FI5Q0S" localSheetId="10" hidden="1">#REF!</definedName>
    <definedName name="BExD3A588E939V61P1XEW0FI5Q0S" localSheetId="9" hidden="1">#REF!</definedName>
    <definedName name="BExD3A588E939V61P1XEW0FI5Q0S" localSheetId="8" hidden="1">#REF!</definedName>
    <definedName name="BExD3A588E939V61P1XEW0FI5Q0S" localSheetId="7" hidden="1">#REF!</definedName>
    <definedName name="BExD3A588E939V61P1XEW0FI5Q0S" localSheetId="6" hidden="1">#REF!</definedName>
    <definedName name="BExD3A588E939V61P1XEW0FI5Q0S" localSheetId="5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15" hidden="1">#REF!</definedName>
    <definedName name="BExD3CJJDKVR9M18XI3WDZH80WL6" localSheetId="14" hidden="1">#REF!</definedName>
    <definedName name="BExD3CJJDKVR9M18XI3WDZH80WL6" localSheetId="13" hidden="1">#REF!</definedName>
    <definedName name="BExD3CJJDKVR9M18XI3WDZH80WL6" localSheetId="12" hidden="1">#REF!</definedName>
    <definedName name="BExD3CJJDKVR9M18XI3WDZH80WL6" localSheetId="11" hidden="1">#REF!</definedName>
    <definedName name="BExD3CJJDKVR9M18XI3WDZH80WL6" localSheetId="10" hidden="1">#REF!</definedName>
    <definedName name="BExD3CJJDKVR9M18XI3WDZH80WL6" localSheetId="9" hidden="1">#REF!</definedName>
    <definedName name="BExD3CJJDKVR9M18XI3WDZH80WL6" localSheetId="8" hidden="1">#REF!</definedName>
    <definedName name="BExD3CJJDKVR9M18XI3WDZH80WL6" localSheetId="7" hidden="1">#REF!</definedName>
    <definedName name="BExD3CJJDKVR9M18XI3WDZH80WL6" localSheetId="6" hidden="1">#REF!</definedName>
    <definedName name="BExD3CJJDKVR9M18XI3WDZH80WL6" localSheetId="5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15" hidden="1">#REF!</definedName>
    <definedName name="BExD3ESD9WYJIB3TRDPJ1CKXRAVL" localSheetId="14" hidden="1">#REF!</definedName>
    <definedName name="BExD3ESD9WYJIB3TRDPJ1CKXRAVL" localSheetId="13" hidden="1">#REF!</definedName>
    <definedName name="BExD3ESD9WYJIB3TRDPJ1CKXRAVL" localSheetId="12" hidden="1">#REF!</definedName>
    <definedName name="BExD3ESD9WYJIB3TRDPJ1CKXRAVL" localSheetId="11" hidden="1">#REF!</definedName>
    <definedName name="BExD3ESD9WYJIB3TRDPJ1CKXRAVL" localSheetId="10" hidden="1">#REF!</definedName>
    <definedName name="BExD3ESD9WYJIB3TRDPJ1CKXRAVL" localSheetId="9" hidden="1">#REF!</definedName>
    <definedName name="BExD3ESD9WYJIB3TRDPJ1CKXRAVL" localSheetId="8" hidden="1">#REF!</definedName>
    <definedName name="BExD3ESD9WYJIB3TRDPJ1CKXRAVL" localSheetId="7" hidden="1">#REF!</definedName>
    <definedName name="BExD3ESD9WYJIB3TRDPJ1CKXRAVL" localSheetId="6" hidden="1">#REF!</definedName>
    <definedName name="BExD3ESD9WYJIB3TRDPJ1CKXRAVL" localSheetId="5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15" hidden="1">#REF!</definedName>
    <definedName name="BExD3F368X5S25MWSUNIV57RDB57" localSheetId="14" hidden="1">#REF!</definedName>
    <definedName name="BExD3F368X5S25MWSUNIV57RDB57" localSheetId="13" hidden="1">#REF!</definedName>
    <definedName name="BExD3F368X5S25MWSUNIV57RDB57" localSheetId="12" hidden="1">#REF!</definedName>
    <definedName name="BExD3F368X5S25MWSUNIV57RDB57" localSheetId="11" hidden="1">#REF!</definedName>
    <definedName name="BExD3F368X5S25MWSUNIV57RDB57" localSheetId="10" hidden="1">#REF!</definedName>
    <definedName name="BExD3F368X5S25MWSUNIV57RDB57" localSheetId="9" hidden="1">#REF!</definedName>
    <definedName name="BExD3F368X5S25MWSUNIV57RDB57" localSheetId="8" hidden="1">#REF!</definedName>
    <definedName name="BExD3F368X5S25MWSUNIV57RDB57" localSheetId="7" hidden="1">#REF!</definedName>
    <definedName name="BExD3F368X5S25MWSUNIV57RDB57" localSheetId="6" hidden="1">#REF!</definedName>
    <definedName name="BExD3F368X5S25MWSUNIV57RDB57" localSheetId="5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15" hidden="1">#REF!</definedName>
    <definedName name="BExD3I8JTNF4LTMFY6GRVDJ6VLGG" localSheetId="14" hidden="1">#REF!</definedName>
    <definedName name="BExD3I8JTNF4LTMFY6GRVDJ6VLGG" localSheetId="13" hidden="1">#REF!</definedName>
    <definedName name="BExD3I8JTNF4LTMFY6GRVDJ6VLGG" localSheetId="12" hidden="1">#REF!</definedName>
    <definedName name="BExD3I8JTNF4LTMFY6GRVDJ6VLGG" localSheetId="11" hidden="1">#REF!</definedName>
    <definedName name="BExD3I8JTNF4LTMFY6GRVDJ6VLGG" localSheetId="10" hidden="1">#REF!</definedName>
    <definedName name="BExD3I8JTNF4LTMFY6GRVDJ6VLGG" localSheetId="9" hidden="1">#REF!</definedName>
    <definedName name="BExD3I8JTNF4LTMFY6GRVDJ6VLGG" localSheetId="8" hidden="1">#REF!</definedName>
    <definedName name="BExD3I8JTNF4LTMFY6GRVDJ6VLGG" localSheetId="7" hidden="1">#REF!</definedName>
    <definedName name="BExD3I8JTNF4LTMFY6GRVDJ6VLGG" localSheetId="6" hidden="1">#REF!</definedName>
    <definedName name="BExD3I8JTNF4LTMFY6GRVDJ6VLGG" localSheetId="5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15" hidden="1">#REF!</definedName>
    <definedName name="BExD3IJ5IT335SOSNV9L85WKAOSI" localSheetId="14" hidden="1">#REF!</definedName>
    <definedName name="BExD3IJ5IT335SOSNV9L85WKAOSI" localSheetId="13" hidden="1">#REF!</definedName>
    <definedName name="BExD3IJ5IT335SOSNV9L85WKAOSI" localSheetId="12" hidden="1">#REF!</definedName>
    <definedName name="BExD3IJ5IT335SOSNV9L85WKAOSI" localSheetId="11" hidden="1">#REF!</definedName>
    <definedName name="BExD3IJ5IT335SOSNV9L85WKAOSI" localSheetId="10" hidden="1">#REF!</definedName>
    <definedName name="BExD3IJ5IT335SOSNV9L85WKAOSI" localSheetId="9" hidden="1">#REF!</definedName>
    <definedName name="BExD3IJ5IT335SOSNV9L85WKAOSI" localSheetId="8" hidden="1">#REF!</definedName>
    <definedName name="BExD3IJ5IT335SOSNV9L85WKAOSI" localSheetId="7" hidden="1">#REF!</definedName>
    <definedName name="BExD3IJ5IT335SOSNV9L85WKAOSI" localSheetId="6" hidden="1">#REF!</definedName>
    <definedName name="BExD3IJ5IT335SOSNV9L85WKAOSI" localSheetId="5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15" hidden="1">#REF!</definedName>
    <definedName name="BExD3KBVUY57GMMQTOFEU6S6G1AY" localSheetId="14" hidden="1">#REF!</definedName>
    <definedName name="BExD3KBVUY57GMMQTOFEU6S6G1AY" localSheetId="13" hidden="1">#REF!</definedName>
    <definedName name="BExD3KBVUY57GMMQTOFEU6S6G1AY" localSheetId="12" hidden="1">#REF!</definedName>
    <definedName name="BExD3KBVUY57GMMQTOFEU6S6G1AY" localSheetId="11" hidden="1">#REF!</definedName>
    <definedName name="BExD3KBVUY57GMMQTOFEU6S6G1AY" localSheetId="10" hidden="1">#REF!</definedName>
    <definedName name="BExD3KBVUY57GMMQTOFEU6S6G1AY" localSheetId="9" hidden="1">#REF!</definedName>
    <definedName name="BExD3KBVUY57GMMQTOFEU6S6G1AY" localSheetId="8" hidden="1">#REF!</definedName>
    <definedName name="BExD3KBVUY57GMMQTOFEU6S6G1AY" localSheetId="7" hidden="1">#REF!</definedName>
    <definedName name="BExD3KBVUY57GMMQTOFEU6S6G1AY" localSheetId="6" hidden="1">#REF!</definedName>
    <definedName name="BExD3KBVUY57GMMQTOFEU6S6G1AY" localSheetId="5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15" hidden="1">#REF!</definedName>
    <definedName name="BExD3NMR7AW2Z6V8SC79VQR37NA6" localSheetId="14" hidden="1">#REF!</definedName>
    <definedName name="BExD3NMR7AW2Z6V8SC79VQR37NA6" localSheetId="13" hidden="1">#REF!</definedName>
    <definedName name="BExD3NMR7AW2Z6V8SC79VQR37NA6" localSheetId="12" hidden="1">#REF!</definedName>
    <definedName name="BExD3NMR7AW2Z6V8SC79VQR37NA6" localSheetId="11" hidden="1">#REF!</definedName>
    <definedName name="BExD3NMR7AW2Z6V8SC79VQR37NA6" localSheetId="10" hidden="1">#REF!</definedName>
    <definedName name="BExD3NMR7AW2Z6V8SC79VQR37NA6" localSheetId="9" hidden="1">#REF!</definedName>
    <definedName name="BExD3NMR7AW2Z6V8SC79VQR37NA6" localSheetId="8" hidden="1">#REF!</definedName>
    <definedName name="BExD3NMR7AW2Z6V8SC79VQR37NA6" localSheetId="7" hidden="1">#REF!</definedName>
    <definedName name="BExD3NMR7AW2Z6V8SC79VQR37NA6" localSheetId="6" hidden="1">#REF!</definedName>
    <definedName name="BExD3NMR7AW2Z6V8SC79VQR37NA6" localSheetId="5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15" hidden="1">#REF!</definedName>
    <definedName name="BExD3QXA2UQ2W4N7NYLUEOG40BZB" localSheetId="14" hidden="1">#REF!</definedName>
    <definedName name="BExD3QXA2UQ2W4N7NYLUEOG40BZB" localSheetId="13" hidden="1">#REF!</definedName>
    <definedName name="BExD3QXA2UQ2W4N7NYLUEOG40BZB" localSheetId="12" hidden="1">#REF!</definedName>
    <definedName name="BExD3QXA2UQ2W4N7NYLUEOG40BZB" localSheetId="11" hidden="1">#REF!</definedName>
    <definedName name="BExD3QXA2UQ2W4N7NYLUEOG40BZB" localSheetId="10" hidden="1">#REF!</definedName>
    <definedName name="BExD3QXA2UQ2W4N7NYLUEOG40BZB" localSheetId="9" hidden="1">#REF!</definedName>
    <definedName name="BExD3QXA2UQ2W4N7NYLUEOG40BZB" localSheetId="8" hidden="1">#REF!</definedName>
    <definedName name="BExD3QXA2UQ2W4N7NYLUEOG40BZB" localSheetId="7" hidden="1">#REF!</definedName>
    <definedName name="BExD3QXA2UQ2W4N7NYLUEOG40BZB" localSheetId="6" hidden="1">#REF!</definedName>
    <definedName name="BExD3QXA2UQ2W4N7NYLUEOG40BZB" localSheetId="5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15" hidden="1">#REF!</definedName>
    <definedName name="BExD3U2N041TEJ7GCN005UTPHNXY" localSheetId="14" hidden="1">#REF!</definedName>
    <definedName name="BExD3U2N041TEJ7GCN005UTPHNXY" localSheetId="13" hidden="1">#REF!</definedName>
    <definedName name="BExD3U2N041TEJ7GCN005UTPHNXY" localSheetId="12" hidden="1">#REF!</definedName>
    <definedName name="BExD3U2N041TEJ7GCN005UTPHNXY" localSheetId="11" hidden="1">#REF!</definedName>
    <definedName name="BExD3U2N041TEJ7GCN005UTPHNXY" localSheetId="10" hidden="1">#REF!</definedName>
    <definedName name="BExD3U2N041TEJ7GCN005UTPHNXY" localSheetId="9" hidden="1">#REF!</definedName>
    <definedName name="BExD3U2N041TEJ7GCN005UTPHNXY" localSheetId="8" hidden="1">#REF!</definedName>
    <definedName name="BExD3U2N041TEJ7GCN005UTPHNXY" localSheetId="7" hidden="1">#REF!</definedName>
    <definedName name="BExD3U2N041TEJ7GCN005UTPHNXY" localSheetId="6" hidden="1">#REF!</definedName>
    <definedName name="BExD3U2N041TEJ7GCN005UTPHNXY" localSheetId="5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15" hidden="1">#REF!</definedName>
    <definedName name="BExD3VPY5VEI1LLQ4I16T16251DT" localSheetId="14" hidden="1">#REF!</definedName>
    <definedName name="BExD3VPY5VEI1LLQ4I16T16251DT" localSheetId="13" hidden="1">#REF!</definedName>
    <definedName name="BExD3VPY5VEI1LLQ4I16T16251DT" localSheetId="12" hidden="1">#REF!</definedName>
    <definedName name="BExD3VPY5VEI1LLQ4I16T16251DT" localSheetId="11" hidden="1">#REF!</definedName>
    <definedName name="BExD3VPY5VEI1LLQ4I16T16251DT" localSheetId="10" hidden="1">#REF!</definedName>
    <definedName name="BExD3VPY5VEI1LLQ4I16T16251DT" localSheetId="9" hidden="1">#REF!</definedName>
    <definedName name="BExD3VPY5VEI1LLQ4I16T16251DT" localSheetId="8" hidden="1">#REF!</definedName>
    <definedName name="BExD3VPY5VEI1LLQ4I16T16251DT" localSheetId="7" hidden="1">#REF!</definedName>
    <definedName name="BExD3VPY5VEI1LLQ4I16T16251DT" localSheetId="6" hidden="1">#REF!</definedName>
    <definedName name="BExD3VPY5VEI1LLQ4I16T16251DT" localSheetId="5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15" hidden="1">#REF!</definedName>
    <definedName name="BExD3XIUEZZ1KIHV7CPS7DKUGIN8" localSheetId="14" hidden="1">#REF!</definedName>
    <definedName name="BExD3XIUEZZ1KIHV7CPS7DKUGIN8" localSheetId="13" hidden="1">#REF!</definedName>
    <definedName name="BExD3XIUEZZ1KIHV7CPS7DKUGIN8" localSheetId="12" hidden="1">#REF!</definedName>
    <definedName name="BExD3XIUEZZ1KIHV7CPS7DKUGIN8" localSheetId="11" hidden="1">#REF!</definedName>
    <definedName name="BExD3XIUEZZ1KIHV7CPS7DKUGIN8" localSheetId="10" hidden="1">#REF!</definedName>
    <definedName name="BExD3XIUEZZ1KIHV7CPS7DKUGIN8" localSheetId="9" hidden="1">#REF!</definedName>
    <definedName name="BExD3XIUEZZ1KIHV7CPS7DKUGIN8" localSheetId="8" hidden="1">#REF!</definedName>
    <definedName name="BExD3XIUEZZ1KIHV7CPS7DKUGIN8" localSheetId="7" hidden="1">#REF!</definedName>
    <definedName name="BExD3XIUEZZ1KIHV7CPS7DKUGIN8" localSheetId="6" hidden="1">#REF!</definedName>
    <definedName name="BExD3XIUEZZ1KIHV7CPS7DKUGIN8" localSheetId="5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15" hidden="1">#REF!</definedName>
    <definedName name="BExD40O0CFTNJFOFMMM1KH0P7BUI" localSheetId="14" hidden="1">#REF!</definedName>
    <definedName name="BExD40O0CFTNJFOFMMM1KH0P7BUI" localSheetId="13" hidden="1">#REF!</definedName>
    <definedName name="BExD40O0CFTNJFOFMMM1KH0P7BUI" localSheetId="12" hidden="1">#REF!</definedName>
    <definedName name="BExD40O0CFTNJFOFMMM1KH0P7BUI" localSheetId="11" hidden="1">#REF!</definedName>
    <definedName name="BExD40O0CFTNJFOFMMM1KH0P7BUI" localSheetId="10" hidden="1">#REF!</definedName>
    <definedName name="BExD40O0CFTNJFOFMMM1KH0P7BUI" localSheetId="9" hidden="1">#REF!</definedName>
    <definedName name="BExD40O0CFTNJFOFMMM1KH0P7BUI" localSheetId="8" hidden="1">#REF!</definedName>
    <definedName name="BExD40O0CFTNJFOFMMM1KH0P7BUI" localSheetId="7" hidden="1">#REF!</definedName>
    <definedName name="BExD40O0CFTNJFOFMMM1KH0P7BUI" localSheetId="6" hidden="1">#REF!</definedName>
    <definedName name="BExD40O0CFTNJFOFMMM1KH0P7BUI" localSheetId="5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15" hidden="1">#REF!</definedName>
    <definedName name="BExD47UYINTJY1PDIW2S1FZ8ZMIO" localSheetId="14" hidden="1">#REF!</definedName>
    <definedName name="BExD47UYINTJY1PDIW2S1FZ8ZMIO" localSheetId="13" hidden="1">#REF!</definedName>
    <definedName name="BExD47UYINTJY1PDIW2S1FZ8ZMIO" localSheetId="12" hidden="1">#REF!</definedName>
    <definedName name="BExD47UYINTJY1PDIW2S1FZ8ZMIO" localSheetId="11" hidden="1">#REF!</definedName>
    <definedName name="BExD47UYINTJY1PDIW2S1FZ8ZMIO" localSheetId="10" hidden="1">#REF!</definedName>
    <definedName name="BExD47UYINTJY1PDIW2S1FZ8ZMIO" localSheetId="9" hidden="1">#REF!</definedName>
    <definedName name="BExD47UYINTJY1PDIW2S1FZ8ZMIO" localSheetId="8" hidden="1">#REF!</definedName>
    <definedName name="BExD47UYINTJY1PDIW2S1FZ8ZMIO" localSheetId="7" hidden="1">#REF!</definedName>
    <definedName name="BExD47UYINTJY1PDIW2S1FZ8ZMIO" localSheetId="6" hidden="1">#REF!</definedName>
    <definedName name="BExD47UYINTJY1PDIW2S1FZ8ZMIO" localSheetId="5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15" hidden="1">#REF!</definedName>
    <definedName name="BExD4BR9HJ3MWWZ5KLVZWX9FJAUS" localSheetId="14" hidden="1">#REF!</definedName>
    <definedName name="BExD4BR9HJ3MWWZ5KLVZWX9FJAUS" localSheetId="13" hidden="1">#REF!</definedName>
    <definedName name="BExD4BR9HJ3MWWZ5KLVZWX9FJAUS" localSheetId="12" hidden="1">#REF!</definedName>
    <definedName name="BExD4BR9HJ3MWWZ5KLVZWX9FJAUS" localSheetId="11" hidden="1">#REF!</definedName>
    <definedName name="BExD4BR9HJ3MWWZ5KLVZWX9FJAUS" localSheetId="10" hidden="1">#REF!</definedName>
    <definedName name="BExD4BR9HJ3MWWZ5KLVZWX9FJAUS" localSheetId="9" hidden="1">#REF!</definedName>
    <definedName name="BExD4BR9HJ3MWWZ5KLVZWX9FJAUS" localSheetId="8" hidden="1">#REF!</definedName>
    <definedName name="BExD4BR9HJ3MWWZ5KLVZWX9FJAUS" localSheetId="7" hidden="1">#REF!</definedName>
    <definedName name="BExD4BR9HJ3MWWZ5KLVZWX9FJAUS" localSheetId="6" hidden="1">#REF!</definedName>
    <definedName name="BExD4BR9HJ3MWWZ5KLVZWX9FJAUS" localSheetId="5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15" hidden="1">#REF!</definedName>
    <definedName name="BExD4F1WTKT3H0N9MF4H1LX7MBSY" localSheetId="14" hidden="1">#REF!</definedName>
    <definedName name="BExD4F1WTKT3H0N9MF4H1LX7MBSY" localSheetId="13" hidden="1">#REF!</definedName>
    <definedName name="BExD4F1WTKT3H0N9MF4H1LX7MBSY" localSheetId="12" hidden="1">#REF!</definedName>
    <definedName name="BExD4F1WTKT3H0N9MF4H1LX7MBSY" localSheetId="11" hidden="1">#REF!</definedName>
    <definedName name="BExD4F1WTKT3H0N9MF4H1LX7MBSY" localSheetId="10" hidden="1">#REF!</definedName>
    <definedName name="BExD4F1WTKT3H0N9MF4H1LX7MBSY" localSheetId="9" hidden="1">#REF!</definedName>
    <definedName name="BExD4F1WTKT3H0N9MF4H1LX7MBSY" localSheetId="8" hidden="1">#REF!</definedName>
    <definedName name="BExD4F1WTKT3H0N9MF4H1LX7MBSY" localSheetId="7" hidden="1">#REF!</definedName>
    <definedName name="BExD4F1WTKT3H0N9MF4H1LX7MBSY" localSheetId="6" hidden="1">#REF!</definedName>
    <definedName name="BExD4F1WTKT3H0N9MF4H1LX7MBSY" localSheetId="5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15" hidden="1">#REF!</definedName>
    <definedName name="BExD4H5GQWXBS6LUL3TSP36DVO38" localSheetId="14" hidden="1">#REF!</definedName>
    <definedName name="BExD4H5GQWXBS6LUL3TSP36DVO38" localSheetId="13" hidden="1">#REF!</definedName>
    <definedName name="BExD4H5GQWXBS6LUL3TSP36DVO38" localSheetId="12" hidden="1">#REF!</definedName>
    <definedName name="BExD4H5GQWXBS6LUL3TSP36DVO38" localSheetId="11" hidden="1">#REF!</definedName>
    <definedName name="BExD4H5GQWXBS6LUL3TSP36DVO38" localSheetId="10" hidden="1">#REF!</definedName>
    <definedName name="BExD4H5GQWXBS6LUL3TSP36DVO38" localSheetId="9" hidden="1">#REF!</definedName>
    <definedName name="BExD4H5GQWXBS6LUL3TSP36DVO38" localSheetId="8" hidden="1">#REF!</definedName>
    <definedName name="BExD4H5GQWXBS6LUL3TSP36DVO38" localSheetId="7" hidden="1">#REF!</definedName>
    <definedName name="BExD4H5GQWXBS6LUL3TSP36DVO38" localSheetId="6" hidden="1">#REF!</definedName>
    <definedName name="BExD4H5GQWXBS6LUL3TSP36DVO38" localSheetId="5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15" hidden="1">#REF!</definedName>
    <definedName name="BExD4JJSS3QDBLABCJCHD45SRNPI" localSheetId="14" hidden="1">#REF!</definedName>
    <definedName name="BExD4JJSS3QDBLABCJCHD45SRNPI" localSheetId="13" hidden="1">#REF!</definedName>
    <definedName name="BExD4JJSS3QDBLABCJCHD45SRNPI" localSheetId="12" hidden="1">#REF!</definedName>
    <definedName name="BExD4JJSS3QDBLABCJCHD45SRNPI" localSheetId="11" hidden="1">#REF!</definedName>
    <definedName name="BExD4JJSS3QDBLABCJCHD45SRNPI" localSheetId="10" hidden="1">#REF!</definedName>
    <definedName name="BExD4JJSS3QDBLABCJCHD45SRNPI" localSheetId="9" hidden="1">#REF!</definedName>
    <definedName name="BExD4JJSS3QDBLABCJCHD45SRNPI" localSheetId="8" hidden="1">#REF!</definedName>
    <definedName name="BExD4JJSS3QDBLABCJCHD45SRNPI" localSheetId="7" hidden="1">#REF!</definedName>
    <definedName name="BExD4JJSS3QDBLABCJCHD45SRNPI" localSheetId="6" hidden="1">#REF!</definedName>
    <definedName name="BExD4JJSS3QDBLABCJCHD45SRNPI" localSheetId="5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15" hidden="1">#REF!</definedName>
    <definedName name="BExD4QQQ7V9LH5WWBJA3HKJXLVP6" localSheetId="14" hidden="1">#REF!</definedName>
    <definedName name="BExD4QQQ7V9LH5WWBJA3HKJXLVP6" localSheetId="13" hidden="1">#REF!</definedName>
    <definedName name="BExD4QQQ7V9LH5WWBJA3HKJXLVP6" localSheetId="12" hidden="1">#REF!</definedName>
    <definedName name="BExD4QQQ7V9LH5WWBJA3HKJXLVP6" localSheetId="11" hidden="1">#REF!</definedName>
    <definedName name="BExD4QQQ7V9LH5WWBJA3HKJXLVP6" localSheetId="10" hidden="1">#REF!</definedName>
    <definedName name="BExD4QQQ7V9LH5WWBJA3HKJXLVP6" localSheetId="9" hidden="1">#REF!</definedName>
    <definedName name="BExD4QQQ7V9LH5WWBJA3HKJXLVP6" localSheetId="8" hidden="1">#REF!</definedName>
    <definedName name="BExD4QQQ7V9LH5WWBJA3HKJXLVP6" localSheetId="7" hidden="1">#REF!</definedName>
    <definedName name="BExD4QQQ7V9LH5WWBJA3HKJXLVP6" localSheetId="6" hidden="1">#REF!</definedName>
    <definedName name="BExD4QQQ7V9LH5WWBJA3HKJXLVP6" localSheetId="5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15" hidden="1">#REF!</definedName>
    <definedName name="BExD4R1I0MKF033I5LPUYIMTZ6E8" localSheetId="14" hidden="1">#REF!</definedName>
    <definedName name="BExD4R1I0MKF033I5LPUYIMTZ6E8" localSheetId="13" hidden="1">#REF!</definedName>
    <definedName name="BExD4R1I0MKF033I5LPUYIMTZ6E8" localSheetId="12" hidden="1">#REF!</definedName>
    <definedName name="BExD4R1I0MKF033I5LPUYIMTZ6E8" localSheetId="11" hidden="1">#REF!</definedName>
    <definedName name="BExD4R1I0MKF033I5LPUYIMTZ6E8" localSheetId="10" hidden="1">#REF!</definedName>
    <definedName name="BExD4R1I0MKF033I5LPUYIMTZ6E8" localSheetId="9" hidden="1">#REF!</definedName>
    <definedName name="BExD4R1I0MKF033I5LPUYIMTZ6E8" localSheetId="8" hidden="1">#REF!</definedName>
    <definedName name="BExD4R1I0MKF033I5LPUYIMTZ6E8" localSheetId="7" hidden="1">#REF!</definedName>
    <definedName name="BExD4R1I0MKF033I5LPUYIMTZ6E8" localSheetId="6" hidden="1">#REF!</definedName>
    <definedName name="BExD4R1I0MKF033I5LPUYIMTZ6E8" localSheetId="5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15" hidden="1">#REF!</definedName>
    <definedName name="BExD50MT3M6XZLNUP9JL93EG6D9R" localSheetId="14" hidden="1">#REF!</definedName>
    <definedName name="BExD50MT3M6XZLNUP9JL93EG6D9R" localSheetId="13" hidden="1">#REF!</definedName>
    <definedName name="BExD50MT3M6XZLNUP9JL93EG6D9R" localSheetId="12" hidden="1">#REF!</definedName>
    <definedName name="BExD50MT3M6XZLNUP9JL93EG6D9R" localSheetId="11" hidden="1">#REF!</definedName>
    <definedName name="BExD50MT3M6XZLNUP9JL93EG6D9R" localSheetId="10" hidden="1">#REF!</definedName>
    <definedName name="BExD50MT3M6XZLNUP9JL93EG6D9R" localSheetId="9" hidden="1">#REF!</definedName>
    <definedName name="BExD50MT3M6XZLNUP9JL93EG6D9R" localSheetId="8" hidden="1">#REF!</definedName>
    <definedName name="BExD50MT3M6XZLNUP9JL93EG6D9R" localSheetId="7" hidden="1">#REF!</definedName>
    <definedName name="BExD50MT3M6XZLNUP9JL93EG6D9R" localSheetId="6" hidden="1">#REF!</definedName>
    <definedName name="BExD50MT3M6XZLNUP9JL93EG6D9R" localSheetId="5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15" hidden="1">#REF!</definedName>
    <definedName name="BExD5EV7KDSVF1CJT38M4IBPFLPY" localSheetId="14" hidden="1">#REF!</definedName>
    <definedName name="BExD5EV7KDSVF1CJT38M4IBPFLPY" localSheetId="13" hidden="1">#REF!</definedName>
    <definedName name="BExD5EV7KDSVF1CJT38M4IBPFLPY" localSheetId="12" hidden="1">#REF!</definedName>
    <definedName name="BExD5EV7KDSVF1CJT38M4IBPFLPY" localSheetId="11" hidden="1">#REF!</definedName>
    <definedName name="BExD5EV7KDSVF1CJT38M4IBPFLPY" localSheetId="10" hidden="1">#REF!</definedName>
    <definedName name="BExD5EV7KDSVF1CJT38M4IBPFLPY" localSheetId="9" hidden="1">#REF!</definedName>
    <definedName name="BExD5EV7KDSVF1CJT38M4IBPFLPY" localSheetId="8" hidden="1">#REF!</definedName>
    <definedName name="BExD5EV7KDSVF1CJT38M4IBPFLPY" localSheetId="7" hidden="1">#REF!</definedName>
    <definedName name="BExD5EV7KDSVF1CJT38M4IBPFLPY" localSheetId="6" hidden="1">#REF!</definedName>
    <definedName name="BExD5EV7KDSVF1CJT38M4IBPFLPY" localSheetId="5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15" hidden="1">#REF!</definedName>
    <definedName name="BExD5FRK547OESJRYAW574DZEZ7J" localSheetId="14" hidden="1">#REF!</definedName>
    <definedName name="BExD5FRK547OESJRYAW574DZEZ7J" localSheetId="13" hidden="1">#REF!</definedName>
    <definedName name="BExD5FRK547OESJRYAW574DZEZ7J" localSheetId="12" hidden="1">#REF!</definedName>
    <definedName name="BExD5FRK547OESJRYAW574DZEZ7J" localSheetId="11" hidden="1">#REF!</definedName>
    <definedName name="BExD5FRK547OESJRYAW574DZEZ7J" localSheetId="10" hidden="1">#REF!</definedName>
    <definedName name="BExD5FRK547OESJRYAW574DZEZ7J" localSheetId="9" hidden="1">#REF!</definedName>
    <definedName name="BExD5FRK547OESJRYAW574DZEZ7J" localSheetId="8" hidden="1">#REF!</definedName>
    <definedName name="BExD5FRK547OESJRYAW574DZEZ7J" localSheetId="7" hidden="1">#REF!</definedName>
    <definedName name="BExD5FRK547OESJRYAW574DZEZ7J" localSheetId="6" hidden="1">#REF!</definedName>
    <definedName name="BExD5FRK547OESJRYAW574DZEZ7J" localSheetId="5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15" hidden="1">#REF!</definedName>
    <definedName name="BExD5I5X2YA2YNCTCDSMEL4CWF4N" localSheetId="14" hidden="1">#REF!</definedName>
    <definedName name="BExD5I5X2YA2YNCTCDSMEL4CWF4N" localSheetId="13" hidden="1">#REF!</definedName>
    <definedName name="BExD5I5X2YA2YNCTCDSMEL4CWF4N" localSheetId="12" hidden="1">#REF!</definedName>
    <definedName name="BExD5I5X2YA2YNCTCDSMEL4CWF4N" localSheetId="11" hidden="1">#REF!</definedName>
    <definedName name="BExD5I5X2YA2YNCTCDSMEL4CWF4N" localSheetId="10" hidden="1">#REF!</definedName>
    <definedName name="BExD5I5X2YA2YNCTCDSMEL4CWF4N" localSheetId="9" hidden="1">#REF!</definedName>
    <definedName name="BExD5I5X2YA2YNCTCDSMEL4CWF4N" localSheetId="8" hidden="1">#REF!</definedName>
    <definedName name="BExD5I5X2YA2YNCTCDSMEL4CWF4N" localSheetId="7" hidden="1">#REF!</definedName>
    <definedName name="BExD5I5X2YA2YNCTCDSMEL4CWF4N" localSheetId="6" hidden="1">#REF!</definedName>
    <definedName name="BExD5I5X2YA2YNCTCDSMEL4CWF4N" localSheetId="5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15" hidden="1">#REF!</definedName>
    <definedName name="BExD5QUSRFJWRQ1ZM50WYLCF74DF" localSheetId="14" hidden="1">#REF!</definedName>
    <definedName name="BExD5QUSRFJWRQ1ZM50WYLCF74DF" localSheetId="13" hidden="1">#REF!</definedName>
    <definedName name="BExD5QUSRFJWRQ1ZM50WYLCF74DF" localSheetId="12" hidden="1">#REF!</definedName>
    <definedName name="BExD5QUSRFJWRQ1ZM50WYLCF74DF" localSheetId="11" hidden="1">#REF!</definedName>
    <definedName name="BExD5QUSRFJWRQ1ZM50WYLCF74DF" localSheetId="10" hidden="1">#REF!</definedName>
    <definedName name="BExD5QUSRFJWRQ1ZM50WYLCF74DF" localSheetId="9" hidden="1">#REF!</definedName>
    <definedName name="BExD5QUSRFJWRQ1ZM50WYLCF74DF" localSheetId="8" hidden="1">#REF!</definedName>
    <definedName name="BExD5QUSRFJWRQ1ZM50WYLCF74DF" localSheetId="7" hidden="1">#REF!</definedName>
    <definedName name="BExD5QUSRFJWRQ1ZM50WYLCF74DF" localSheetId="6" hidden="1">#REF!</definedName>
    <definedName name="BExD5QUSRFJWRQ1ZM50WYLCF74DF" localSheetId="5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15" hidden="1">#REF!</definedName>
    <definedName name="BExD5SSUIF6AJQHBHK8PNMFBPRYB" localSheetId="14" hidden="1">#REF!</definedName>
    <definedName name="BExD5SSUIF6AJQHBHK8PNMFBPRYB" localSheetId="13" hidden="1">#REF!</definedName>
    <definedName name="BExD5SSUIF6AJQHBHK8PNMFBPRYB" localSheetId="12" hidden="1">#REF!</definedName>
    <definedName name="BExD5SSUIF6AJQHBHK8PNMFBPRYB" localSheetId="11" hidden="1">#REF!</definedName>
    <definedName name="BExD5SSUIF6AJQHBHK8PNMFBPRYB" localSheetId="10" hidden="1">#REF!</definedName>
    <definedName name="BExD5SSUIF6AJQHBHK8PNMFBPRYB" localSheetId="9" hidden="1">#REF!</definedName>
    <definedName name="BExD5SSUIF6AJQHBHK8PNMFBPRYB" localSheetId="8" hidden="1">#REF!</definedName>
    <definedName name="BExD5SSUIF6AJQHBHK8PNMFBPRYB" localSheetId="7" hidden="1">#REF!</definedName>
    <definedName name="BExD5SSUIF6AJQHBHK8PNMFBPRYB" localSheetId="6" hidden="1">#REF!</definedName>
    <definedName name="BExD5SSUIF6AJQHBHK8PNMFBPRYB" localSheetId="5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15" hidden="1">#REF!</definedName>
    <definedName name="BExD623C9LRX18BE0W2V6SZLQUXX" localSheetId="14" hidden="1">#REF!</definedName>
    <definedName name="BExD623C9LRX18BE0W2V6SZLQUXX" localSheetId="13" hidden="1">#REF!</definedName>
    <definedName name="BExD623C9LRX18BE0W2V6SZLQUXX" localSheetId="12" hidden="1">#REF!</definedName>
    <definedName name="BExD623C9LRX18BE0W2V6SZLQUXX" localSheetId="11" hidden="1">#REF!</definedName>
    <definedName name="BExD623C9LRX18BE0W2V6SZLQUXX" localSheetId="10" hidden="1">#REF!</definedName>
    <definedName name="BExD623C9LRX18BE0W2V6SZLQUXX" localSheetId="9" hidden="1">#REF!</definedName>
    <definedName name="BExD623C9LRX18BE0W2V6SZLQUXX" localSheetId="8" hidden="1">#REF!</definedName>
    <definedName name="BExD623C9LRX18BE0W2V6SZLQUXX" localSheetId="7" hidden="1">#REF!</definedName>
    <definedName name="BExD623C9LRX18BE0W2V6SZLQUXX" localSheetId="6" hidden="1">#REF!</definedName>
    <definedName name="BExD623C9LRX18BE0W2V6SZLQUXX" localSheetId="5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15" hidden="1">#REF!</definedName>
    <definedName name="BExD6CQA7UMJBXV7AIFAIHUF2ICX" localSheetId="14" hidden="1">#REF!</definedName>
    <definedName name="BExD6CQA7UMJBXV7AIFAIHUF2ICX" localSheetId="13" hidden="1">#REF!</definedName>
    <definedName name="BExD6CQA7UMJBXV7AIFAIHUF2ICX" localSheetId="12" hidden="1">#REF!</definedName>
    <definedName name="BExD6CQA7UMJBXV7AIFAIHUF2ICX" localSheetId="11" hidden="1">#REF!</definedName>
    <definedName name="BExD6CQA7UMJBXV7AIFAIHUF2ICX" localSheetId="10" hidden="1">#REF!</definedName>
    <definedName name="BExD6CQA7UMJBXV7AIFAIHUF2ICX" localSheetId="9" hidden="1">#REF!</definedName>
    <definedName name="BExD6CQA7UMJBXV7AIFAIHUF2ICX" localSheetId="8" hidden="1">#REF!</definedName>
    <definedName name="BExD6CQA7UMJBXV7AIFAIHUF2ICX" localSheetId="7" hidden="1">#REF!</definedName>
    <definedName name="BExD6CQA7UMJBXV7AIFAIHUF2ICX" localSheetId="6" hidden="1">#REF!</definedName>
    <definedName name="BExD6CQA7UMJBXV7AIFAIHUF2ICX" localSheetId="5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15" hidden="1">#REF!</definedName>
    <definedName name="BExD6D18MCF5R8YJMPG21WE3GPJQ" localSheetId="14" hidden="1">#REF!</definedName>
    <definedName name="BExD6D18MCF5R8YJMPG21WE3GPJQ" localSheetId="13" hidden="1">#REF!</definedName>
    <definedName name="BExD6D18MCF5R8YJMPG21WE3GPJQ" localSheetId="12" hidden="1">#REF!</definedName>
    <definedName name="BExD6D18MCF5R8YJMPG21WE3GPJQ" localSheetId="11" hidden="1">#REF!</definedName>
    <definedName name="BExD6D18MCF5R8YJMPG21WE3GPJQ" localSheetId="10" hidden="1">#REF!</definedName>
    <definedName name="BExD6D18MCF5R8YJMPG21WE3GPJQ" localSheetId="9" hidden="1">#REF!</definedName>
    <definedName name="BExD6D18MCF5R8YJMPG21WE3GPJQ" localSheetId="8" hidden="1">#REF!</definedName>
    <definedName name="BExD6D18MCF5R8YJMPG21WE3GPJQ" localSheetId="7" hidden="1">#REF!</definedName>
    <definedName name="BExD6D18MCF5R8YJMPG21WE3GPJQ" localSheetId="6" hidden="1">#REF!</definedName>
    <definedName name="BExD6D18MCF5R8YJMPG21WE3GPJQ" localSheetId="5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15" hidden="1">#REF!</definedName>
    <definedName name="BExD6FKVK8WJWNYPVENR7Q8Q30PK" localSheetId="14" hidden="1">#REF!</definedName>
    <definedName name="BExD6FKVK8WJWNYPVENR7Q8Q30PK" localSheetId="13" hidden="1">#REF!</definedName>
    <definedName name="BExD6FKVK8WJWNYPVENR7Q8Q30PK" localSheetId="12" hidden="1">#REF!</definedName>
    <definedName name="BExD6FKVK8WJWNYPVENR7Q8Q30PK" localSheetId="11" hidden="1">#REF!</definedName>
    <definedName name="BExD6FKVK8WJWNYPVENR7Q8Q30PK" localSheetId="10" hidden="1">#REF!</definedName>
    <definedName name="BExD6FKVK8WJWNYPVENR7Q8Q30PK" localSheetId="9" hidden="1">#REF!</definedName>
    <definedName name="BExD6FKVK8WJWNYPVENR7Q8Q30PK" localSheetId="8" hidden="1">#REF!</definedName>
    <definedName name="BExD6FKVK8WJWNYPVENR7Q8Q30PK" localSheetId="7" hidden="1">#REF!</definedName>
    <definedName name="BExD6FKVK8WJWNYPVENR7Q8Q30PK" localSheetId="6" hidden="1">#REF!</definedName>
    <definedName name="BExD6FKVK8WJWNYPVENR7Q8Q30PK" localSheetId="5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15" hidden="1">#REF!</definedName>
    <definedName name="BExD6GMP0LK8WKVWMIT1NNH8CHLF" localSheetId="14" hidden="1">#REF!</definedName>
    <definedName name="BExD6GMP0LK8WKVWMIT1NNH8CHLF" localSheetId="13" hidden="1">#REF!</definedName>
    <definedName name="BExD6GMP0LK8WKVWMIT1NNH8CHLF" localSheetId="12" hidden="1">#REF!</definedName>
    <definedName name="BExD6GMP0LK8WKVWMIT1NNH8CHLF" localSheetId="11" hidden="1">#REF!</definedName>
    <definedName name="BExD6GMP0LK8WKVWMIT1NNH8CHLF" localSheetId="10" hidden="1">#REF!</definedName>
    <definedName name="BExD6GMP0LK8WKVWMIT1NNH8CHLF" localSheetId="9" hidden="1">#REF!</definedName>
    <definedName name="BExD6GMP0LK8WKVWMIT1NNH8CHLF" localSheetId="8" hidden="1">#REF!</definedName>
    <definedName name="BExD6GMP0LK8WKVWMIT1NNH8CHLF" localSheetId="7" hidden="1">#REF!</definedName>
    <definedName name="BExD6GMP0LK8WKVWMIT1NNH8CHLF" localSheetId="6" hidden="1">#REF!</definedName>
    <definedName name="BExD6GMP0LK8WKVWMIT1NNH8CHLF" localSheetId="5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15" hidden="1">#REF!</definedName>
    <definedName name="BExD6H2TE0WWAUIWVSSCLPZ6B88N" localSheetId="14" hidden="1">#REF!</definedName>
    <definedName name="BExD6H2TE0WWAUIWVSSCLPZ6B88N" localSheetId="13" hidden="1">#REF!</definedName>
    <definedName name="BExD6H2TE0WWAUIWVSSCLPZ6B88N" localSheetId="12" hidden="1">#REF!</definedName>
    <definedName name="BExD6H2TE0WWAUIWVSSCLPZ6B88N" localSheetId="11" hidden="1">#REF!</definedName>
    <definedName name="BExD6H2TE0WWAUIWVSSCLPZ6B88N" localSheetId="10" hidden="1">#REF!</definedName>
    <definedName name="BExD6H2TE0WWAUIWVSSCLPZ6B88N" localSheetId="9" hidden="1">#REF!</definedName>
    <definedName name="BExD6H2TE0WWAUIWVSSCLPZ6B88N" localSheetId="8" hidden="1">#REF!</definedName>
    <definedName name="BExD6H2TE0WWAUIWVSSCLPZ6B88N" localSheetId="7" hidden="1">#REF!</definedName>
    <definedName name="BExD6H2TE0WWAUIWVSSCLPZ6B88N" localSheetId="6" hidden="1">#REF!</definedName>
    <definedName name="BExD6H2TE0WWAUIWVSSCLPZ6B88N" localSheetId="5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15" hidden="1">#REF!</definedName>
    <definedName name="BExD71LTOE015TV5RSAHM8NT8GVW" localSheetId="14" hidden="1">#REF!</definedName>
    <definedName name="BExD71LTOE015TV5RSAHM8NT8GVW" localSheetId="13" hidden="1">#REF!</definedName>
    <definedName name="BExD71LTOE015TV5RSAHM8NT8GVW" localSheetId="12" hidden="1">#REF!</definedName>
    <definedName name="BExD71LTOE015TV5RSAHM8NT8GVW" localSheetId="11" hidden="1">#REF!</definedName>
    <definedName name="BExD71LTOE015TV5RSAHM8NT8GVW" localSheetId="10" hidden="1">#REF!</definedName>
    <definedName name="BExD71LTOE015TV5RSAHM8NT8GVW" localSheetId="9" hidden="1">#REF!</definedName>
    <definedName name="BExD71LTOE015TV5RSAHM8NT8GVW" localSheetId="8" hidden="1">#REF!</definedName>
    <definedName name="BExD71LTOE015TV5RSAHM8NT8GVW" localSheetId="7" hidden="1">#REF!</definedName>
    <definedName name="BExD71LTOE015TV5RSAHM8NT8GVW" localSheetId="6" hidden="1">#REF!</definedName>
    <definedName name="BExD71LTOE015TV5RSAHM8NT8GVW" localSheetId="5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15" hidden="1">#REF!</definedName>
    <definedName name="BExD73USXVADC7EHGHVTQNCT06ZA" localSheetId="14" hidden="1">#REF!</definedName>
    <definedName name="BExD73USXVADC7EHGHVTQNCT06ZA" localSheetId="13" hidden="1">#REF!</definedName>
    <definedName name="BExD73USXVADC7EHGHVTQNCT06ZA" localSheetId="12" hidden="1">#REF!</definedName>
    <definedName name="BExD73USXVADC7EHGHVTQNCT06ZA" localSheetId="11" hidden="1">#REF!</definedName>
    <definedName name="BExD73USXVADC7EHGHVTQNCT06ZA" localSheetId="10" hidden="1">#REF!</definedName>
    <definedName name="BExD73USXVADC7EHGHVTQNCT06ZA" localSheetId="9" hidden="1">#REF!</definedName>
    <definedName name="BExD73USXVADC7EHGHVTQNCT06ZA" localSheetId="8" hidden="1">#REF!</definedName>
    <definedName name="BExD73USXVADC7EHGHVTQNCT06ZA" localSheetId="7" hidden="1">#REF!</definedName>
    <definedName name="BExD73USXVADC7EHGHVTQNCT06ZA" localSheetId="6" hidden="1">#REF!</definedName>
    <definedName name="BExD73USXVADC7EHGHVTQNCT06ZA" localSheetId="5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15" hidden="1">#REF!</definedName>
    <definedName name="BExD7GAIGULTB3YHM1OS9RBQOTEC" localSheetId="14" hidden="1">#REF!</definedName>
    <definedName name="BExD7GAIGULTB3YHM1OS9RBQOTEC" localSheetId="13" hidden="1">#REF!</definedName>
    <definedName name="BExD7GAIGULTB3YHM1OS9RBQOTEC" localSheetId="12" hidden="1">#REF!</definedName>
    <definedName name="BExD7GAIGULTB3YHM1OS9RBQOTEC" localSheetId="11" hidden="1">#REF!</definedName>
    <definedName name="BExD7GAIGULTB3YHM1OS9RBQOTEC" localSheetId="10" hidden="1">#REF!</definedName>
    <definedName name="BExD7GAIGULTB3YHM1OS9RBQOTEC" localSheetId="9" hidden="1">#REF!</definedName>
    <definedName name="BExD7GAIGULTB3YHM1OS9RBQOTEC" localSheetId="8" hidden="1">#REF!</definedName>
    <definedName name="BExD7GAIGULTB3YHM1OS9RBQOTEC" localSheetId="7" hidden="1">#REF!</definedName>
    <definedName name="BExD7GAIGULTB3YHM1OS9RBQOTEC" localSheetId="6" hidden="1">#REF!</definedName>
    <definedName name="BExD7GAIGULTB3YHM1OS9RBQOTEC" localSheetId="5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15" hidden="1">#REF!</definedName>
    <definedName name="BExD7IE1DHIS52UFDCTSKPJQNRD5" localSheetId="14" hidden="1">#REF!</definedName>
    <definedName name="BExD7IE1DHIS52UFDCTSKPJQNRD5" localSheetId="13" hidden="1">#REF!</definedName>
    <definedName name="BExD7IE1DHIS52UFDCTSKPJQNRD5" localSheetId="12" hidden="1">#REF!</definedName>
    <definedName name="BExD7IE1DHIS52UFDCTSKPJQNRD5" localSheetId="11" hidden="1">#REF!</definedName>
    <definedName name="BExD7IE1DHIS52UFDCTSKPJQNRD5" localSheetId="10" hidden="1">#REF!</definedName>
    <definedName name="BExD7IE1DHIS52UFDCTSKPJQNRD5" localSheetId="9" hidden="1">#REF!</definedName>
    <definedName name="BExD7IE1DHIS52UFDCTSKPJQNRD5" localSheetId="8" hidden="1">#REF!</definedName>
    <definedName name="BExD7IE1DHIS52UFDCTSKPJQNRD5" localSheetId="7" hidden="1">#REF!</definedName>
    <definedName name="BExD7IE1DHIS52UFDCTSKPJQNRD5" localSheetId="6" hidden="1">#REF!</definedName>
    <definedName name="BExD7IE1DHIS52UFDCTSKPJQNRD5" localSheetId="5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15" hidden="1">#REF!</definedName>
    <definedName name="BExD7IUBGUWHYC9UNZ1IY5XFYKQN" localSheetId="14" hidden="1">#REF!</definedName>
    <definedName name="BExD7IUBGUWHYC9UNZ1IY5XFYKQN" localSheetId="13" hidden="1">#REF!</definedName>
    <definedName name="BExD7IUBGUWHYC9UNZ1IY5XFYKQN" localSheetId="12" hidden="1">#REF!</definedName>
    <definedName name="BExD7IUBGUWHYC9UNZ1IY5XFYKQN" localSheetId="11" hidden="1">#REF!</definedName>
    <definedName name="BExD7IUBGUWHYC9UNZ1IY5XFYKQN" localSheetId="10" hidden="1">#REF!</definedName>
    <definedName name="BExD7IUBGUWHYC9UNZ1IY5XFYKQN" localSheetId="9" hidden="1">#REF!</definedName>
    <definedName name="BExD7IUBGUWHYC9UNZ1IY5XFYKQN" localSheetId="8" hidden="1">#REF!</definedName>
    <definedName name="BExD7IUBGUWHYC9UNZ1IY5XFYKQN" localSheetId="7" hidden="1">#REF!</definedName>
    <definedName name="BExD7IUBGUWHYC9UNZ1IY5XFYKQN" localSheetId="6" hidden="1">#REF!</definedName>
    <definedName name="BExD7IUBGUWHYC9UNZ1IY5XFYKQN" localSheetId="5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15" hidden="1">#REF!</definedName>
    <definedName name="BExD7JQOJ35HGL8U2OCEI2P2JT7I" localSheetId="14" hidden="1">#REF!</definedName>
    <definedName name="BExD7JQOJ35HGL8U2OCEI2P2JT7I" localSheetId="13" hidden="1">#REF!</definedName>
    <definedName name="BExD7JQOJ35HGL8U2OCEI2P2JT7I" localSheetId="12" hidden="1">#REF!</definedName>
    <definedName name="BExD7JQOJ35HGL8U2OCEI2P2JT7I" localSheetId="11" hidden="1">#REF!</definedName>
    <definedName name="BExD7JQOJ35HGL8U2OCEI2P2JT7I" localSheetId="10" hidden="1">#REF!</definedName>
    <definedName name="BExD7JQOJ35HGL8U2OCEI2P2JT7I" localSheetId="9" hidden="1">#REF!</definedName>
    <definedName name="BExD7JQOJ35HGL8U2OCEI2P2JT7I" localSheetId="8" hidden="1">#REF!</definedName>
    <definedName name="BExD7JQOJ35HGL8U2OCEI2P2JT7I" localSheetId="7" hidden="1">#REF!</definedName>
    <definedName name="BExD7JQOJ35HGL8U2OCEI2P2JT7I" localSheetId="6" hidden="1">#REF!</definedName>
    <definedName name="BExD7JQOJ35HGL8U2OCEI2P2JT7I" localSheetId="5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15" hidden="1">#REF!</definedName>
    <definedName name="BExD7KSDKNDNH95NDT3S7GM3MUU2" localSheetId="14" hidden="1">#REF!</definedName>
    <definedName name="BExD7KSDKNDNH95NDT3S7GM3MUU2" localSheetId="13" hidden="1">#REF!</definedName>
    <definedName name="BExD7KSDKNDNH95NDT3S7GM3MUU2" localSheetId="12" hidden="1">#REF!</definedName>
    <definedName name="BExD7KSDKNDNH95NDT3S7GM3MUU2" localSheetId="11" hidden="1">#REF!</definedName>
    <definedName name="BExD7KSDKNDNH95NDT3S7GM3MUU2" localSheetId="10" hidden="1">#REF!</definedName>
    <definedName name="BExD7KSDKNDNH95NDT3S7GM3MUU2" localSheetId="9" hidden="1">#REF!</definedName>
    <definedName name="BExD7KSDKNDNH95NDT3S7GM3MUU2" localSheetId="8" hidden="1">#REF!</definedName>
    <definedName name="BExD7KSDKNDNH95NDT3S7GM3MUU2" localSheetId="7" hidden="1">#REF!</definedName>
    <definedName name="BExD7KSDKNDNH95NDT3S7GM3MUU2" localSheetId="6" hidden="1">#REF!</definedName>
    <definedName name="BExD7KSDKNDNH95NDT3S7GM3MUU2" localSheetId="5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15" hidden="1">#REF!</definedName>
    <definedName name="BExD8H5O087KQVWIVPUUID5VMGMS" localSheetId="14" hidden="1">#REF!</definedName>
    <definedName name="BExD8H5O087KQVWIVPUUID5VMGMS" localSheetId="13" hidden="1">#REF!</definedName>
    <definedName name="BExD8H5O087KQVWIVPUUID5VMGMS" localSheetId="12" hidden="1">#REF!</definedName>
    <definedName name="BExD8H5O087KQVWIVPUUID5VMGMS" localSheetId="11" hidden="1">#REF!</definedName>
    <definedName name="BExD8H5O087KQVWIVPUUID5VMGMS" localSheetId="10" hidden="1">#REF!</definedName>
    <definedName name="BExD8H5O087KQVWIVPUUID5VMGMS" localSheetId="9" hidden="1">#REF!</definedName>
    <definedName name="BExD8H5O087KQVWIVPUUID5VMGMS" localSheetId="8" hidden="1">#REF!</definedName>
    <definedName name="BExD8H5O087KQVWIVPUUID5VMGMS" localSheetId="7" hidden="1">#REF!</definedName>
    <definedName name="BExD8H5O087KQVWIVPUUID5VMGMS" localSheetId="6" hidden="1">#REF!</definedName>
    <definedName name="BExD8H5O087KQVWIVPUUID5VMGMS" localSheetId="5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15" hidden="1">#REF!</definedName>
    <definedName name="BExD8HLWJHFK6566YQLGOAPIWD7G" localSheetId="14" hidden="1">#REF!</definedName>
    <definedName name="BExD8HLWJHFK6566YQLGOAPIWD7G" localSheetId="13" hidden="1">#REF!</definedName>
    <definedName name="BExD8HLWJHFK6566YQLGOAPIWD7G" localSheetId="12" hidden="1">#REF!</definedName>
    <definedName name="BExD8HLWJHFK6566YQLGOAPIWD7G" localSheetId="11" hidden="1">#REF!</definedName>
    <definedName name="BExD8HLWJHFK6566YQLGOAPIWD7G" localSheetId="10" hidden="1">#REF!</definedName>
    <definedName name="BExD8HLWJHFK6566YQLGOAPIWD7G" localSheetId="9" hidden="1">#REF!</definedName>
    <definedName name="BExD8HLWJHFK6566YQLGOAPIWD7G" localSheetId="8" hidden="1">#REF!</definedName>
    <definedName name="BExD8HLWJHFK6566YQLGOAPIWD7G" localSheetId="7" hidden="1">#REF!</definedName>
    <definedName name="BExD8HLWJHFK6566YQLGOAPIWD7G" localSheetId="6" hidden="1">#REF!</definedName>
    <definedName name="BExD8HLWJHFK6566YQLGOAPIWD7G" localSheetId="5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15" hidden="1">#REF!</definedName>
    <definedName name="BExD8OCLZMFN5K3VZYI4Q4ITVKUA" localSheetId="14" hidden="1">#REF!</definedName>
    <definedName name="BExD8OCLZMFN5K3VZYI4Q4ITVKUA" localSheetId="13" hidden="1">#REF!</definedName>
    <definedName name="BExD8OCLZMFN5K3VZYI4Q4ITVKUA" localSheetId="12" hidden="1">#REF!</definedName>
    <definedName name="BExD8OCLZMFN5K3VZYI4Q4ITVKUA" localSheetId="11" hidden="1">#REF!</definedName>
    <definedName name="BExD8OCLZMFN5K3VZYI4Q4ITVKUA" localSheetId="10" hidden="1">#REF!</definedName>
    <definedName name="BExD8OCLZMFN5K3VZYI4Q4ITVKUA" localSheetId="9" hidden="1">#REF!</definedName>
    <definedName name="BExD8OCLZMFN5K3VZYI4Q4ITVKUA" localSheetId="8" hidden="1">#REF!</definedName>
    <definedName name="BExD8OCLZMFN5K3VZYI4Q4ITVKUA" localSheetId="7" hidden="1">#REF!</definedName>
    <definedName name="BExD8OCLZMFN5K3VZYI4Q4ITVKUA" localSheetId="6" hidden="1">#REF!</definedName>
    <definedName name="BExD8OCLZMFN5K3VZYI4Q4ITVKUA" localSheetId="5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15" hidden="1">#REF!</definedName>
    <definedName name="BExD93C1R6LC0631ECHVFYH0R0PD" localSheetId="14" hidden="1">#REF!</definedName>
    <definedName name="BExD93C1R6LC0631ECHVFYH0R0PD" localSheetId="13" hidden="1">#REF!</definedName>
    <definedName name="BExD93C1R6LC0631ECHVFYH0R0PD" localSheetId="12" hidden="1">#REF!</definedName>
    <definedName name="BExD93C1R6LC0631ECHVFYH0R0PD" localSheetId="11" hidden="1">#REF!</definedName>
    <definedName name="BExD93C1R6LC0631ECHVFYH0R0PD" localSheetId="10" hidden="1">#REF!</definedName>
    <definedName name="BExD93C1R6LC0631ECHVFYH0R0PD" localSheetId="9" hidden="1">#REF!</definedName>
    <definedName name="BExD93C1R6LC0631ECHVFYH0R0PD" localSheetId="8" hidden="1">#REF!</definedName>
    <definedName name="BExD93C1R6LC0631ECHVFYH0R0PD" localSheetId="7" hidden="1">#REF!</definedName>
    <definedName name="BExD93C1R6LC0631ECHVFYH0R0PD" localSheetId="6" hidden="1">#REF!</definedName>
    <definedName name="BExD93C1R6LC0631ECHVFYH0R0PD" localSheetId="5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15" hidden="1">#REF!</definedName>
    <definedName name="BExD97TXIO0COVNN4OH3DEJ33YLM" localSheetId="14" hidden="1">#REF!</definedName>
    <definedName name="BExD97TXIO0COVNN4OH3DEJ33YLM" localSheetId="13" hidden="1">#REF!</definedName>
    <definedName name="BExD97TXIO0COVNN4OH3DEJ33YLM" localSheetId="12" hidden="1">#REF!</definedName>
    <definedName name="BExD97TXIO0COVNN4OH3DEJ33YLM" localSheetId="11" hidden="1">#REF!</definedName>
    <definedName name="BExD97TXIO0COVNN4OH3DEJ33YLM" localSheetId="10" hidden="1">#REF!</definedName>
    <definedName name="BExD97TXIO0COVNN4OH3DEJ33YLM" localSheetId="9" hidden="1">#REF!</definedName>
    <definedName name="BExD97TXIO0COVNN4OH3DEJ33YLM" localSheetId="8" hidden="1">#REF!</definedName>
    <definedName name="BExD97TXIO0COVNN4OH3DEJ33YLM" localSheetId="7" hidden="1">#REF!</definedName>
    <definedName name="BExD97TXIO0COVNN4OH3DEJ33YLM" localSheetId="6" hidden="1">#REF!</definedName>
    <definedName name="BExD97TXIO0COVNN4OH3DEJ33YLM" localSheetId="5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15" hidden="1">#REF!</definedName>
    <definedName name="BExD99RZ1RFIMK6O1ZHSPJ68X9Y5" localSheetId="14" hidden="1">#REF!</definedName>
    <definedName name="BExD99RZ1RFIMK6O1ZHSPJ68X9Y5" localSheetId="13" hidden="1">#REF!</definedName>
    <definedName name="BExD99RZ1RFIMK6O1ZHSPJ68X9Y5" localSheetId="12" hidden="1">#REF!</definedName>
    <definedName name="BExD99RZ1RFIMK6O1ZHSPJ68X9Y5" localSheetId="11" hidden="1">#REF!</definedName>
    <definedName name="BExD99RZ1RFIMK6O1ZHSPJ68X9Y5" localSheetId="10" hidden="1">#REF!</definedName>
    <definedName name="BExD99RZ1RFIMK6O1ZHSPJ68X9Y5" localSheetId="9" hidden="1">#REF!</definedName>
    <definedName name="BExD99RZ1RFIMK6O1ZHSPJ68X9Y5" localSheetId="8" hidden="1">#REF!</definedName>
    <definedName name="BExD99RZ1RFIMK6O1ZHSPJ68X9Y5" localSheetId="7" hidden="1">#REF!</definedName>
    <definedName name="BExD99RZ1RFIMK6O1ZHSPJ68X9Y5" localSheetId="6" hidden="1">#REF!</definedName>
    <definedName name="BExD99RZ1RFIMK6O1ZHSPJ68X9Y5" localSheetId="5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15" hidden="1">#REF!</definedName>
    <definedName name="BExD9ATSNNU6SJVYYUCUG2AFS57W" localSheetId="14" hidden="1">#REF!</definedName>
    <definedName name="BExD9ATSNNU6SJVYYUCUG2AFS57W" localSheetId="13" hidden="1">#REF!</definedName>
    <definedName name="BExD9ATSNNU6SJVYYUCUG2AFS57W" localSheetId="12" hidden="1">#REF!</definedName>
    <definedName name="BExD9ATSNNU6SJVYYUCUG2AFS57W" localSheetId="11" hidden="1">#REF!</definedName>
    <definedName name="BExD9ATSNNU6SJVYYUCUG2AFS57W" localSheetId="10" hidden="1">#REF!</definedName>
    <definedName name="BExD9ATSNNU6SJVYYUCUG2AFS57W" localSheetId="9" hidden="1">#REF!</definedName>
    <definedName name="BExD9ATSNNU6SJVYYUCUG2AFS57W" localSheetId="8" hidden="1">#REF!</definedName>
    <definedName name="BExD9ATSNNU6SJVYYUCUG2AFS57W" localSheetId="7" hidden="1">#REF!</definedName>
    <definedName name="BExD9ATSNNU6SJVYYUCUG2AFS57W" localSheetId="6" hidden="1">#REF!</definedName>
    <definedName name="BExD9ATSNNU6SJVYYUCUG2AFS57W" localSheetId="5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15" hidden="1">#REF!</definedName>
    <definedName name="BExD9JO1QOKHUKL6DOEKDLUBPPKZ" localSheetId="14" hidden="1">#REF!</definedName>
    <definedName name="BExD9JO1QOKHUKL6DOEKDLUBPPKZ" localSheetId="13" hidden="1">#REF!</definedName>
    <definedName name="BExD9JO1QOKHUKL6DOEKDLUBPPKZ" localSheetId="12" hidden="1">#REF!</definedName>
    <definedName name="BExD9JO1QOKHUKL6DOEKDLUBPPKZ" localSheetId="11" hidden="1">#REF!</definedName>
    <definedName name="BExD9JO1QOKHUKL6DOEKDLUBPPKZ" localSheetId="10" hidden="1">#REF!</definedName>
    <definedName name="BExD9JO1QOKHUKL6DOEKDLUBPPKZ" localSheetId="9" hidden="1">#REF!</definedName>
    <definedName name="BExD9JO1QOKHUKL6DOEKDLUBPPKZ" localSheetId="8" hidden="1">#REF!</definedName>
    <definedName name="BExD9JO1QOKHUKL6DOEKDLUBPPKZ" localSheetId="7" hidden="1">#REF!</definedName>
    <definedName name="BExD9JO1QOKHUKL6DOEKDLUBPPKZ" localSheetId="6" hidden="1">#REF!</definedName>
    <definedName name="BExD9JO1QOKHUKL6DOEKDLUBPPKZ" localSheetId="5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15" hidden="1">#REF!</definedName>
    <definedName name="BExD9L0ID3VSOU609GKWYTA5BFMA" localSheetId="14" hidden="1">#REF!</definedName>
    <definedName name="BExD9L0ID3VSOU609GKWYTA5BFMA" localSheetId="13" hidden="1">#REF!</definedName>
    <definedName name="BExD9L0ID3VSOU609GKWYTA5BFMA" localSheetId="12" hidden="1">#REF!</definedName>
    <definedName name="BExD9L0ID3VSOU609GKWYTA5BFMA" localSheetId="11" hidden="1">#REF!</definedName>
    <definedName name="BExD9L0ID3VSOU609GKWYTA5BFMA" localSheetId="10" hidden="1">#REF!</definedName>
    <definedName name="BExD9L0ID3VSOU609GKWYTA5BFMA" localSheetId="9" hidden="1">#REF!</definedName>
    <definedName name="BExD9L0ID3VSOU609GKWYTA5BFMA" localSheetId="8" hidden="1">#REF!</definedName>
    <definedName name="BExD9L0ID3VSOU609GKWYTA5BFMA" localSheetId="7" hidden="1">#REF!</definedName>
    <definedName name="BExD9L0ID3VSOU609GKWYTA5BFMA" localSheetId="6" hidden="1">#REF!</definedName>
    <definedName name="BExD9L0ID3VSOU609GKWYTA5BFMA" localSheetId="5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15" hidden="1">#REF!</definedName>
    <definedName name="BExD9M7SEMG0JK2FUTTZXWIEBTKB" localSheetId="14" hidden="1">#REF!</definedName>
    <definedName name="BExD9M7SEMG0JK2FUTTZXWIEBTKB" localSheetId="13" hidden="1">#REF!</definedName>
    <definedName name="BExD9M7SEMG0JK2FUTTZXWIEBTKB" localSheetId="12" hidden="1">#REF!</definedName>
    <definedName name="BExD9M7SEMG0JK2FUTTZXWIEBTKB" localSheetId="11" hidden="1">#REF!</definedName>
    <definedName name="BExD9M7SEMG0JK2FUTTZXWIEBTKB" localSheetId="10" hidden="1">#REF!</definedName>
    <definedName name="BExD9M7SEMG0JK2FUTTZXWIEBTKB" localSheetId="9" hidden="1">#REF!</definedName>
    <definedName name="BExD9M7SEMG0JK2FUTTZXWIEBTKB" localSheetId="8" hidden="1">#REF!</definedName>
    <definedName name="BExD9M7SEMG0JK2FUTTZXWIEBTKB" localSheetId="7" hidden="1">#REF!</definedName>
    <definedName name="BExD9M7SEMG0JK2FUTTZXWIEBTKB" localSheetId="6" hidden="1">#REF!</definedName>
    <definedName name="BExD9M7SEMG0JK2FUTTZXWIEBTKB" localSheetId="5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15" hidden="1">#REF!</definedName>
    <definedName name="BExD9MNYBYB1AICQL5165G472IE2" localSheetId="14" hidden="1">#REF!</definedName>
    <definedName name="BExD9MNYBYB1AICQL5165G472IE2" localSheetId="13" hidden="1">#REF!</definedName>
    <definedName name="BExD9MNYBYB1AICQL5165G472IE2" localSheetId="12" hidden="1">#REF!</definedName>
    <definedName name="BExD9MNYBYB1AICQL5165G472IE2" localSheetId="11" hidden="1">#REF!</definedName>
    <definedName name="BExD9MNYBYB1AICQL5165G472IE2" localSheetId="10" hidden="1">#REF!</definedName>
    <definedName name="BExD9MNYBYB1AICQL5165G472IE2" localSheetId="9" hidden="1">#REF!</definedName>
    <definedName name="BExD9MNYBYB1AICQL5165G472IE2" localSheetId="8" hidden="1">#REF!</definedName>
    <definedName name="BExD9MNYBYB1AICQL5165G472IE2" localSheetId="7" hidden="1">#REF!</definedName>
    <definedName name="BExD9MNYBYB1AICQL5165G472IE2" localSheetId="6" hidden="1">#REF!</definedName>
    <definedName name="BExD9MNYBYB1AICQL5165G472IE2" localSheetId="5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15" hidden="1">#REF!</definedName>
    <definedName name="BExD9PNSYT7GASEGUVL48MUQ02WO" localSheetId="14" hidden="1">#REF!</definedName>
    <definedName name="BExD9PNSYT7GASEGUVL48MUQ02WO" localSheetId="13" hidden="1">#REF!</definedName>
    <definedName name="BExD9PNSYT7GASEGUVL48MUQ02WO" localSheetId="12" hidden="1">#REF!</definedName>
    <definedName name="BExD9PNSYT7GASEGUVL48MUQ02WO" localSheetId="11" hidden="1">#REF!</definedName>
    <definedName name="BExD9PNSYT7GASEGUVL48MUQ02WO" localSheetId="10" hidden="1">#REF!</definedName>
    <definedName name="BExD9PNSYT7GASEGUVL48MUQ02WO" localSheetId="9" hidden="1">#REF!</definedName>
    <definedName name="BExD9PNSYT7GASEGUVL48MUQ02WO" localSheetId="8" hidden="1">#REF!</definedName>
    <definedName name="BExD9PNSYT7GASEGUVL48MUQ02WO" localSheetId="7" hidden="1">#REF!</definedName>
    <definedName name="BExD9PNSYT7GASEGUVL48MUQ02WO" localSheetId="6" hidden="1">#REF!</definedName>
    <definedName name="BExD9PNSYT7GASEGUVL48MUQ02WO" localSheetId="5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15" hidden="1">#REF!</definedName>
    <definedName name="BExD9TK2MIWFH5SKUYU9ZKF4NPHQ" localSheetId="14" hidden="1">#REF!</definedName>
    <definedName name="BExD9TK2MIWFH5SKUYU9ZKF4NPHQ" localSheetId="13" hidden="1">#REF!</definedName>
    <definedName name="BExD9TK2MIWFH5SKUYU9ZKF4NPHQ" localSheetId="12" hidden="1">#REF!</definedName>
    <definedName name="BExD9TK2MIWFH5SKUYU9ZKF4NPHQ" localSheetId="11" hidden="1">#REF!</definedName>
    <definedName name="BExD9TK2MIWFH5SKUYU9ZKF4NPHQ" localSheetId="10" hidden="1">#REF!</definedName>
    <definedName name="BExD9TK2MIWFH5SKUYU9ZKF4NPHQ" localSheetId="9" hidden="1">#REF!</definedName>
    <definedName name="BExD9TK2MIWFH5SKUYU9ZKF4NPHQ" localSheetId="8" hidden="1">#REF!</definedName>
    <definedName name="BExD9TK2MIWFH5SKUYU9ZKF4NPHQ" localSheetId="7" hidden="1">#REF!</definedName>
    <definedName name="BExD9TK2MIWFH5SKUYU9ZKF4NPHQ" localSheetId="6" hidden="1">#REF!</definedName>
    <definedName name="BExD9TK2MIWFH5SKUYU9ZKF4NPHQ" localSheetId="5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15" hidden="1">#REF!</definedName>
    <definedName name="BExDA23J1UL1EN1K0BLX2TKAX4U0" localSheetId="14" hidden="1">#REF!</definedName>
    <definedName name="BExDA23J1UL1EN1K0BLX2TKAX4U0" localSheetId="13" hidden="1">#REF!</definedName>
    <definedName name="BExDA23J1UL1EN1K0BLX2TKAX4U0" localSheetId="12" hidden="1">#REF!</definedName>
    <definedName name="BExDA23J1UL1EN1K0BLX2TKAX4U0" localSheetId="11" hidden="1">#REF!</definedName>
    <definedName name="BExDA23J1UL1EN1K0BLX2TKAX4U0" localSheetId="10" hidden="1">#REF!</definedName>
    <definedName name="BExDA23J1UL1EN1K0BLX2TKAX4U0" localSheetId="9" hidden="1">#REF!</definedName>
    <definedName name="BExDA23J1UL1EN1K0BLX2TKAX4U0" localSheetId="8" hidden="1">#REF!</definedName>
    <definedName name="BExDA23J1UL1EN1K0BLX2TKAX4U0" localSheetId="7" hidden="1">#REF!</definedName>
    <definedName name="BExDA23J1UL1EN1K0BLX2TKAX4U0" localSheetId="6" hidden="1">#REF!</definedName>
    <definedName name="BExDA23J1UL1EN1K0BLX2TKAX4U0" localSheetId="5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15" hidden="1">#REF!</definedName>
    <definedName name="BExDA6594R2INH5X2F55YRZSKRND" localSheetId="14" hidden="1">#REF!</definedName>
    <definedName name="BExDA6594R2INH5X2F55YRZSKRND" localSheetId="13" hidden="1">#REF!</definedName>
    <definedName name="BExDA6594R2INH5X2F55YRZSKRND" localSheetId="12" hidden="1">#REF!</definedName>
    <definedName name="BExDA6594R2INH5X2F55YRZSKRND" localSheetId="11" hidden="1">#REF!</definedName>
    <definedName name="BExDA6594R2INH5X2F55YRZSKRND" localSheetId="10" hidden="1">#REF!</definedName>
    <definedName name="BExDA6594R2INH5X2F55YRZSKRND" localSheetId="9" hidden="1">#REF!</definedName>
    <definedName name="BExDA6594R2INH5X2F55YRZSKRND" localSheetId="8" hidden="1">#REF!</definedName>
    <definedName name="BExDA6594R2INH5X2F55YRZSKRND" localSheetId="7" hidden="1">#REF!</definedName>
    <definedName name="BExDA6594R2INH5X2F55YRZSKRND" localSheetId="6" hidden="1">#REF!</definedName>
    <definedName name="BExDA6594R2INH5X2F55YRZSKRND" localSheetId="5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15" hidden="1">#REF!</definedName>
    <definedName name="BExDA6LD9061UULVKUUI4QP8SK13" localSheetId="14" hidden="1">#REF!</definedName>
    <definedName name="BExDA6LD9061UULVKUUI4QP8SK13" localSheetId="13" hidden="1">#REF!</definedName>
    <definedName name="BExDA6LD9061UULVKUUI4QP8SK13" localSheetId="12" hidden="1">#REF!</definedName>
    <definedName name="BExDA6LD9061UULVKUUI4QP8SK13" localSheetId="11" hidden="1">#REF!</definedName>
    <definedName name="BExDA6LD9061UULVKUUI4QP8SK13" localSheetId="10" hidden="1">#REF!</definedName>
    <definedName name="BExDA6LD9061UULVKUUI4QP8SK13" localSheetId="9" hidden="1">#REF!</definedName>
    <definedName name="BExDA6LD9061UULVKUUI4QP8SK13" localSheetId="8" hidden="1">#REF!</definedName>
    <definedName name="BExDA6LD9061UULVKUUI4QP8SK13" localSheetId="7" hidden="1">#REF!</definedName>
    <definedName name="BExDA6LD9061UULVKUUI4QP8SK13" localSheetId="6" hidden="1">#REF!</definedName>
    <definedName name="BExDA6LD9061UULVKUUI4QP8SK13" localSheetId="5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15" hidden="1">#REF!</definedName>
    <definedName name="BExDAGMVMNLQ6QXASB9R6D8DIT12" localSheetId="14" hidden="1">#REF!</definedName>
    <definedName name="BExDAGMVMNLQ6QXASB9R6D8DIT12" localSheetId="13" hidden="1">#REF!</definedName>
    <definedName name="BExDAGMVMNLQ6QXASB9R6D8DIT12" localSheetId="12" hidden="1">#REF!</definedName>
    <definedName name="BExDAGMVMNLQ6QXASB9R6D8DIT12" localSheetId="11" hidden="1">#REF!</definedName>
    <definedName name="BExDAGMVMNLQ6QXASB9R6D8DIT12" localSheetId="10" hidden="1">#REF!</definedName>
    <definedName name="BExDAGMVMNLQ6QXASB9R6D8DIT12" localSheetId="9" hidden="1">#REF!</definedName>
    <definedName name="BExDAGMVMNLQ6QXASB9R6D8DIT12" localSheetId="8" hidden="1">#REF!</definedName>
    <definedName name="BExDAGMVMNLQ6QXASB9R6D8DIT12" localSheetId="7" hidden="1">#REF!</definedName>
    <definedName name="BExDAGMVMNLQ6QXASB9R6D8DIT12" localSheetId="6" hidden="1">#REF!</definedName>
    <definedName name="BExDAGMVMNLQ6QXASB9R6D8DIT12" localSheetId="5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15" hidden="1">#REF!</definedName>
    <definedName name="BExDAYBHU9ADLXI8VRC7F608RVGM" localSheetId="14" hidden="1">#REF!</definedName>
    <definedName name="BExDAYBHU9ADLXI8VRC7F608RVGM" localSheetId="13" hidden="1">#REF!</definedName>
    <definedName name="BExDAYBHU9ADLXI8VRC7F608RVGM" localSheetId="12" hidden="1">#REF!</definedName>
    <definedName name="BExDAYBHU9ADLXI8VRC7F608RVGM" localSheetId="11" hidden="1">#REF!</definedName>
    <definedName name="BExDAYBHU9ADLXI8VRC7F608RVGM" localSheetId="10" hidden="1">#REF!</definedName>
    <definedName name="BExDAYBHU9ADLXI8VRC7F608RVGM" localSheetId="9" hidden="1">#REF!</definedName>
    <definedName name="BExDAYBHU9ADLXI8VRC7F608RVGM" localSheetId="8" hidden="1">#REF!</definedName>
    <definedName name="BExDAYBHU9ADLXI8VRC7F608RVGM" localSheetId="7" hidden="1">#REF!</definedName>
    <definedName name="BExDAYBHU9ADLXI8VRC7F608RVGM" localSheetId="6" hidden="1">#REF!</definedName>
    <definedName name="BExDAYBHU9ADLXI8VRC7F608RVGM" localSheetId="5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15" hidden="1">#REF!</definedName>
    <definedName name="BExDBDR1XR0FV0CYUCB2OJ7CJCZU" localSheetId="14" hidden="1">#REF!</definedName>
    <definedName name="BExDBDR1XR0FV0CYUCB2OJ7CJCZU" localSheetId="13" hidden="1">#REF!</definedName>
    <definedName name="BExDBDR1XR0FV0CYUCB2OJ7CJCZU" localSheetId="12" hidden="1">#REF!</definedName>
    <definedName name="BExDBDR1XR0FV0CYUCB2OJ7CJCZU" localSheetId="11" hidden="1">#REF!</definedName>
    <definedName name="BExDBDR1XR0FV0CYUCB2OJ7CJCZU" localSheetId="10" hidden="1">#REF!</definedName>
    <definedName name="BExDBDR1XR0FV0CYUCB2OJ7CJCZU" localSheetId="9" hidden="1">#REF!</definedName>
    <definedName name="BExDBDR1XR0FV0CYUCB2OJ7CJCZU" localSheetId="8" hidden="1">#REF!</definedName>
    <definedName name="BExDBDR1XR0FV0CYUCB2OJ7CJCZU" localSheetId="7" hidden="1">#REF!</definedName>
    <definedName name="BExDBDR1XR0FV0CYUCB2OJ7CJCZU" localSheetId="6" hidden="1">#REF!</definedName>
    <definedName name="BExDBDR1XR0FV0CYUCB2OJ7CJCZU" localSheetId="5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15" hidden="1">#REF!</definedName>
    <definedName name="BExDC7F818VN0S18ID7XRCRVYPJ4" localSheetId="14" hidden="1">#REF!</definedName>
    <definedName name="BExDC7F818VN0S18ID7XRCRVYPJ4" localSheetId="13" hidden="1">#REF!</definedName>
    <definedName name="BExDC7F818VN0S18ID7XRCRVYPJ4" localSheetId="12" hidden="1">#REF!</definedName>
    <definedName name="BExDC7F818VN0S18ID7XRCRVYPJ4" localSheetId="11" hidden="1">#REF!</definedName>
    <definedName name="BExDC7F818VN0S18ID7XRCRVYPJ4" localSheetId="10" hidden="1">#REF!</definedName>
    <definedName name="BExDC7F818VN0S18ID7XRCRVYPJ4" localSheetId="9" hidden="1">#REF!</definedName>
    <definedName name="BExDC7F818VN0S18ID7XRCRVYPJ4" localSheetId="8" hidden="1">#REF!</definedName>
    <definedName name="BExDC7F818VN0S18ID7XRCRVYPJ4" localSheetId="7" hidden="1">#REF!</definedName>
    <definedName name="BExDC7F818VN0S18ID7XRCRVYPJ4" localSheetId="6" hidden="1">#REF!</definedName>
    <definedName name="BExDC7F818VN0S18ID7XRCRVYPJ4" localSheetId="5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15" hidden="1">#REF!</definedName>
    <definedName name="BExDCL7K96PC9VZYB70ZW3QPVIJE" localSheetId="14" hidden="1">#REF!</definedName>
    <definedName name="BExDCL7K96PC9VZYB70ZW3QPVIJE" localSheetId="13" hidden="1">#REF!</definedName>
    <definedName name="BExDCL7K96PC9VZYB70ZW3QPVIJE" localSheetId="12" hidden="1">#REF!</definedName>
    <definedName name="BExDCL7K96PC9VZYB70ZW3QPVIJE" localSheetId="11" hidden="1">#REF!</definedName>
    <definedName name="BExDCL7K96PC9VZYB70ZW3QPVIJE" localSheetId="10" hidden="1">#REF!</definedName>
    <definedName name="BExDCL7K96PC9VZYB70ZW3QPVIJE" localSheetId="9" hidden="1">#REF!</definedName>
    <definedName name="BExDCL7K96PC9VZYB70ZW3QPVIJE" localSheetId="8" hidden="1">#REF!</definedName>
    <definedName name="BExDCL7K96PC9VZYB70ZW3QPVIJE" localSheetId="7" hidden="1">#REF!</definedName>
    <definedName name="BExDCL7K96PC9VZYB70ZW3QPVIJE" localSheetId="6" hidden="1">#REF!</definedName>
    <definedName name="BExDCL7K96PC9VZYB70ZW3QPVIJE" localSheetId="5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15" hidden="1">#REF!</definedName>
    <definedName name="BExDCP3UZ3C2O4C1F7KMU0Z9U32N" localSheetId="14" hidden="1">#REF!</definedName>
    <definedName name="BExDCP3UZ3C2O4C1F7KMU0Z9U32N" localSheetId="13" hidden="1">#REF!</definedName>
    <definedName name="BExDCP3UZ3C2O4C1F7KMU0Z9U32N" localSheetId="12" hidden="1">#REF!</definedName>
    <definedName name="BExDCP3UZ3C2O4C1F7KMU0Z9U32N" localSheetId="11" hidden="1">#REF!</definedName>
    <definedName name="BExDCP3UZ3C2O4C1F7KMU0Z9U32N" localSheetId="10" hidden="1">#REF!</definedName>
    <definedName name="BExDCP3UZ3C2O4C1F7KMU0Z9U32N" localSheetId="9" hidden="1">#REF!</definedName>
    <definedName name="BExDCP3UZ3C2O4C1F7KMU0Z9U32N" localSheetId="8" hidden="1">#REF!</definedName>
    <definedName name="BExDCP3UZ3C2O4C1F7KMU0Z9U32N" localSheetId="7" hidden="1">#REF!</definedName>
    <definedName name="BExDCP3UZ3C2O4C1F7KMU0Z9U32N" localSheetId="6" hidden="1">#REF!</definedName>
    <definedName name="BExDCP3UZ3C2O4C1F7KMU0Z9U32N" localSheetId="5" hidden="1">#REF!</definedName>
    <definedName name="BExDCP3UZ3C2O4C1F7KMU0Z9U32N" localSheetId="3" hidden="1">#REF!</definedName>
    <definedName name="BExDCP3UZ3C2O4C1F7KMU0Z9U32N" hidden="1">#REF!</definedName>
    <definedName name="BExENU8ISP26W97JG63CN1XT9KB4" localSheetId="15" hidden="1">#REF!</definedName>
    <definedName name="BExENU8ISP26W97JG63CN1XT9KB4" localSheetId="14" hidden="1">#REF!</definedName>
    <definedName name="BExENU8ISP26W97JG63CN1XT9KB4" localSheetId="13" hidden="1">#REF!</definedName>
    <definedName name="BExENU8ISP26W97JG63CN1XT9KB4" localSheetId="12" hidden="1">#REF!</definedName>
    <definedName name="BExENU8ISP26W97JG63CN1XT9KB4" localSheetId="11" hidden="1">#REF!</definedName>
    <definedName name="BExENU8ISP26W97JG63CN1XT9KB4" localSheetId="10" hidden="1">#REF!</definedName>
    <definedName name="BExENU8ISP26W97JG63CN1XT9KB4" localSheetId="9" hidden="1">#REF!</definedName>
    <definedName name="BExENU8ISP26W97JG63CN1XT9KB4" localSheetId="8" hidden="1">#REF!</definedName>
    <definedName name="BExENU8ISP26W97JG63CN1XT9KB4" localSheetId="7" hidden="1">#REF!</definedName>
    <definedName name="BExENU8ISP26W97JG63CN1XT9KB4" localSheetId="6" hidden="1">#REF!</definedName>
    <definedName name="BExENU8ISP26W97JG63CN1XT9KB4" localSheetId="5" hidden="1">#REF!</definedName>
    <definedName name="BExENU8ISP26W97JG63CN1XT9KB4" localSheetId="3" hidden="1">#REF!</definedName>
    <definedName name="BExENU8ISP26W97JG63CN1XT9KB4" hidden="1">#REF!</definedName>
    <definedName name="BExEO14OTKLVDBTNB2ONGZ4YB20H" localSheetId="15" hidden="1">#REF!</definedName>
    <definedName name="BExEO14OTKLVDBTNB2ONGZ4YB20H" localSheetId="14" hidden="1">#REF!</definedName>
    <definedName name="BExEO14OTKLVDBTNB2ONGZ4YB20H" localSheetId="13" hidden="1">#REF!</definedName>
    <definedName name="BExEO14OTKLVDBTNB2ONGZ4YB20H" localSheetId="12" hidden="1">#REF!</definedName>
    <definedName name="BExEO14OTKLVDBTNB2ONGZ4YB20H" localSheetId="11" hidden="1">#REF!</definedName>
    <definedName name="BExEO14OTKLVDBTNB2ONGZ4YB20H" localSheetId="10" hidden="1">#REF!</definedName>
    <definedName name="BExEO14OTKLVDBTNB2ONGZ4YB20H" localSheetId="9" hidden="1">#REF!</definedName>
    <definedName name="BExEO14OTKLVDBTNB2ONGZ4YB20H" localSheetId="8" hidden="1">#REF!</definedName>
    <definedName name="BExEO14OTKLVDBTNB2ONGZ4YB20H" localSheetId="7" hidden="1">#REF!</definedName>
    <definedName name="BExEO14OTKLVDBTNB2ONGZ4YB20H" localSheetId="6" hidden="1">#REF!</definedName>
    <definedName name="BExEO14OTKLVDBTNB2ONGZ4YB20H" localSheetId="5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15" hidden="1">#REF!</definedName>
    <definedName name="BExEO80UUNTK4DX33Z5TYLM8NYZM" localSheetId="14" hidden="1">#REF!</definedName>
    <definedName name="BExEO80UUNTK4DX33Z5TYLM8NYZM" localSheetId="13" hidden="1">#REF!</definedName>
    <definedName name="BExEO80UUNTK4DX33Z5TYLM8NYZM" localSheetId="12" hidden="1">#REF!</definedName>
    <definedName name="BExEO80UUNTK4DX33Z5TYLM8NYZM" localSheetId="11" hidden="1">#REF!</definedName>
    <definedName name="BExEO80UUNTK4DX33Z5TYLM8NYZM" localSheetId="10" hidden="1">#REF!</definedName>
    <definedName name="BExEO80UUNTK4DX33Z5TYLM8NYZM" localSheetId="9" hidden="1">#REF!</definedName>
    <definedName name="BExEO80UUNTK4DX33Z5TYLM8NYZM" localSheetId="8" hidden="1">#REF!</definedName>
    <definedName name="BExEO80UUNTK4DX33Z5TYLM8NYZM" localSheetId="7" hidden="1">#REF!</definedName>
    <definedName name="BExEO80UUNTK4DX33Z5TYLM8NYZM" localSheetId="6" hidden="1">#REF!</definedName>
    <definedName name="BExEO80UUNTK4DX33Z5TYLM8NYZM" localSheetId="5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15" hidden="1">#REF!</definedName>
    <definedName name="BExEOBX3WECDMYCV9RLN49APTXMM" localSheetId="14" hidden="1">#REF!</definedName>
    <definedName name="BExEOBX3WECDMYCV9RLN49APTXMM" localSheetId="13" hidden="1">#REF!</definedName>
    <definedName name="BExEOBX3WECDMYCV9RLN49APTXMM" localSheetId="12" hidden="1">#REF!</definedName>
    <definedName name="BExEOBX3WECDMYCV9RLN49APTXMM" localSheetId="11" hidden="1">#REF!</definedName>
    <definedName name="BExEOBX3WECDMYCV9RLN49APTXMM" localSheetId="10" hidden="1">#REF!</definedName>
    <definedName name="BExEOBX3WECDMYCV9RLN49APTXMM" localSheetId="9" hidden="1">#REF!</definedName>
    <definedName name="BExEOBX3WECDMYCV9RLN49APTXMM" localSheetId="8" hidden="1">#REF!</definedName>
    <definedName name="BExEOBX3WECDMYCV9RLN49APTXMM" localSheetId="7" hidden="1">#REF!</definedName>
    <definedName name="BExEOBX3WECDMYCV9RLN49APTXMM" localSheetId="6" hidden="1">#REF!</definedName>
    <definedName name="BExEOBX3WECDMYCV9RLN49APTXMM" localSheetId="5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15" hidden="1">#REF!</definedName>
    <definedName name="BExEPN9VIYI0FVL0HLZQXJFO6TT0" localSheetId="14" hidden="1">#REF!</definedName>
    <definedName name="BExEPN9VIYI0FVL0HLZQXJFO6TT0" localSheetId="13" hidden="1">#REF!</definedName>
    <definedName name="BExEPN9VIYI0FVL0HLZQXJFO6TT0" localSheetId="12" hidden="1">#REF!</definedName>
    <definedName name="BExEPN9VIYI0FVL0HLZQXJFO6TT0" localSheetId="11" hidden="1">#REF!</definedName>
    <definedName name="BExEPN9VIYI0FVL0HLZQXJFO6TT0" localSheetId="10" hidden="1">#REF!</definedName>
    <definedName name="BExEPN9VIYI0FVL0HLZQXJFO6TT0" localSheetId="9" hidden="1">#REF!</definedName>
    <definedName name="BExEPN9VIYI0FVL0HLZQXJFO6TT0" localSheetId="8" hidden="1">#REF!</definedName>
    <definedName name="BExEPN9VIYI0FVL0HLZQXJFO6TT0" localSheetId="7" hidden="1">#REF!</definedName>
    <definedName name="BExEPN9VIYI0FVL0HLZQXJFO6TT0" localSheetId="6" hidden="1">#REF!</definedName>
    <definedName name="BExEPN9VIYI0FVL0HLZQXJFO6TT0" localSheetId="5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15" hidden="1">#REF!</definedName>
    <definedName name="BExEPQPUOD4B6H60DKEB9159F7DR" localSheetId="14" hidden="1">#REF!</definedName>
    <definedName name="BExEPQPUOD4B6H60DKEB9159F7DR" localSheetId="13" hidden="1">#REF!</definedName>
    <definedName name="BExEPQPUOD4B6H60DKEB9159F7DR" localSheetId="12" hidden="1">#REF!</definedName>
    <definedName name="BExEPQPUOD4B6H60DKEB9159F7DR" localSheetId="11" hidden="1">#REF!</definedName>
    <definedName name="BExEPQPUOD4B6H60DKEB9159F7DR" localSheetId="10" hidden="1">#REF!</definedName>
    <definedName name="BExEPQPUOD4B6H60DKEB9159F7DR" localSheetId="9" hidden="1">#REF!</definedName>
    <definedName name="BExEPQPUOD4B6H60DKEB9159F7DR" localSheetId="8" hidden="1">#REF!</definedName>
    <definedName name="BExEPQPUOD4B6H60DKEB9159F7DR" localSheetId="7" hidden="1">#REF!</definedName>
    <definedName name="BExEPQPUOD4B6H60DKEB9159F7DR" localSheetId="6" hidden="1">#REF!</definedName>
    <definedName name="BExEPQPUOD4B6H60DKEB9159F7DR" localSheetId="5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15" hidden="1">#REF!</definedName>
    <definedName name="BExEPYT6VDSMR8MU2341Q5GM2Y9V" localSheetId="14" hidden="1">#REF!</definedName>
    <definedName name="BExEPYT6VDSMR8MU2341Q5GM2Y9V" localSheetId="13" hidden="1">#REF!</definedName>
    <definedName name="BExEPYT6VDSMR8MU2341Q5GM2Y9V" localSheetId="12" hidden="1">#REF!</definedName>
    <definedName name="BExEPYT6VDSMR8MU2341Q5GM2Y9V" localSheetId="11" hidden="1">#REF!</definedName>
    <definedName name="BExEPYT6VDSMR8MU2341Q5GM2Y9V" localSheetId="10" hidden="1">#REF!</definedName>
    <definedName name="BExEPYT6VDSMR8MU2341Q5GM2Y9V" localSheetId="9" hidden="1">#REF!</definedName>
    <definedName name="BExEPYT6VDSMR8MU2341Q5GM2Y9V" localSheetId="8" hidden="1">#REF!</definedName>
    <definedName name="BExEPYT6VDSMR8MU2341Q5GM2Y9V" localSheetId="7" hidden="1">#REF!</definedName>
    <definedName name="BExEPYT6VDSMR8MU2341Q5GM2Y9V" localSheetId="6" hidden="1">#REF!</definedName>
    <definedName name="BExEPYT6VDSMR8MU2341Q5GM2Y9V" localSheetId="5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15" hidden="1">#REF!</definedName>
    <definedName name="BExEQ2ENYLMY8K1796XBB31CJHNN" localSheetId="14" hidden="1">#REF!</definedName>
    <definedName name="BExEQ2ENYLMY8K1796XBB31CJHNN" localSheetId="13" hidden="1">#REF!</definedName>
    <definedName name="BExEQ2ENYLMY8K1796XBB31CJHNN" localSheetId="12" hidden="1">#REF!</definedName>
    <definedName name="BExEQ2ENYLMY8K1796XBB31CJHNN" localSheetId="11" hidden="1">#REF!</definedName>
    <definedName name="BExEQ2ENYLMY8K1796XBB31CJHNN" localSheetId="10" hidden="1">#REF!</definedName>
    <definedName name="BExEQ2ENYLMY8K1796XBB31CJHNN" localSheetId="9" hidden="1">#REF!</definedName>
    <definedName name="BExEQ2ENYLMY8K1796XBB31CJHNN" localSheetId="8" hidden="1">#REF!</definedName>
    <definedName name="BExEQ2ENYLMY8K1796XBB31CJHNN" localSheetId="7" hidden="1">#REF!</definedName>
    <definedName name="BExEQ2ENYLMY8K1796XBB31CJHNN" localSheetId="6" hidden="1">#REF!</definedName>
    <definedName name="BExEQ2ENYLMY8K1796XBB31CJHNN" localSheetId="5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15" hidden="1">#REF!</definedName>
    <definedName name="BExEQ2PFE4N40LEPGDPS90WDL6BN" localSheetId="14" hidden="1">#REF!</definedName>
    <definedName name="BExEQ2PFE4N40LEPGDPS90WDL6BN" localSheetId="13" hidden="1">#REF!</definedName>
    <definedName name="BExEQ2PFE4N40LEPGDPS90WDL6BN" localSheetId="12" hidden="1">#REF!</definedName>
    <definedName name="BExEQ2PFE4N40LEPGDPS90WDL6BN" localSheetId="11" hidden="1">#REF!</definedName>
    <definedName name="BExEQ2PFE4N40LEPGDPS90WDL6BN" localSheetId="10" hidden="1">#REF!</definedName>
    <definedName name="BExEQ2PFE4N40LEPGDPS90WDL6BN" localSheetId="9" hidden="1">#REF!</definedName>
    <definedName name="BExEQ2PFE4N40LEPGDPS90WDL6BN" localSheetId="8" hidden="1">#REF!</definedName>
    <definedName name="BExEQ2PFE4N40LEPGDPS90WDL6BN" localSheetId="7" hidden="1">#REF!</definedName>
    <definedName name="BExEQ2PFE4N40LEPGDPS90WDL6BN" localSheetId="6" hidden="1">#REF!</definedName>
    <definedName name="BExEQ2PFE4N40LEPGDPS90WDL6BN" localSheetId="5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15" hidden="1">#REF!</definedName>
    <definedName name="BExEQ2PFURT24NQYGYVE8NKX1EGA" localSheetId="14" hidden="1">#REF!</definedName>
    <definedName name="BExEQ2PFURT24NQYGYVE8NKX1EGA" localSheetId="13" hidden="1">#REF!</definedName>
    <definedName name="BExEQ2PFURT24NQYGYVE8NKX1EGA" localSheetId="12" hidden="1">#REF!</definedName>
    <definedName name="BExEQ2PFURT24NQYGYVE8NKX1EGA" localSheetId="11" hidden="1">#REF!</definedName>
    <definedName name="BExEQ2PFURT24NQYGYVE8NKX1EGA" localSheetId="10" hidden="1">#REF!</definedName>
    <definedName name="BExEQ2PFURT24NQYGYVE8NKX1EGA" localSheetId="9" hidden="1">#REF!</definedName>
    <definedName name="BExEQ2PFURT24NQYGYVE8NKX1EGA" localSheetId="8" hidden="1">#REF!</definedName>
    <definedName name="BExEQ2PFURT24NQYGYVE8NKX1EGA" localSheetId="7" hidden="1">#REF!</definedName>
    <definedName name="BExEQ2PFURT24NQYGYVE8NKX1EGA" localSheetId="6" hidden="1">#REF!</definedName>
    <definedName name="BExEQ2PFURT24NQYGYVE8NKX1EGA" localSheetId="5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15" hidden="1">#REF!</definedName>
    <definedName name="BExEQB8ZWXO6IIGOEPWTLOJGE2NR" localSheetId="14" hidden="1">#REF!</definedName>
    <definedName name="BExEQB8ZWXO6IIGOEPWTLOJGE2NR" localSheetId="13" hidden="1">#REF!</definedName>
    <definedName name="BExEQB8ZWXO6IIGOEPWTLOJGE2NR" localSheetId="12" hidden="1">#REF!</definedName>
    <definedName name="BExEQB8ZWXO6IIGOEPWTLOJGE2NR" localSheetId="11" hidden="1">#REF!</definedName>
    <definedName name="BExEQB8ZWXO6IIGOEPWTLOJGE2NR" localSheetId="10" hidden="1">#REF!</definedName>
    <definedName name="BExEQB8ZWXO6IIGOEPWTLOJGE2NR" localSheetId="9" hidden="1">#REF!</definedName>
    <definedName name="BExEQB8ZWXO6IIGOEPWTLOJGE2NR" localSheetId="8" hidden="1">#REF!</definedName>
    <definedName name="BExEQB8ZWXO6IIGOEPWTLOJGE2NR" localSheetId="7" hidden="1">#REF!</definedName>
    <definedName name="BExEQB8ZWXO6IIGOEPWTLOJGE2NR" localSheetId="6" hidden="1">#REF!</definedName>
    <definedName name="BExEQB8ZWXO6IIGOEPWTLOJGE2NR" localSheetId="5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15" hidden="1">#REF!</definedName>
    <definedName name="BExEQBZX0EL6LIKPY01197ACK65H" localSheetId="14" hidden="1">#REF!</definedName>
    <definedName name="BExEQBZX0EL6LIKPY01197ACK65H" localSheetId="13" hidden="1">#REF!</definedName>
    <definedName name="BExEQBZX0EL6LIKPY01197ACK65H" localSheetId="12" hidden="1">#REF!</definedName>
    <definedName name="BExEQBZX0EL6LIKPY01197ACK65H" localSheetId="11" hidden="1">#REF!</definedName>
    <definedName name="BExEQBZX0EL6LIKPY01197ACK65H" localSheetId="10" hidden="1">#REF!</definedName>
    <definedName name="BExEQBZX0EL6LIKPY01197ACK65H" localSheetId="9" hidden="1">#REF!</definedName>
    <definedName name="BExEQBZX0EL6LIKPY01197ACK65H" localSheetId="8" hidden="1">#REF!</definedName>
    <definedName name="BExEQBZX0EL6LIKPY01197ACK65H" localSheetId="7" hidden="1">#REF!</definedName>
    <definedName name="BExEQBZX0EL6LIKPY01197ACK65H" localSheetId="6" hidden="1">#REF!</definedName>
    <definedName name="BExEQBZX0EL6LIKPY01197ACK65H" localSheetId="5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15" hidden="1">#REF!</definedName>
    <definedName name="BExEQDXZALJLD4OBF74IKZBR13SR" localSheetId="14" hidden="1">#REF!</definedName>
    <definedName name="BExEQDXZALJLD4OBF74IKZBR13SR" localSheetId="13" hidden="1">#REF!</definedName>
    <definedName name="BExEQDXZALJLD4OBF74IKZBR13SR" localSheetId="12" hidden="1">#REF!</definedName>
    <definedName name="BExEQDXZALJLD4OBF74IKZBR13SR" localSheetId="11" hidden="1">#REF!</definedName>
    <definedName name="BExEQDXZALJLD4OBF74IKZBR13SR" localSheetId="10" hidden="1">#REF!</definedName>
    <definedName name="BExEQDXZALJLD4OBF74IKZBR13SR" localSheetId="9" hidden="1">#REF!</definedName>
    <definedName name="BExEQDXZALJLD4OBF74IKZBR13SR" localSheetId="8" hidden="1">#REF!</definedName>
    <definedName name="BExEQDXZALJLD4OBF74IKZBR13SR" localSheetId="7" hidden="1">#REF!</definedName>
    <definedName name="BExEQDXZALJLD4OBF74IKZBR13SR" localSheetId="6" hidden="1">#REF!</definedName>
    <definedName name="BExEQDXZALJLD4OBF74IKZBR13SR" localSheetId="5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15" hidden="1">#REF!</definedName>
    <definedName name="BExEQFLE2RPWGMWQAI4JMKUEFRPT" localSheetId="14" hidden="1">#REF!</definedName>
    <definedName name="BExEQFLE2RPWGMWQAI4JMKUEFRPT" localSheetId="13" hidden="1">#REF!</definedName>
    <definedName name="BExEQFLE2RPWGMWQAI4JMKUEFRPT" localSheetId="12" hidden="1">#REF!</definedName>
    <definedName name="BExEQFLE2RPWGMWQAI4JMKUEFRPT" localSheetId="11" hidden="1">#REF!</definedName>
    <definedName name="BExEQFLE2RPWGMWQAI4JMKUEFRPT" localSheetId="10" hidden="1">#REF!</definedName>
    <definedName name="BExEQFLE2RPWGMWQAI4JMKUEFRPT" localSheetId="9" hidden="1">#REF!</definedName>
    <definedName name="BExEQFLE2RPWGMWQAI4JMKUEFRPT" localSheetId="8" hidden="1">#REF!</definedName>
    <definedName name="BExEQFLE2RPWGMWQAI4JMKUEFRPT" localSheetId="7" hidden="1">#REF!</definedName>
    <definedName name="BExEQFLE2RPWGMWQAI4JMKUEFRPT" localSheetId="6" hidden="1">#REF!</definedName>
    <definedName name="BExEQFLE2RPWGMWQAI4JMKUEFRPT" localSheetId="5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15" hidden="1">#REF!</definedName>
    <definedName name="BExEQJHNJV9U65F5VGIGX0VM02VF" localSheetId="14" hidden="1">#REF!</definedName>
    <definedName name="BExEQJHNJV9U65F5VGIGX0VM02VF" localSheetId="13" hidden="1">#REF!</definedName>
    <definedName name="BExEQJHNJV9U65F5VGIGX0VM02VF" localSheetId="12" hidden="1">#REF!</definedName>
    <definedName name="BExEQJHNJV9U65F5VGIGX0VM02VF" localSheetId="11" hidden="1">#REF!</definedName>
    <definedName name="BExEQJHNJV9U65F5VGIGX0VM02VF" localSheetId="10" hidden="1">#REF!</definedName>
    <definedName name="BExEQJHNJV9U65F5VGIGX0VM02VF" localSheetId="9" hidden="1">#REF!</definedName>
    <definedName name="BExEQJHNJV9U65F5VGIGX0VM02VF" localSheetId="8" hidden="1">#REF!</definedName>
    <definedName name="BExEQJHNJV9U65F5VGIGX0VM02VF" localSheetId="7" hidden="1">#REF!</definedName>
    <definedName name="BExEQJHNJV9U65F5VGIGX0VM02VF" localSheetId="6" hidden="1">#REF!</definedName>
    <definedName name="BExEQJHNJV9U65F5VGIGX0VM02VF" localSheetId="5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15" hidden="1">#REF!</definedName>
    <definedName name="BExEQTZAP8R69U31W4LKGTKKGKQE" localSheetId="14" hidden="1">#REF!</definedName>
    <definedName name="BExEQTZAP8R69U31W4LKGTKKGKQE" localSheetId="13" hidden="1">#REF!</definedName>
    <definedName name="BExEQTZAP8R69U31W4LKGTKKGKQE" localSheetId="12" hidden="1">#REF!</definedName>
    <definedName name="BExEQTZAP8R69U31W4LKGTKKGKQE" localSheetId="11" hidden="1">#REF!</definedName>
    <definedName name="BExEQTZAP8R69U31W4LKGTKKGKQE" localSheetId="10" hidden="1">#REF!</definedName>
    <definedName name="BExEQTZAP8R69U31W4LKGTKKGKQE" localSheetId="9" hidden="1">#REF!</definedName>
    <definedName name="BExEQTZAP8R69U31W4LKGTKKGKQE" localSheetId="8" hidden="1">#REF!</definedName>
    <definedName name="BExEQTZAP8R69U31W4LKGTKKGKQE" localSheetId="7" hidden="1">#REF!</definedName>
    <definedName name="BExEQTZAP8R69U31W4LKGTKKGKQE" localSheetId="6" hidden="1">#REF!</definedName>
    <definedName name="BExEQTZAP8R69U31W4LKGTKKGKQE" localSheetId="5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15" hidden="1">#REF!</definedName>
    <definedName name="BExER2O72H1F9WV6S1J04C15PXX7" localSheetId="14" hidden="1">#REF!</definedName>
    <definedName name="BExER2O72H1F9WV6S1J04C15PXX7" localSheetId="13" hidden="1">#REF!</definedName>
    <definedName name="BExER2O72H1F9WV6S1J04C15PXX7" localSheetId="12" hidden="1">#REF!</definedName>
    <definedName name="BExER2O72H1F9WV6S1J04C15PXX7" localSheetId="11" hidden="1">#REF!</definedName>
    <definedName name="BExER2O72H1F9WV6S1J04C15PXX7" localSheetId="10" hidden="1">#REF!</definedName>
    <definedName name="BExER2O72H1F9WV6S1J04C15PXX7" localSheetId="9" hidden="1">#REF!</definedName>
    <definedName name="BExER2O72H1F9WV6S1J04C15PXX7" localSheetId="8" hidden="1">#REF!</definedName>
    <definedName name="BExER2O72H1F9WV6S1J04C15PXX7" localSheetId="7" hidden="1">#REF!</definedName>
    <definedName name="BExER2O72H1F9WV6S1J04C15PXX7" localSheetId="6" hidden="1">#REF!</definedName>
    <definedName name="BExER2O72H1F9WV6S1J04C15PXX7" localSheetId="5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15" hidden="1">#REF!</definedName>
    <definedName name="BExERIPCI7N2NW7JRL59DVT0TTSU" localSheetId="14" hidden="1">#REF!</definedName>
    <definedName name="BExERIPCI7N2NW7JRL59DVT0TTSU" localSheetId="13" hidden="1">#REF!</definedName>
    <definedName name="BExERIPCI7N2NW7JRL59DVT0TTSU" localSheetId="12" hidden="1">#REF!</definedName>
    <definedName name="BExERIPCI7N2NW7JRL59DVT0TTSU" localSheetId="11" hidden="1">#REF!</definedName>
    <definedName name="BExERIPCI7N2NW7JRL59DVT0TTSU" localSheetId="10" hidden="1">#REF!</definedName>
    <definedName name="BExERIPCI7N2NW7JRL59DVT0TTSU" localSheetId="9" hidden="1">#REF!</definedName>
    <definedName name="BExERIPCI7N2NW7JRL59DVT0TTSU" localSheetId="8" hidden="1">#REF!</definedName>
    <definedName name="BExERIPCI7N2NW7JRL59DVT0TTSU" localSheetId="7" hidden="1">#REF!</definedName>
    <definedName name="BExERIPCI7N2NW7JRL59DVT0TTSU" localSheetId="6" hidden="1">#REF!</definedName>
    <definedName name="BExERIPCI7N2NW7JRL59DVT0TTSU" localSheetId="5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15" hidden="1">#REF!</definedName>
    <definedName name="BExERRUIKIOATPZ9U4HQ0V52RJAU" localSheetId="14" hidden="1">#REF!</definedName>
    <definedName name="BExERRUIKIOATPZ9U4HQ0V52RJAU" localSheetId="13" hidden="1">#REF!</definedName>
    <definedName name="BExERRUIKIOATPZ9U4HQ0V52RJAU" localSheetId="12" hidden="1">#REF!</definedName>
    <definedName name="BExERRUIKIOATPZ9U4HQ0V52RJAU" localSheetId="11" hidden="1">#REF!</definedName>
    <definedName name="BExERRUIKIOATPZ9U4HQ0V52RJAU" localSheetId="10" hidden="1">#REF!</definedName>
    <definedName name="BExERRUIKIOATPZ9U4HQ0V52RJAU" localSheetId="9" hidden="1">#REF!</definedName>
    <definedName name="BExERRUIKIOATPZ9U4HQ0V52RJAU" localSheetId="8" hidden="1">#REF!</definedName>
    <definedName name="BExERRUIKIOATPZ9U4HQ0V52RJAU" localSheetId="7" hidden="1">#REF!</definedName>
    <definedName name="BExERRUIKIOATPZ9U4HQ0V52RJAU" localSheetId="6" hidden="1">#REF!</definedName>
    <definedName name="BExERRUIKIOATPZ9U4HQ0V52RJAU" localSheetId="5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15" hidden="1">#REF!</definedName>
    <definedName name="BExERSANFNM1O7T65PC5MJ301YET" localSheetId="14" hidden="1">#REF!</definedName>
    <definedName name="BExERSANFNM1O7T65PC5MJ301YET" localSheetId="13" hidden="1">#REF!</definedName>
    <definedName name="BExERSANFNM1O7T65PC5MJ301YET" localSheetId="12" hidden="1">#REF!</definedName>
    <definedName name="BExERSANFNM1O7T65PC5MJ301YET" localSheetId="11" hidden="1">#REF!</definedName>
    <definedName name="BExERSANFNM1O7T65PC5MJ301YET" localSheetId="10" hidden="1">#REF!</definedName>
    <definedName name="BExERSANFNM1O7T65PC5MJ301YET" localSheetId="9" hidden="1">#REF!</definedName>
    <definedName name="BExERSANFNM1O7T65PC5MJ301YET" localSheetId="8" hidden="1">#REF!</definedName>
    <definedName name="BExERSANFNM1O7T65PC5MJ301YET" localSheetId="7" hidden="1">#REF!</definedName>
    <definedName name="BExERSANFNM1O7T65PC5MJ301YET" localSheetId="6" hidden="1">#REF!</definedName>
    <definedName name="BExERSANFNM1O7T65PC5MJ301YET" localSheetId="5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15" hidden="1">#REF!</definedName>
    <definedName name="BExERU8P606C6QQZZL55U0ZQYQF1" localSheetId="14" hidden="1">#REF!</definedName>
    <definedName name="BExERU8P606C6QQZZL55U0ZQYQF1" localSheetId="13" hidden="1">#REF!</definedName>
    <definedName name="BExERU8P606C6QQZZL55U0ZQYQF1" localSheetId="12" hidden="1">#REF!</definedName>
    <definedName name="BExERU8P606C6QQZZL55U0ZQYQF1" localSheetId="11" hidden="1">#REF!</definedName>
    <definedName name="BExERU8P606C6QQZZL55U0ZQYQF1" localSheetId="10" hidden="1">#REF!</definedName>
    <definedName name="BExERU8P606C6QQZZL55U0ZQYQF1" localSheetId="9" hidden="1">#REF!</definedName>
    <definedName name="BExERU8P606C6QQZZL55U0ZQYQF1" localSheetId="8" hidden="1">#REF!</definedName>
    <definedName name="BExERU8P606C6QQZZL55U0ZQYQF1" localSheetId="7" hidden="1">#REF!</definedName>
    <definedName name="BExERU8P606C6QQZZL55U0ZQYQF1" localSheetId="6" hidden="1">#REF!</definedName>
    <definedName name="BExERU8P606C6QQZZL55U0ZQYQF1" localSheetId="5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15" hidden="1">#REF!</definedName>
    <definedName name="BExERWCEBKQRYWRQLYJ4UCMMKTHG" localSheetId="14" hidden="1">#REF!</definedName>
    <definedName name="BExERWCEBKQRYWRQLYJ4UCMMKTHG" localSheetId="13" hidden="1">#REF!</definedName>
    <definedName name="BExERWCEBKQRYWRQLYJ4UCMMKTHG" localSheetId="12" hidden="1">#REF!</definedName>
    <definedName name="BExERWCEBKQRYWRQLYJ4UCMMKTHG" localSheetId="11" hidden="1">#REF!</definedName>
    <definedName name="BExERWCEBKQRYWRQLYJ4UCMMKTHG" localSheetId="10" hidden="1">#REF!</definedName>
    <definedName name="BExERWCEBKQRYWRQLYJ4UCMMKTHG" localSheetId="9" hidden="1">#REF!</definedName>
    <definedName name="BExERWCEBKQRYWRQLYJ4UCMMKTHG" localSheetId="8" hidden="1">#REF!</definedName>
    <definedName name="BExERWCEBKQRYWRQLYJ4UCMMKTHG" localSheetId="7" hidden="1">#REF!</definedName>
    <definedName name="BExERWCEBKQRYWRQLYJ4UCMMKTHG" localSheetId="6" hidden="1">#REF!</definedName>
    <definedName name="BExERWCEBKQRYWRQLYJ4UCMMKTHG" localSheetId="5" hidden="1">#REF!</definedName>
    <definedName name="BExERWCEBKQRYWRQLYJ4UCMMKTHG" localSheetId="3" hidden="1">#REF!</definedName>
    <definedName name="BExERWCEBKQRYWRQLYJ4UCMMKTHG" hidden="1">#REF!</definedName>
    <definedName name="BExERXE1QW042A2T25RI4DVUU59O" localSheetId="15" hidden="1">#REF!</definedName>
    <definedName name="BExERXE1QW042A2T25RI4DVUU59O" localSheetId="14" hidden="1">#REF!</definedName>
    <definedName name="BExERXE1QW042A2T25RI4DVUU59O" localSheetId="13" hidden="1">#REF!</definedName>
    <definedName name="BExERXE1QW042A2T25RI4DVUU59O" localSheetId="12" hidden="1">#REF!</definedName>
    <definedName name="BExERXE1QW042A2T25RI4DVUU59O" localSheetId="11" hidden="1">#REF!</definedName>
    <definedName name="BExERXE1QW042A2T25RI4DVUU59O" localSheetId="10" hidden="1">#REF!</definedName>
    <definedName name="BExERXE1QW042A2T25RI4DVUU59O" localSheetId="9" hidden="1">#REF!</definedName>
    <definedName name="BExERXE1QW042A2T25RI4DVUU59O" localSheetId="8" hidden="1">#REF!</definedName>
    <definedName name="BExERXE1QW042A2T25RI4DVUU59O" localSheetId="7" hidden="1">#REF!</definedName>
    <definedName name="BExERXE1QW042A2T25RI4DVUU59O" localSheetId="6" hidden="1">#REF!</definedName>
    <definedName name="BExERXE1QW042A2T25RI4DVUU59O" localSheetId="5" hidden="1">#REF!</definedName>
    <definedName name="BExERXE1QW042A2T25RI4DVUU59O" localSheetId="3" hidden="1">#REF!</definedName>
    <definedName name="BExERXE1QW042A2T25RI4DVUU59O" hidden="1">#REF!</definedName>
    <definedName name="BExES44RHHDL3V7FLV6M20834WF1" localSheetId="15" hidden="1">#REF!</definedName>
    <definedName name="BExES44RHHDL3V7FLV6M20834WF1" localSheetId="14" hidden="1">#REF!</definedName>
    <definedName name="BExES44RHHDL3V7FLV6M20834WF1" localSheetId="13" hidden="1">#REF!</definedName>
    <definedName name="BExES44RHHDL3V7FLV6M20834WF1" localSheetId="12" hidden="1">#REF!</definedName>
    <definedName name="BExES44RHHDL3V7FLV6M20834WF1" localSheetId="11" hidden="1">#REF!</definedName>
    <definedName name="BExES44RHHDL3V7FLV6M20834WF1" localSheetId="10" hidden="1">#REF!</definedName>
    <definedName name="BExES44RHHDL3V7FLV6M20834WF1" localSheetId="9" hidden="1">#REF!</definedName>
    <definedName name="BExES44RHHDL3V7FLV6M20834WF1" localSheetId="8" hidden="1">#REF!</definedName>
    <definedName name="BExES44RHHDL3V7FLV6M20834WF1" localSheetId="7" hidden="1">#REF!</definedName>
    <definedName name="BExES44RHHDL3V7FLV6M20834WF1" localSheetId="6" hidden="1">#REF!</definedName>
    <definedName name="BExES44RHHDL3V7FLV6M20834WF1" localSheetId="5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15" hidden="1">#REF!</definedName>
    <definedName name="BExES4A7VE2X3RYYTVRLKZD4I7WU" localSheetId="14" hidden="1">#REF!</definedName>
    <definedName name="BExES4A7VE2X3RYYTVRLKZD4I7WU" localSheetId="13" hidden="1">#REF!</definedName>
    <definedName name="BExES4A7VE2X3RYYTVRLKZD4I7WU" localSheetId="12" hidden="1">#REF!</definedName>
    <definedName name="BExES4A7VE2X3RYYTVRLKZD4I7WU" localSheetId="11" hidden="1">#REF!</definedName>
    <definedName name="BExES4A7VE2X3RYYTVRLKZD4I7WU" localSheetId="10" hidden="1">#REF!</definedName>
    <definedName name="BExES4A7VE2X3RYYTVRLKZD4I7WU" localSheetId="9" hidden="1">#REF!</definedName>
    <definedName name="BExES4A7VE2X3RYYTVRLKZD4I7WU" localSheetId="8" hidden="1">#REF!</definedName>
    <definedName name="BExES4A7VE2X3RYYTVRLKZD4I7WU" localSheetId="7" hidden="1">#REF!</definedName>
    <definedName name="BExES4A7VE2X3RYYTVRLKZD4I7WU" localSheetId="6" hidden="1">#REF!</definedName>
    <definedName name="BExES4A7VE2X3RYYTVRLKZD4I7WU" localSheetId="5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15" hidden="1">#REF!</definedName>
    <definedName name="BExESLYUFDACMPARVY264HKBCXLX" localSheetId="14" hidden="1">#REF!</definedName>
    <definedName name="BExESLYUFDACMPARVY264HKBCXLX" localSheetId="13" hidden="1">#REF!</definedName>
    <definedName name="BExESLYUFDACMPARVY264HKBCXLX" localSheetId="12" hidden="1">#REF!</definedName>
    <definedName name="BExESLYUFDACMPARVY264HKBCXLX" localSheetId="11" hidden="1">#REF!</definedName>
    <definedName name="BExESLYUFDACMPARVY264HKBCXLX" localSheetId="10" hidden="1">#REF!</definedName>
    <definedName name="BExESLYUFDACMPARVY264HKBCXLX" localSheetId="9" hidden="1">#REF!</definedName>
    <definedName name="BExESLYUFDACMPARVY264HKBCXLX" localSheetId="8" hidden="1">#REF!</definedName>
    <definedName name="BExESLYUFDACMPARVY264HKBCXLX" localSheetId="7" hidden="1">#REF!</definedName>
    <definedName name="BExESLYUFDACMPARVY264HKBCXLX" localSheetId="6" hidden="1">#REF!</definedName>
    <definedName name="BExESLYUFDACMPARVY264HKBCXLX" localSheetId="5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15" hidden="1">#REF!</definedName>
    <definedName name="BExESMKD95A649M0WRSG6CXXP326" localSheetId="14" hidden="1">#REF!</definedName>
    <definedName name="BExESMKD95A649M0WRSG6CXXP326" localSheetId="13" hidden="1">#REF!</definedName>
    <definedName name="BExESMKD95A649M0WRSG6CXXP326" localSheetId="12" hidden="1">#REF!</definedName>
    <definedName name="BExESMKD95A649M0WRSG6CXXP326" localSheetId="11" hidden="1">#REF!</definedName>
    <definedName name="BExESMKD95A649M0WRSG6CXXP326" localSheetId="10" hidden="1">#REF!</definedName>
    <definedName name="BExESMKD95A649M0WRSG6CXXP326" localSheetId="9" hidden="1">#REF!</definedName>
    <definedName name="BExESMKD95A649M0WRSG6CXXP326" localSheetId="8" hidden="1">#REF!</definedName>
    <definedName name="BExESMKD95A649M0WRSG6CXXP326" localSheetId="7" hidden="1">#REF!</definedName>
    <definedName name="BExESMKD95A649M0WRSG6CXXP326" localSheetId="6" hidden="1">#REF!</definedName>
    <definedName name="BExESMKD95A649M0WRSG6CXXP326" localSheetId="5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15" hidden="1">#REF!</definedName>
    <definedName name="BExESR27ZXJG5VMY4PR9D940VS7T" localSheetId="14" hidden="1">#REF!</definedName>
    <definedName name="BExESR27ZXJG5VMY4PR9D940VS7T" localSheetId="13" hidden="1">#REF!</definedName>
    <definedName name="BExESR27ZXJG5VMY4PR9D940VS7T" localSheetId="12" hidden="1">#REF!</definedName>
    <definedName name="BExESR27ZXJG5VMY4PR9D940VS7T" localSheetId="11" hidden="1">#REF!</definedName>
    <definedName name="BExESR27ZXJG5VMY4PR9D940VS7T" localSheetId="10" hidden="1">#REF!</definedName>
    <definedName name="BExESR27ZXJG5VMY4PR9D940VS7T" localSheetId="9" hidden="1">#REF!</definedName>
    <definedName name="BExESR27ZXJG5VMY4PR9D940VS7T" localSheetId="8" hidden="1">#REF!</definedName>
    <definedName name="BExESR27ZXJG5VMY4PR9D940VS7T" localSheetId="7" hidden="1">#REF!</definedName>
    <definedName name="BExESR27ZXJG5VMY4PR9D940VS7T" localSheetId="6" hidden="1">#REF!</definedName>
    <definedName name="BExESR27ZXJG5VMY4PR9D940VS7T" localSheetId="5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15" hidden="1">#REF!</definedName>
    <definedName name="BExESVK1YRJM6UG6FBYOF9CNX29X" localSheetId="14" hidden="1">#REF!</definedName>
    <definedName name="BExESVK1YRJM6UG6FBYOF9CNX29X" localSheetId="13" hidden="1">#REF!</definedName>
    <definedName name="BExESVK1YRJM6UG6FBYOF9CNX29X" localSheetId="12" hidden="1">#REF!</definedName>
    <definedName name="BExESVK1YRJM6UG6FBYOF9CNX29X" localSheetId="11" hidden="1">#REF!</definedName>
    <definedName name="BExESVK1YRJM6UG6FBYOF9CNX29X" localSheetId="10" hidden="1">#REF!</definedName>
    <definedName name="BExESVK1YRJM6UG6FBYOF9CNX29X" localSheetId="9" hidden="1">#REF!</definedName>
    <definedName name="BExESVK1YRJM6UG6FBYOF9CNX29X" localSheetId="8" hidden="1">#REF!</definedName>
    <definedName name="BExESVK1YRJM6UG6FBYOF9CNX29X" localSheetId="7" hidden="1">#REF!</definedName>
    <definedName name="BExESVK1YRJM6UG6FBYOF9CNX29X" localSheetId="6" hidden="1">#REF!</definedName>
    <definedName name="BExESVK1YRJM6UG6FBYOF9CNX29X" localSheetId="5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15" hidden="1">#REF!</definedName>
    <definedName name="BExESZ03KXL8DQ2591HLR56ZML94" localSheetId="14" hidden="1">#REF!</definedName>
    <definedName name="BExESZ03KXL8DQ2591HLR56ZML94" localSheetId="13" hidden="1">#REF!</definedName>
    <definedName name="BExESZ03KXL8DQ2591HLR56ZML94" localSheetId="12" hidden="1">#REF!</definedName>
    <definedName name="BExESZ03KXL8DQ2591HLR56ZML94" localSheetId="11" hidden="1">#REF!</definedName>
    <definedName name="BExESZ03KXL8DQ2591HLR56ZML94" localSheetId="10" hidden="1">#REF!</definedName>
    <definedName name="BExESZ03KXL8DQ2591HLR56ZML94" localSheetId="9" hidden="1">#REF!</definedName>
    <definedName name="BExESZ03KXL8DQ2591HLR56ZML94" localSheetId="8" hidden="1">#REF!</definedName>
    <definedName name="BExESZ03KXL8DQ2591HLR56ZML94" localSheetId="7" hidden="1">#REF!</definedName>
    <definedName name="BExESZ03KXL8DQ2591HLR56ZML94" localSheetId="6" hidden="1">#REF!</definedName>
    <definedName name="BExESZ03KXL8DQ2591HLR56ZML94" localSheetId="5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15" hidden="1">#REF!</definedName>
    <definedName name="BExESZAW5N443NRTKIP59OEI1CR6" localSheetId="14" hidden="1">#REF!</definedName>
    <definedName name="BExESZAW5N443NRTKIP59OEI1CR6" localSheetId="13" hidden="1">#REF!</definedName>
    <definedName name="BExESZAW5N443NRTKIP59OEI1CR6" localSheetId="12" hidden="1">#REF!</definedName>
    <definedName name="BExESZAW5N443NRTKIP59OEI1CR6" localSheetId="11" hidden="1">#REF!</definedName>
    <definedName name="BExESZAW5N443NRTKIP59OEI1CR6" localSheetId="10" hidden="1">#REF!</definedName>
    <definedName name="BExESZAW5N443NRTKIP59OEI1CR6" localSheetId="9" hidden="1">#REF!</definedName>
    <definedName name="BExESZAW5N443NRTKIP59OEI1CR6" localSheetId="8" hidden="1">#REF!</definedName>
    <definedName name="BExESZAW5N443NRTKIP59OEI1CR6" localSheetId="7" hidden="1">#REF!</definedName>
    <definedName name="BExESZAW5N443NRTKIP59OEI1CR6" localSheetId="6" hidden="1">#REF!</definedName>
    <definedName name="BExESZAW5N443NRTKIP59OEI1CR6" localSheetId="5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15" hidden="1">#REF!</definedName>
    <definedName name="BExET3HXQ60A4O2OLKX8QNXRI6LQ" localSheetId="14" hidden="1">#REF!</definedName>
    <definedName name="BExET3HXQ60A4O2OLKX8QNXRI6LQ" localSheetId="13" hidden="1">#REF!</definedName>
    <definedName name="BExET3HXQ60A4O2OLKX8QNXRI6LQ" localSheetId="12" hidden="1">#REF!</definedName>
    <definedName name="BExET3HXQ60A4O2OLKX8QNXRI6LQ" localSheetId="11" hidden="1">#REF!</definedName>
    <definedName name="BExET3HXQ60A4O2OLKX8QNXRI6LQ" localSheetId="10" hidden="1">#REF!</definedName>
    <definedName name="BExET3HXQ60A4O2OLKX8QNXRI6LQ" localSheetId="9" hidden="1">#REF!</definedName>
    <definedName name="BExET3HXQ60A4O2OLKX8QNXRI6LQ" localSheetId="8" hidden="1">#REF!</definedName>
    <definedName name="BExET3HXQ60A4O2OLKX8QNXRI6LQ" localSheetId="7" hidden="1">#REF!</definedName>
    <definedName name="BExET3HXQ60A4O2OLKX8QNXRI6LQ" localSheetId="6" hidden="1">#REF!</definedName>
    <definedName name="BExET3HXQ60A4O2OLKX8QNXRI6LQ" localSheetId="5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15" hidden="1">#REF!</definedName>
    <definedName name="BExET4EAH366GROMVVMDCSUI1018" localSheetId="14" hidden="1">#REF!</definedName>
    <definedName name="BExET4EAH366GROMVVMDCSUI1018" localSheetId="13" hidden="1">#REF!</definedName>
    <definedName name="BExET4EAH366GROMVVMDCSUI1018" localSheetId="12" hidden="1">#REF!</definedName>
    <definedName name="BExET4EAH366GROMVVMDCSUI1018" localSheetId="11" hidden="1">#REF!</definedName>
    <definedName name="BExET4EAH366GROMVVMDCSUI1018" localSheetId="10" hidden="1">#REF!</definedName>
    <definedName name="BExET4EAH366GROMVVMDCSUI1018" localSheetId="9" hidden="1">#REF!</definedName>
    <definedName name="BExET4EAH366GROMVVMDCSUI1018" localSheetId="8" hidden="1">#REF!</definedName>
    <definedName name="BExET4EAH366GROMVVMDCSUI1018" localSheetId="7" hidden="1">#REF!</definedName>
    <definedName name="BExET4EAH366GROMVVMDCSUI1018" localSheetId="6" hidden="1">#REF!</definedName>
    <definedName name="BExET4EAH366GROMVVMDCSUI1018" localSheetId="5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15" hidden="1">#REF!</definedName>
    <definedName name="BExETA3B1FCIOA80H94K90FWXQKE" localSheetId="14" hidden="1">#REF!</definedName>
    <definedName name="BExETA3B1FCIOA80H94K90FWXQKE" localSheetId="13" hidden="1">#REF!</definedName>
    <definedName name="BExETA3B1FCIOA80H94K90FWXQKE" localSheetId="12" hidden="1">#REF!</definedName>
    <definedName name="BExETA3B1FCIOA80H94K90FWXQKE" localSheetId="11" hidden="1">#REF!</definedName>
    <definedName name="BExETA3B1FCIOA80H94K90FWXQKE" localSheetId="10" hidden="1">#REF!</definedName>
    <definedName name="BExETA3B1FCIOA80H94K90FWXQKE" localSheetId="9" hidden="1">#REF!</definedName>
    <definedName name="BExETA3B1FCIOA80H94K90FWXQKE" localSheetId="8" hidden="1">#REF!</definedName>
    <definedName name="BExETA3B1FCIOA80H94K90FWXQKE" localSheetId="7" hidden="1">#REF!</definedName>
    <definedName name="BExETA3B1FCIOA80H94K90FWXQKE" localSheetId="6" hidden="1">#REF!</definedName>
    <definedName name="BExETA3B1FCIOA80H94K90FWXQKE" localSheetId="5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15" hidden="1">#REF!</definedName>
    <definedName name="BExETAZOYT4CJIT8RRKC9F2HJG1D" localSheetId="14" hidden="1">#REF!</definedName>
    <definedName name="BExETAZOYT4CJIT8RRKC9F2HJG1D" localSheetId="13" hidden="1">#REF!</definedName>
    <definedName name="BExETAZOYT4CJIT8RRKC9F2HJG1D" localSheetId="12" hidden="1">#REF!</definedName>
    <definedName name="BExETAZOYT4CJIT8RRKC9F2HJG1D" localSheetId="11" hidden="1">#REF!</definedName>
    <definedName name="BExETAZOYT4CJIT8RRKC9F2HJG1D" localSheetId="10" hidden="1">#REF!</definedName>
    <definedName name="BExETAZOYT4CJIT8RRKC9F2HJG1D" localSheetId="9" hidden="1">#REF!</definedName>
    <definedName name="BExETAZOYT4CJIT8RRKC9F2HJG1D" localSheetId="8" hidden="1">#REF!</definedName>
    <definedName name="BExETAZOYT4CJIT8RRKC9F2HJG1D" localSheetId="7" hidden="1">#REF!</definedName>
    <definedName name="BExETAZOYT4CJIT8RRKC9F2HJG1D" localSheetId="6" hidden="1">#REF!</definedName>
    <definedName name="BExETAZOYT4CJIT8RRKC9F2HJG1D" localSheetId="5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15" hidden="1">#REF!</definedName>
    <definedName name="BExETB55BNG40G9YOI2H6UHIR9WU" localSheetId="14" hidden="1">#REF!</definedName>
    <definedName name="BExETB55BNG40G9YOI2H6UHIR9WU" localSheetId="13" hidden="1">#REF!</definedName>
    <definedName name="BExETB55BNG40G9YOI2H6UHIR9WU" localSheetId="12" hidden="1">#REF!</definedName>
    <definedName name="BExETB55BNG40G9YOI2H6UHIR9WU" localSheetId="11" hidden="1">#REF!</definedName>
    <definedName name="BExETB55BNG40G9YOI2H6UHIR9WU" localSheetId="10" hidden="1">#REF!</definedName>
    <definedName name="BExETB55BNG40G9YOI2H6UHIR9WU" localSheetId="9" hidden="1">#REF!</definedName>
    <definedName name="BExETB55BNG40G9YOI2H6UHIR9WU" localSheetId="8" hidden="1">#REF!</definedName>
    <definedName name="BExETB55BNG40G9YOI2H6UHIR9WU" localSheetId="7" hidden="1">#REF!</definedName>
    <definedName name="BExETB55BNG40G9YOI2H6UHIR9WU" localSheetId="6" hidden="1">#REF!</definedName>
    <definedName name="BExETB55BNG40G9YOI2H6UHIR9WU" localSheetId="5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15" hidden="1">#REF!</definedName>
    <definedName name="BExETF6QD5A9GEINE1KZRRC2LXWM" localSheetId="14" hidden="1">#REF!</definedName>
    <definedName name="BExETF6QD5A9GEINE1KZRRC2LXWM" localSheetId="13" hidden="1">#REF!</definedName>
    <definedName name="BExETF6QD5A9GEINE1KZRRC2LXWM" localSheetId="12" hidden="1">#REF!</definedName>
    <definedName name="BExETF6QD5A9GEINE1KZRRC2LXWM" localSheetId="11" hidden="1">#REF!</definedName>
    <definedName name="BExETF6QD5A9GEINE1KZRRC2LXWM" localSheetId="10" hidden="1">#REF!</definedName>
    <definedName name="BExETF6QD5A9GEINE1KZRRC2LXWM" localSheetId="9" hidden="1">#REF!</definedName>
    <definedName name="BExETF6QD5A9GEINE1KZRRC2LXWM" localSheetId="8" hidden="1">#REF!</definedName>
    <definedName name="BExETF6QD5A9GEINE1KZRRC2LXWM" localSheetId="7" hidden="1">#REF!</definedName>
    <definedName name="BExETF6QD5A9GEINE1KZRRC2LXWM" localSheetId="6" hidden="1">#REF!</definedName>
    <definedName name="BExETF6QD5A9GEINE1KZRRC2LXWM" localSheetId="5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15" hidden="1">#REF!</definedName>
    <definedName name="BExETQ9XRXLUACN82805SPSPNKHI" localSheetId="14" hidden="1">#REF!</definedName>
    <definedName name="BExETQ9XRXLUACN82805SPSPNKHI" localSheetId="13" hidden="1">#REF!</definedName>
    <definedName name="BExETQ9XRXLUACN82805SPSPNKHI" localSheetId="12" hidden="1">#REF!</definedName>
    <definedName name="BExETQ9XRXLUACN82805SPSPNKHI" localSheetId="11" hidden="1">#REF!</definedName>
    <definedName name="BExETQ9XRXLUACN82805SPSPNKHI" localSheetId="10" hidden="1">#REF!</definedName>
    <definedName name="BExETQ9XRXLUACN82805SPSPNKHI" localSheetId="9" hidden="1">#REF!</definedName>
    <definedName name="BExETQ9XRXLUACN82805SPSPNKHI" localSheetId="8" hidden="1">#REF!</definedName>
    <definedName name="BExETQ9XRXLUACN82805SPSPNKHI" localSheetId="7" hidden="1">#REF!</definedName>
    <definedName name="BExETQ9XRXLUACN82805SPSPNKHI" localSheetId="6" hidden="1">#REF!</definedName>
    <definedName name="BExETQ9XRXLUACN82805SPSPNKHI" localSheetId="5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15" hidden="1">#REF!</definedName>
    <definedName name="BExETR0YRMOR63E6DHLEHV9QVVON" localSheetId="14" hidden="1">#REF!</definedName>
    <definedName name="BExETR0YRMOR63E6DHLEHV9QVVON" localSheetId="13" hidden="1">#REF!</definedName>
    <definedName name="BExETR0YRMOR63E6DHLEHV9QVVON" localSheetId="12" hidden="1">#REF!</definedName>
    <definedName name="BExETR0YRMOR63E6DHLEHV9QVVON" localSheetId="11" hidden="1">#REF!</definedName>
    <definedName name="BExETR0YRMOR63E6DHLEHV9QVVON" localSheetId="10" hidden="1">#REF!</definedName>
    <definedName name="BExETR0YRMOR63E6DHLEHV9QVVON" localSheetId="9" hidden="1">#REF!</definedName>
    <definedName name="BExETR0YRMOR63E6DHLEHV9QVVON" localSheetId="8" hidden="1">#REF!</definedName>
    <definedName name="BExETR0YRMOR63E6DHLEHV9QVVON" localSheetId="7" hidden="1">#REF!</definedName>
    <definedName name="BExETR0YRMOR63E6DHLEHV9QVVON" localSheetId="6" hidden="1">#REF!</definedName>
    <definedName name="BExETR0YRMOR63E6DHLEHV9QVVON" localSheetId="5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15" hidden="1">#REF!</definedName>
    <definedName name="BExETVO51BGF7GGNGB21UD7OIF15" localSheetId="14" hidden="1">#REF!</definedName>
    <definedName name="BExETVO51BGF7GGNGB21UD7OIF15" localSheetId="13" hidden="1">#REF!</definedName>
    <definedName name="BExETVO51BGF7GGNGB21UD7OIF15" localSheetId="12" hidden="1">#REF!</definedName>
    <definedName name="BExETVO51BGF7GGNGB21UD7OIF15" localSheetId="11" hidden="1">#REF!</definedName>
    <definedName name="BExETVO51BGF7GGNGB21UD7OIF15" localSheetId="10" hidden="1">#REF!</definedName>
    <definedName name="BExETVO51BGF7GGNGB21UD7OIF15" localSheetId="9" hidden="1">#REF!</definedName>
    <definedName name="BExETVO51BGF7GGNGB21UD7OIF15" localSheetId="8" hidden="1">#REF!</definedName>
    <definedName name="BExETVO51BGF7GGNGB21UD7OIF15" localSheetId="7" hidden="1">#REF!</definedName>
    <definedName name="BExETVO51BGF7GGNGB21UD7OIF15" localSheetId="6" hidden="1">#REF!</definedName>
    <definedName name="BExETVO51BGF7GGNGB21UD7OIF15" localSheetId="5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15" hidden="1">#REF!</definedName>
    <definedName name="BExETVTGY38YXYYF7N73OYN6FYY3" localSheetId="14" hidden="1">#REF!</definedName>
    <definedName name="BExETVTGY38YXYYF7N73OYN6FYY3" localSheetId="13" hidden="1">#REF!</definedName>
    <definedName name="BExETVTGY38YXYYF7N73OYN6FYY3" localSheetId="12" hidden="1">#REF!</definedName>
    <definedName name="BExETVTGY38YXYYF7N73OYN6FYY3" localSheetId="11" hidden="1">#REF!</definedName>
    <definedName name="BExETVTGY38YXYYF7N73OYN6FYY3" localSheetId="10" hidden="1">#REF!</definedName>
    <definedName name="BExETVTGY38YXYYF7N73OYN6FYY3" localSheetId="9" hidden="1">#REF!</definedName>
    <definedName name="BExETVTGY38YXYYF7N73OYN6FYY3" localSheetId="8" hidden="1">#REF!</definedName>
    <definedName name="BExETVTGY38YXYYF7N73OYN6FYY3" localSheetId="7" hidden="1">#REF!</definedName>
    <definedName name="BExETVTGY38YXYYF7N73OYN6FYY3" localSheetId="6" hidden="1">#REF!</definedName>
    <definedName name="BExETVTGY38YXYYF7N73OYN6FYY3" localSheetId="5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15" hidden="1">#REF!</definedName>
    <definedName name="BExETVTH8RADW05P2XUUV7V44TWW" localSheetId="14" hidden="1">#REF!</definedName>
    <definedName name="BExETVTH8RADW05P2XUUV7V44TWW" localSheetId="13" hidden="1">#REF!</definedName>
    <definedName name="BExETVTH8RADW05P2XUUV7V44TWW" localSheetId="12" hidden="1">#REF!</definedName>
    <definedName name="BExETVTH8RADW05P2XUUV7V44TWW" localSheetId="11" hidden="1">#REF!</definedName>
    <definedName name="BExETVTH8RADW05P2XUUV7V44TWW" localSheetId="10" hidden="1">#REF!</definedName>
    <definedName name="BExETVTH8RADW05P2XUUV7V44TWW" localSheetId="9" hidden="1">#REF!</definedName>
    <definedName name="BExETVTH8RADW05P2XUUV7V44TWW" localSheetId="8" hidden="1">#REF!</definedName>
    <definedName name="BExETVTH8RADW05P2XUUV7V44TWW" localSheetId="7" hidden="1">#REF!</definedName>
    <definedName name="BExETVTH8RADW05P2XUUV7V44TWW" localSheetId="6" hidden="1">#REF!</definedName>
    <definedName name="BExETVTH8RADW05P2XUUV7V44TWW" localSheetId="5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15" hidden="1">#REF!</definedName>
    <definedName name="BExETW9PYUAV5QY6A4VCYZRIOUX4" localSheetId="14" hidden="1">#REF!</definedName>
    <definedName name="BExETW9PYUAV5QY6A4VCYZRIOUX4" localSheetId="13" hidden="1">#REF!</definedName>
    <definedName name="BExETW9PYUAV5QY6A4VCYZRIOUX4" localSheetId="12" hidden="1">#REF!</definedName>
    <definedName name="BExETW9PYUAV5QY6A4VCYZRIOUX4" localSheetId="11" hidden="1">#REF!</definedName>
    <definedName name="BExETW9PYUAV5QY6A4VCYZRIOUX4" localSheetId="10" hidden="1">#REF!</definedName>
    <definedName name="BExETW9PYUAV5QY6A4VCYZRIOUX4" localSheetId="9" hidden="1">#REF!</definedName>
    <definedName name="BExETW9PYUAV5QY6A4VCYZRIOUX4" localSheetId="8" hidden="1">#REF!</definedName>
    <definedName name="BExETW9PYUAV5QY6A4VCYZRIOUX4" localSheetId="7" hidden="1">#REF!</definedName>
    <definedName name="BExETW9PYUAV5QY6A4VCYZRIOUX4" localSheetId="6" hidden="1">#REF!</definedName>
    <definedName name="BExETW9PYUAV5QY6A4VCYZRIOUX4" localSheetId="5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15" hidden="1">#REF!</definedName>
    <definedName name="BExEUGNELLVZ7K2PYWP2TG8T65XQ" localSheetId="14" hidden="1">#REF!</definedName>
    <definedName name="BExEUGNELLVZ7K2PYWP2TG8T65XQ" localSheetId="13" hidden="1">#REF!</definedName>
    <definedName name="BExEUGNELLVZ7K2PYWP2TG8T65XQ" localSheetId="12" hidden="1">#REF!</definedName>
    <definedName name="BExEUGNELLVZ7K2PYWP2TG8T65XQ" localSheetId="11" hidden="1">#REF!</definedName>
    <definedName name="BExEUGNELLVZ7K2PYWP2TG8T65XQ" localSheetId="10" hidden="1">#REF!</definedName>
    <definedName name="BExEUGNELLVZ7K2PYWP2TG8T65XQ" localSheetId="9" hidden="1">#REF!</definedName>
    <definedName name="BExEUGNELLVZ7K2PYWP2TG8T65XQ" localSheetId="8" hidden="1">#REF!</definedName>
    <definedName name="BExEUGNELLVZ7K2PYWP2TG8T65XQ" localSheetId="7" hidden="1">#REF!</definedName>
    <definedName name="BExEUGNELLVZ7K2PYWP2TG8T65XQ" localSheetId="6" hidden="1">#REF!</definedName>
    <definedName name="BExEUGNELLVZ7K2PYWP2TG8T65XQ" localSheetId="5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15" hidden="1">#REF!</definedName>
    <definedName name="BExEUHUG1NGJGB6F1UH5IKFZ9B9M" localSheetId="14" hidden="1">#REF!</definedName>
    <definedName name="BExEUHUG1NGJGB6F1UH5IKFZ9B9M" localSheetId="13" hidden="1">#REF!</definedName>
    <definedName name="BExEUHUG1NGJGB6F1UH5IKFZ9B9M" localSheetId="12" hidden="1">#REF!</definedName>
    <definedName name="BExEUHUG1NGJGB6F1UH5IKFZ9B9M" localSheetId="11" hidden="1">#REF!</definedName>
    <definedName name="BExEUHUG1NGJGB6F1UH5IKFZ9B9M" localSheetId="10" hidden="1">#REF!</definedName>
    <definedName name="BExEUHUG1NGJGB6F1UH5IKFZ9B9M" localSheetId="9" hidden="1">#REF!</definedName>
    <definedName name="BExEUHUG1NGJGB6F1UH5IKFZ9B9M" localSheetId="8" hidden="1">#REF!</definedName>
    <definedName name="BExEUHUG1NGJGB6F1UH5IKFZ9B9M" localSheetId="7" hidden="1">#REF!</definedName>
    <definedName name="BExEUHUG1NGJGB6F1UH5IKFZ9B9M" localSheetId="6" hidden="1">#REF!</definedName>
    <definedName name="BExEUHUG1NGJGB6F1UH5IKFZ9B9M" localSheetId="5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15" hidden="1">#REF!</definedName>
    <definedName name="BExEUNE4T242Y59C6MS28MXEUGCP" localSheetId="14" hidden="1">#REF!</definedName>
    <definedName name="BExEUNE4T242Y59C6MS28MXEUGCP" localSheetId="13" hidden="1">#REF!</definedName>
    <definedName name="BExEUNE4T242Y59C6MS28MXEUGCP" localSheetId="12" hidden="1">#REF!</definedName>
    <definedName name="BExEUNE4T242Y59C6MS28MXEUGCP" localSheetId="11" hidden="1">#REF!</definedName>
    <definedName name="BExEUNE4T242Y59C6MS28MXEUGCP" localSheetId="10" hidden="1">#REF!</definedName>
    <definedName name="BExEUNE4T242Y59C6MS28MXEUGCP" localSheetId="9" hidden="1">#REF!</definedName>
    <definedName name="BExEUNE4T242Y59C6MS28MXEUGCP" localSheetId="8" hidden="1">#REF!</definedName>
    <definedName name="BExEUNE4T242Y59C6MS28MXEUGCP" localSheetId="7" hidden="1">#REF!</definedName>
    <definedName name="BExEUNE4T242Y59C6MS28MXEUGCP" localSheetId="6" hidden="1">#REF!</definedName>
    <definedName name="BExEUNE4T242Y59C6MS28MXEUGCP" localSheetId="5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15" hidden="1">#REF!</definedName>
    <definedName name="BExEUNU7FYVTR4DD1D31SS7PNXX2" localSheetId="14" hidden="1">#REF!</definedName>
    <definedName name="BExEUNU7FYVTR4DD1D31SS7PNXX2" localSheetId="13" hidden="1">#REF!</definedName>
    <definedName name="BExEUNU7FYVTR4DD1D31SS7PNXX2" localSheetId="12" hidden="1">#REF!</definedName>
    <definedName name="BExEUNU7FYVTR4DD1D31SS7PNXX2" localSheetId="11" hidden="1">#REF!</definedName>
    <definedName name="BExEUNU7FYVTR4DD1D31SS7PNXX2" localSheetId="10" hidden="1">#REF!</definedName>
    <definedName name="BExEUNU7FYVTR4DD1D31SS7PNXX2" localSheetId="9" hidden="1">#REF!</definedName>
    <definedName name="BExEUNU7FYVTR4DD1D31SS7PNXX2" localSheetId="8" hidden="1">#REF!</definedName>
    <definedName name="BExEUNU7FYVTR4DD1D31SS7PNXX2" localSheetId="7" hidden="1">#REF!</definedName>
    <definedName name="BExEUNU7FYVTR4DD1D31SS7PNXX2" localSheetId="6" hidden="1">#REF!</definedName>
    <definedName name="BExEUNU7FYVTR4DD1D31SS7PNXX2" localSheetId="5" hidden="1">#REF!</definedName>
    <definedName name="BExEUNU7FYVTR4DD1D31SS7PNXX2" localSheetId="3" hidden="1">#REF!</definedName>
    <definedName name="BExEUNU7FYVTR4DD1D31SS7PNXX2" hidden="1">#REF!</definedName>
    <definedName name="BExEUOAHB0OT3BACAHNZ3B905C0P" localSheetId="15" hidden="1">#REF!</definedName>
    <definedName name="BExEUOAHB0OT3BACAHNZ3B905C0P" localSheetId="14" hidden="1">#REF!</definedName>
    <definedName name="BExEUOAHB0OT3BACAHNZ3B905C0P" localSheetId="13" hidden="1">#REF!</definedName>
    <definedName name="BExEUOAHB0OT3BACAHNZ3B905C0P" localSheetId="12" hidden="1">#REF!</definedName>
    <definedName name="BExEUOAHB0OT3BACAHNZ3B905C0P" localSheetId="11" hidden="1">#REF!</definedName>
    <definedName name="BExEUOAHB0OT3BACAHNZ3B905C0P" localSheetId="10" hidden="1">#REF!</definedName>
    <definedName name="BExEUOAHB0OT3BACAHNZ3B905C0P" localSheetId="9" hidden="1">#REF!</definedName>
    <definedName name="BExEUOAHB0OT3BACAHNZ3B905C0P" localSheetId="8" hidden="1">#REF!</definedName>
    <definedName name="BExEUOAHB0OT3BACAHNZ3B905C0P" localSheetId="7" hidden="1">#REF!</definedName>
    <definedName name="BExEUOAHB0OT3BACAHNZ3B905C0P" localSheetId="6" hidden="1">#REF!</definedName>
    <definedName name="BExEUOAHB0OT3BACAHNZ3B905C0P" localSheetId="5" hidden="1">#REF!</definedName>
    <definedName name="BExEUOAHB0OT3BACAHNZ3B905C0P" localSheetId="3" hidden="1">#REF!</definedName>
    <definedName name="BExEUOAHB0OT3BACAHNZ3B905C0P" hidden="1">#REF!</definedName>
    <definedName name="BExEV2TP7NA3ZR6RJGH5ER370OUM" localSheetId="15" hidden="1">#REF!</definedName>
    <definedName name="BExEV2TP7NA3ZR6RJGH5ER370OUM" localSheetId="14" hidden="1">#REF!</definedName>
    <definedName name="BExEV2TP7NA3ZR6RJGH5ER370OUM" localSheetId="13" hidden="1">#REF!</definedName>
    <definedName name="BExEV2TP7NA3ZR6RJGH5ER370OUM" localSheetId="12" hidden="1">#REF!</definedName>
    <definedName name="BExEV2TP7NA3ZR6RJGH5ER370OUM" localSheetId="11" hidden="1">#REF!</definedName>
    <definedName name="BExEV2TP7NA3ZR6RJGH5ER370OUM" localSheetId="10" hidden="1">#REF!</definedName>
    <definedName name="BExEV2TP7NA3ZR6RJGH5ER370OUM" localSheetId="9" hidden="1">#REF!</definedName>
    <definedName name="BExEV2TP7NA3ZR6RJGH5ER370OUM" localSheetId="8" hidden="1">#REF!</definedName>
    <definedName name="BExEV2TP7NA3ZR6RJGH5ER370OUM" localSheetId="7" hidden="1">#REF!</definedName>
    <definedName name="BExEV2TP7NA3ZR6RJGH5ER370OUM" localSheetId="6" hidden="1">#REF!</definedName>
    <definedName name="BExEV2TP7NA3ZR6RJGH5ER370OUM" localSheetId="5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15" hidden="1">#REF!</definedName>
    <definedName name="BExEV3Q7M5YTX3CY3QCP1SUIEP2E" localSheetId="14" hidden="1">#REF!</definedName>
    <definedName name="BExEV3Q7M5YTX3CY3QCP1SUIEP2E" localSheetId="13" hidden="1">#REF!</definedName>
    <definedName name="BExEV3Q7M5YTX3CY3QCP1SUIEP2E" localSheetId="12" hidden="1">#REF!</definedName>
    <definedName name="BExEV3Q7M5YTX3CY3QCP1SUIEP2E" localSheetId="11" hidden="1">#REF!</definedName>
    <definedName name="BExEV3Q7M5YTX3CY3QCP1SUIEP2E" localSheetId="10" hidden="1">#REF!</definedName>
    <definedName name="BExEV3Q7M5YTX3CY3QCP1SUIEP2E" localSheetId="9" hidden="1">#REF!</definedName>
    <definedName name="BExEV3Q7M5YTX3CY3QCP1SUIEP2E" localSheetId="8" hidden="1">#REF!</definedName>
    <definedName name="BExEV3Q7M5YTX3CY3QCP1SUIEP2E" localSheetId="7" hidden="1">#REF!</definedName>
    <definedName name="BExEV3Q7M5YTX3CY3QCP1SUIEP2E" localSheetId="6" hidden="1">#REF!</definedName>
    <definedName name="BExEV3Q7M5YTX3CY3QCP1SUIEP2E" localSheetId="5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15" hidden="1">#REF!</definedName>
    <definedName name="BExEV69USLNYO2QRJRC0J92XUF00" localSheetId="14" hidden="1">#REF!</definedName>
    <definedName name="BExEV69USLNYO2QRJRC0J92XUF00" localSheetId="13" hidden="1">#REF!</definedName>
    <definedName name="BExEV69USLNYO2QRJRC0J92XUF00" localSheetId="12" hidden="1">#REF!</definedName>
    <definedName name="BExEV69USLNYO2QRJRC0J92XUF00" localSheetId="11" hidden="1">#REF!</definedName>
    <definedName name="BExEV69USLNYO2QRJRC0J92XUF00" localSheetId="10" hidden="1">#REF!</definedName>
    <definedName name="BExEV69USLNYO2QRJRC0J92XUF00" localSheetId="9" hidden="1">#REF!</definedName>
    <definedName name="BExEV69USLNYO2QRJRC0J92XUF00" localSheetId="8" hidden="1">#REF!</definedName>
    <definedName name="BExEV69USLNYO2QRJRC0J92XUF00" localSheetId="7" hidden="1">#REF!</definedName>
    <definedName name="BExEV69USLNYO2QRJRC0J92XUF00" localSheetId="6" hidden="1">#REF!</definedName>
    <definedName name="BExEV69USLNYO2QRJRC0J92XUF00" localSheetId="5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15" hidden="1">#REF!</definedName>
    <definedName name="BExEV6KNTQOCFD7GV726XQEVQ7R6" localSheetId="14" hidden="1">#REF!</definedName>
    <definedName name="BExEV6KNTQOCFD7GV726XQEVQ7R6" localSheetId="13" hidden="1">#REF!</definedName>
    <definedName name="BExEV6KNTQOCFD7GV726XQEVQ7R6" localSheetId="12" hidden="1">#REF!</definedName>
    <definedName name="BExEV6KNTQOCFD7GV726XQEVQ7R6" localSheetId="11" hidden="1">#REF!</definedName>
    <definedName name="BExEV6KNTQOCFD7GV726XQEVQ7R6" localSheetId="10" hidden="1">#REF!</definedName>
    <definedName name="BExEV6KNTQOCFD7GV726XQEVQ7R6" localSheetId="9" hidden="1">#REF!</definedName>
    <definedName name="BExEV6KNTQOCFD7GV726XQEVQ7R6" localSheetId="8" hidden="1">#REF!</definedName>
    <definedName name="BExEV6KNTQOCFD7GV726XQEVQ7R6" localSheetId="7" hidden="1">#REF!</definedName>
    <definedName name="BExEV6KNTQOCFD7GV726XQEVQ7R6" localSheetId="6" hidden="1">#REF!</definedName>
    <definedName name="BExEV6KNTQOCFD7GV726XQEVQ7R6" localSheetId="5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15" hidden="1">#REF!</definedName>
    <definedName name="BExEV6VGM4POO9QT9KH3QA3VYCWM" localSheetId="14" hidden="1">#REF!</definedName>
    <definedName name="BExEV6VGM4POO9QT9KH3QA3VYCWM" localSheetId="13" hidden="1">#REF!</definedName>
    <definedName name="BExEV6VGM4POO9QT9KH3QA3VYCWM" localSheetId="12" hidden="1">#REF!</definedName>
    <definedName name="BExEV6VGM4POO9QT9KH3QA3VYCWM" localSheetId="11" hidden="1">#REF!</definedName>
    <definedName name="BExEV6VGM4POO9QT9KH3QA3VYCWM" localSheetId="10" hidden="1">#REF!</definedName>
    <definedName name="BExEV6VGM4POO9QT9KH3QA3VYCWM" localSheetId="9" hidden="1">#REF!</definedName>
    <definedName name="BExEV6VGM4POO9QT9KH3QA3VYCWM" localSheetId="8" hidden="1">#REF!</definedName>
    <definedName name="BExEV6VGM4POO9QT9KH3QA3VYCWM" localSheetId="7" hidden="1">#REF!</definedName>
    <definedName name="BExEV6VGM4POO9QT9KH3QA3VYCWM" localSheetId="6" hidden="1">#REF!</definedName>
    <definedName name="BExEV6VGM4POO9QT9KH3QA3VYCWM" localSheetId="5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15" hidden="1">#REF!</definedName>
    <definedName name="BExEVCEYMOI0PGO7HAEOS9CVMU2O" localSheetId="14" hidden="1">#REF!</definedName>
    <definedName name="BExEVCEYMOI0PGO7HAEOS9CVMU2O" localSheetId="13" hidden="1">#REF!</definedName>
    <definedName name="BExEVCEYMOI0PGO7HAEOS9CVMU2O" localSheetId="12" hidden="1">#REF!</definedName>
    <definedName name="BExEVCEYMOI0PGO7HAEOS9CVMU2O" localSheetId="11" hidden="1">#REF!</definedName>
    <definedName name="BExEVCEYMOI0PGO7HAEOS9CVMU2O" localSheetId="10" hidden="1">#REF!</definedName>
    <definedName name="BExEVCEYMOI0PGO7HAEOS9CVMU2O" localSheetId="9" hidden="1">#REF!</definedName>
    <definedName name="BExEVCEYMOI0PGO7HAEOS9CVMU2O" localSheetId="8" hidden="1">#REF!</definedName>
    <definedName name="BExEVCEYMOI0PGO7HAEOS9CVMU2O" localSheetId="7" hidden="1">#REF!</definedName>
    <definedName name="BExEVCEYMOI0PGO7HAEOS9CVMU2O" localSheetId="6" hidden="1">#REF!</definedName>
    <definedName name="BExEVCEYMOI0PGO7HAEOS9CVMU2O" localSheetId="5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15" hidden="1">#REF!</definedName>
    <definedName name="BExEVET98G3FU6QBF9LHYWSAMV0O" localSheetId="14" hidden="1">#REF!</definedName>
    <definedName name="BExEVET98G3FU6QBF9LHYWSAMV0O" localSheetId="13" hidden="1">#REF!</definedName>
    <definedName name="BExEVET98G3FU6QBF9LHYWSAMV0O" localSheetId="12" hidden="1">#REF!</definedName>
    <definedName name="BExEVET98G3FU6QBF9LHYWSAMV0O" localSheetId="11" hidden="1">#REF!</definedName>
    <definedName name="BExEVET98G3FU6QBF9LHYWSAMV0O" localSheetId="10" hidden="1">#REF!</definedName>
    <definedName name="BExEVET98G3FU6QBF9LHYWSAMV0O" localSheetId="9" hidden="1">#REF!</definedName>
    <definedName name="BExEVET98G3FU6QBF9LHYWSAMV0O" localSheetId="8" hidden="1">#REF!</definedName>
    <definedName name="BExEVET98G3FU6QBF9LHYWSAMV0O" localSheetId="7" hidden="1">#REF!</definedName>
    <definedName name="BExEVET98G3FU6QBF9LHYWSAMV0O" localSheetId="6" hidden="1">#REF!</definedName>
    <definedName name="BExEVET98G3FU6QBF9LHYWSAMV0O" localSheetId="5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15" hidden="1">#REF!</definedName>
    <definedName name="BExEVNCUT0PDUYNJH7G6BSEWZOT2" localSheetId="14" hidden="1">#REF!</definedName>
    <definedName name="BExEVNCUT0PDUYNJH7G6BSEWZOT2" localSheetId="13" hidden="1">#REF!</definedName>
    <definedName name="BExEVNCUT0PDUYNJH7G6BSEWZOT2" localSheetId="12" hidden="1">#REF!</definedName>
    <definedName name="BExEVNCUT0PDUYNJH7G6BSEWZOT2" localSheetId="11" hidden="1">#REF!</definedName>
    <definedName name="BExEVNCUT0PDUYNJH7G6BSEWZOT2" localSheetId="10" hidden="1">#REF!</definedName>
    <definedName name="BExEVNCUT0PDUYNJH7G6BSEWZOT2" localSheetId="9" hidden="1">#REF!</definedName>
    <definedName name="BExEVNCUT0PDUYNJH7G6BSEWZOT2" localSheetId="8" hidden="1">#REF!</definedName>
    <definedName name="BExEVNCUT0PDUYNJH7G6BSEWZOT2" localSheetId="7" hidden="1">#REF!</definedName>
    <definedName name="BExEVNCUT0PDUYNJH7G6BSEWZOT2" localSheetId="6" hidden="1">#REF!</definedName>
    <definedName name="BExEVNCUT0PDUYNJH7G6BSEWZOT2" localSheetId="5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15" hidden="1">#REF!</definedName>
    <definedName name="BExEVPGF4V5J0WQRZKUM8F9TTKZJ" localSheetId="14" hidden="1">#REF!</definedName>
    <definedName name="BExEVPGF4V5J0WQRZKUM8F9TTKZJ" localSheetId="13" hidden="1">#REF!</definedName>
    <definedName name="BExEVPGF4V5J0WQRZKUM8F9TTKZJ" localSheetId="12" hidden="1">#REF!</definedName>
    <definedName name="BExEVPGF4V5J0WQRZKUM8F9TTKZJ" localSheetId="11" hidden="1">#REF!</definedName>
    <definedName name="BExEVPGF4V5J0WQRZKUM8F9TTKZJ" localSheetId="10" hidden="1">#REF!</definedName>
    <definedName name="BExEVPGF4V5J0WQRZKUM8F9TTKZJ" localSheetId="9" hidden="1">#REF!</definedName>
    <definedName name="BExEVPGF4V5J0WQRZKUM8F9TTKZJ" localSheetId="8" hidden="1">#REF!</definedName>
    <definedName name="BExEVPGF4V5J0WQRZKUM8F9TTKZJ" localSheetId="7" hidden="1">#REF!</definedName>
    <definedName name="BExEVPGF4V5J0WQRZKUM8F9TTKZJ" localSheetId="6" hidden="1">#REF!</definedName>
    <definedName name="BExEVPGF4V5J0WQRZKUM8F9TTKZJ" localSheetId="5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15" hidden="1">#REF!</definedName>
    <definedName name="BExEVVLIEVWYRF2UUC1H0H5QU1CP" localSheetId="14" hidden="1">#REF!</definedName>
    <definedName name="BExEVVLIEVWYRF2UUC1H0H5QU1CP" localSheetId="13" hidden="1">#REF!</definedName>
    <definedName name="BExEVVLIEVWYRF2UUC1H0H5QU1CP" localSheetId="12" hidden="1">#REF!</definedName>
    <definedName name="BExEVVLIEVWYRF2UUC1H0H5QU1CP" localSheetId="11" hidden="1">#REF!</definedName>
    <definedName name="BExEVVLIEVWYRF2UUC1H0H5QU1CP" localSheetId="10" hidden="1">#REF!</definedName>
    <definedName name="BExEVVLIEVWYRF2UUC1H0H5QU1CP" localSheetId="9" hidden="1">#REF!</definedName>
    <definedName name="BExEVVLIEVWYRF2UUC1H0H5QU1CP" localSheetId="8" hidden="1">#REF!</definedName>
    <definedName name="BExEVVLIEVWYRF2UUC1H0H5QU1CP" localSheetId="7" hidden="1">#REF!</definedName>
    <definedName name="BExEVVLIEVWYRF2UUC1H0H5QU1CP" localSheetId="6" hidden="1">#REF!</definedName>
    <definedName name="BExEVVLIEVWYRF2UUC1H0H5QU1CP" localSheetId="5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15" hidden="1">#REF!</definedName>
    <definedName name="BExEVWCKO8T84GW9Z3X47915XKSH" localSheetId="14" hidden="1">#REF!</definedName>
    <definedName name="BExEVWCKO8T84GW9Z3X47915XKSH" localSheetId="13" hidden="1">#REF!</definedName>
    <definedName name="BExEVWCKO8T84GW9Z3X47915XKSH" localSheetId="12" hidden="1">#REF!</definedName>
    <definedName name="BExEVWCKO8T84GW9Z3X47915XKSH" localSheetId="11" hidden="1">#REF!</definedName>
    <definedName name="BExEVWCKO8T84GW9Z3X47915XKSH" localSheetId="10" hidden="1">#REF!</definedName>
    <definedName name="BExEVWCKO8T84GW9Z3X47915XKSH" localSheetId="9" hidden="1">#REF!</definedName>
    <definedName name="BExEVWCKO8T84GW9Z3X47915XKSH" localSheetId="8" hidden="1">#REF!</definedName>
    <definedName name="BExEVWCKO8T84GW9Z3X47915XKSH" localSheetId="7" hidden="1">#REF!</definedName>
    <definedName name="BExEVWCKO8T84GW9Z3X47915XKSH" localSheetId="6" hidden="1">#REF!</definedName>
    <definedName name="BExEVWCKO8T84GW9Z3X47915XKSH" localSheetId="5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15" hidden="1">#REF!</definedName>
    <definedName name="BExEVZSJWMZ5L2ZE7AZC57CXKW6T" localSheetId="14" hidden="1">#REF!</definedName>
    <definedName name="BExEVZSJWMZ5L2ZE7AZC57CXKW6T" localSheetId="13" hidden="1">#REF!</definedName>
    <definedName name="BExEVZSJWMZ5L2ZE7AZC57CXKW6T" localSheetId="12" hidden="1">#REF!</definedName>
    <definedName name="BExEVZSJWMZ5L2ZE7AZC57CXKW6T" localSheetId="11" hidden="1">#REF!</definedName>
    <definedName name="BExEVZSJWMZ5L2ZE7AZC57CXKW6T" localSheetId="10" hidden="1">#REF!</definedName>
    <definedName name="BExEVZSJWMZ5L2ZE7AZC57CXKW6T" localSheetId="9" hidden="1">#REF!</definedName>
    <definedName name="BExEVZSJWMZ5L2ZE7AZC57CXKW6T" localSheetId="8" hidden="1">#REF!</definedName>
    <definedName name="BExEVZSJWMZ5L2ZE7AZC57CXKW6T" localSheetId="7" hidden="1">#REF!</definedName>
    <definedName name="BExEVZSJWMZ5L2ZE7AZC57CXKW6T" localSheetId="6" hidden="1">#REF!</definedName>
    <definedName name="BExEVZSJWMZ5L2ZE7AZC57CXKW6T" localSheetId="5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15" hidden="1">#REF!</definedName>
    <definedName name="BExEW0JL1GFFCXMDGW54CI7Y8FZN" localSheetId="14" hidden="1">#REF!</definedName>
    <definedName name="BExEW0JL1GFFCXMDGW54CI7Y8FZN" localSheetId="13" hidden="1">#REF!</definedName>
    <definedName name="BExEW0JL1GFFCXMDGW54CI7Y8FZN" localSheetId="12" hidden="1">#REF!</definedName>
    <definedName name="BExEW0JL1GFFCXMDGW54CI7Y8FZN" localSheetId="11" hidden="1">#REF!</definedName>
    <definedName name="BExEW0JL1GFFCXMDGW54CI7Y8FZN" localSheetId="10" hidden="1">#REF!</definedName>
    <definedName name="BExEW0JL1GFFCXMDGW54CI7Y8FZN" localSheetId="9" hidden="1">#REF!</definedName>
    <definedName name="BExEW0JL1GFFCXMDGW54CI7Y8FZN" localSheetId="8" hidden="1">#REF!</definedName>
    <definedName name="BExEW0JL1GFFCXMDGW54CI7Y8FZN" localSheetId="7" hidden="1">#REF!</definedName>
    <definedName name="BExEW0JL1GFFCXMDGW54CI7Y8FZN" localSheetId="6" hidden="1">#REF!</definedName>
    <definedName name="BExEW0JL1GFFCXMDGW54CI7Y8FZN" localSheetId="5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15" hidden="1">#REF!</definedName>
    <definedName name="BExEW68M9WL8214QH9C7VCK7BN08" localSheetId="14" hidden="1">#REF!</definedName>
    <definedName name="BExEW68M9WL8214QH9C7VCK7BN08" localSheetId="13" hidden="1">#REF!</definedName>
    <definedName name="BExEW68M9WL8214QH9C7VCK7BN08" localSheetId="12" hidden="1">#REF!</definedName>
    <definedName name="BExEW68M9WL8214QH9C7VCK7BN08" localSheetId="11" hidden="1">#REF!</definedName>
    <definedName name="BExEW68M9WL8214QH9C7VCK7BN08" localSheetId="10" hidden="1">#REF!</definedName>
    <definedName name="BExEW68M9WL8214QH9C7VCK7BN08" localSheetId="9" hidden="1">#REF!</definedName>
    <definedName name="BExEW68M9WL8214QH9C7VCK7BN08" localSheetId="8" hidden="1">#REF!</definedName>
    <definedName name="BExEW68M9WL8214QH9C7VCK7BN08" localSheetId="7" hidden="1">#REF!</definedName>
    <definedName name="BExEW68M9WL8214QH9C7VCK7BN08" localSheetId="6" hidden="1">#REF!</definedName>
    <definedName name="BExEW68M9WL8214QH9C7VCK7BN08" localSheetId="5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15" hidden="1">#REF!</definedName>
    <definedName name="BExEW8HFKH6F47KIHYBDRUEFZ2ZZ" localSheetId="14" hidden="1">#REF!</definedName>
    <definedName name="BExEW8HFKH6F47KIHYBDRUEFZ2ZZ" localSheetId="13" hidden="1">#REF!</definedName>
    <definedName name="BExEW8HFKH6F47KIHYBDRUEFZ2ZZ" localSheetId="12" hidden="1">#REF!</definedName>
    <definedName name="BExEW8HFKH6F47KIHYBDRUEFZ2ZZ" localSheetId="11" hidden="1">#REF!</definedName>
    <definedName name="BExEW8HFKH6F47KIHYBDRUEFZ2ZZ" localSheetId="10" hidden="1">#REF!</definedName>
    <definedName name="BExEW8HFKH6F47KIHYBDRUEFZ2ZZ" localSheetId="9" hidden="1">#REF!</definedName>
    <definedName name="BExEW8HFKH6F47KIHYBDRUEFZ2ZZ" localSheetId="8" hidden="1">#REF!</definedName>
    <definedName name="BExEW8HFKH6F47KIHYBDRUEFZ2ZZ" localSheetId="7" hidden="1">#REF!</definedName>
    <definedName name="BExEW8HFKH6F47KIHYBDRUEFZ2ZZ" localSheetId="6" hidden="1">#REF!</definedName>
    <definedName name="BExEW8HFKH6F47KIHYBDRUEFZ2ZZ" localSheetId="5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15" hidden="1">#REF!</definedName>
    <definedName name="BExEWB6JHMITZPXHB6JATOCLLKLJ" localSheetId="14" hidden="1">#REF!</definedName>
    <definedName name="BExEWB6JHMITZPXHB6JATOCLLKLJ" localSheetId="13" hidden="1">#REF!</definedName>
    <definedName name="BExEWB6JHMITZPXHB6JATOCLLKLJ" localSheetId="12" hidden="1">#REF!</definedName>
    <definedName name="BExEWB6JHMITZPXHB6JATOCLLKLJ" localSheetId="11" hidden="1">#REF!</definedName>
    <definedName name="BExEWB6JHMITZPXHB6JATOCLLKLJ" localSheetId="10" hidden="1">#REF!</definedName>
    <definedName name="BExEWB6JHMITZPXHB6JATOCLLKLJ" localSheetId="9" hidden="1">#REF!</definedName>
    <definedName name="BExEWB6JHMITZPXHB6JATOCLLKLJ" localSheetId="8" hidden="1">#REF!</definedName>
    <definedName name="BExEWB6JHMITZPXHB6JATOCLLKLJ" localSheetId="7" hidden="1">#REF!</definedName>
    <definedName name="BExEWB6JHMITZPXHB6JATOCLLKLJ" localSheetId="6" hidden="1">#REF!</definedName>
    <definedName name="BExEWB6JHMITZPXHB6JATOCLLKLJ" localSheetId="5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15" hidden="1">#REF!</definedName>
    <definedName name="BExEWNBGQS1U2LW3W84T4LSJ9K00" localSheetId="14" hidden="1">#REF!</definedName>
    <definedName name="BExEWNBGQS1U2LW3W84T4LSJ9K00" localSheetId="13" hidden="1">#REF!</definedName>
    <definedName name="BExEWNBGQS1U2LW3W84T4LSJ9K00" localSheetId="12" hidden="1">#REF!</definedName>
    <definedName name="BExEWNBGQS1U2LW3W84T4LSJ9K00" localSheetId="11" hidden="1">#REF!</definedName>
    <definedName name="BExEWNBGQS1U2LW3W84T4LSJ9K00" localSheetId="10" hidden="1">#REF!</definedName>
    <definedName name="BExEWNBGQS1U2LW3W84T4LSJ9K00" localSheetId="9" hidden="1">#REF!</definedName>
    <definedName name="BExEWNBGQS1U2LW3W84T4LSJ9K00" localSheetId="8" hidden="1">#REF!</definedName>
    <definedName name="BExEWNBGQS1U2LW3W84T4LSJ9K00" localSheetId="7" hidden="1">#REF!</definedName>
    <definedName name="BExEWNBGQS1U2LW3W84T4LSJ9K00" localSheetId="6" hidden="1">#REF!</definedName>
    <definedName name="BExEWNBGQS1U2LW3W84T4LSJ9K00" localSheetId="5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15" hidden="1">#REF!</definedName>
    <definedName name="BExEWO7STL7HNZSTY8VQBPTX1WK6" localSheetId="14" hidden="1">#REF!</definedName>
    <definedName name="BExEWO7STL7HNZSTY8VQBPTX1WK6" localSheetId="13" hidden="1">#REF!</definedName>
    <definedName name="BExEWO7STL7HNZSTY8VQBPTX1WK6" localSheetId="12" hidden="1">#REF!</definedName>
    <definedName name="BExEWO7STL7HNZSTY8VQBPTX1WK6" localSheetId="11" hidden="1">#REF!</definedName>
    <definedName name="BExEWO7STL7HNZSTY8VQBPTX1WK6" localSheetId="10" hidden="1">#REF!</definedName>
    <definedName name="BExEWO7STL7HNZSTY8VQBPTX1WK6" localSheetId="9" hidden="1">#REF!</definedName>
    <definedName name="BExEWO7STL7HNZSTY8VQBPTX1WK6" localSheetId="8" hidden="1">#REF!</definedName>
    <definedName name="BExEWO7STL7HNZSTY8VQBPTX1WK6" localSheetId="7" hidden="1">#REF!</definedName>
    <definedName name="BExEWO7STL7HNZSTY8VQBPTX1WK6" localSheetId="6" hidden="1">#REF!</definedName>
    <definedName name="BExEWO7STL7HNZSTY8VQBPTX1WK6" localSheetId="5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15" hidden="1">#REF!</definedName>
    <definedName name="BExEWQ0M1N3KMKTDJ73H10QSG4W1" localSheetId="14" hidden="1">#REF!</definedName>
    <definedName name="BExEWQ0M1N3KMKTDJ73H10QSG4W1" localSheetId="13" hidden="1">#REF!</definedName>
    <definedName name="BExEWQ0M1N3KMKTDJ73H10QSG4W1" localSheetId="12" hidden="1">#REF!</definedName>
    <definedName name="BExEWQ0M1N3KMKTDJ73H10QSG4W1" localSheetId="11" hidden="1">#REF!</definedName>
    <definedName name="BExEWQ0M1N3KMKTDJ73H10QSG4W1" localSheetId="10" hidden="1">#REF!</definedName>
    <definedName name="BExEWQ0M1N3KMKTDJ73H10QSG4W1" localSheetId="9" hidden="1">#REF!</definedName>
    <definedName name="BExEWQ0M1N3KMKTDJ73H10QSG4W1" localSheetId="8" hidden="1">#REF!</definedName>
    <definedName name="BExEWQ0M1N3KMKTDJ73H10QSG4W1" localSheetId="7" hidden="1">#REF!</definedName>
    <definedName name="BExEWQ0M1N3KMKTDJ73H10QSG4W1" localSheetId="6" hidden="1">#REF!</definedName>
    <definedName name="BExEWQ0M1N3KMKTDJ73H10QSG4W1" localSheetId="5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15" hidden="1">#REF!</definedName>
    <definedName name="BExEX43OR6NH8GF32YY2ZB6Y8WGP" localSheetId="14" hidden="1">#REF!</definedName>
    <definedName name="BExEX43OR6NH8GF32YY2ZB6Y8WGP" localSheetId="13" hidden="1">#REF!</definedName>
    <definedName name="BExEX43OR6NH8GF32YY2ZB6Y8WGP" localSheetId="12" hidden="1">#REF!</definedName>
    <definedName name="BExEX43OR6NH8GF32YY2ZB6Y8WGP" localSheetId="11" hidden="1">#REF!</definedName>
    <definedName name="BExEX43OR6NH8GF32YY2ZB6Y8WGP" localSheetId="10" hidden="1">#REF!</definedName>
    <definedName name="BExEX43OR6NH8GF32YY2ZB6Y8WGP" localSheetId="9" hidden="1">#REF!</definedName>
    <definedName name="BExEX43OR6NH8GF32YY2ZB6Y8WGP" localSheetId="8" hidden="1">#REF!</definedName>
    <definedName name="BExEX43OR6NH8GF32YY2ZB6Y8WGP" localSheetId="7" hidden="1">#REF!</definedName>
    <definedName name="BExEX43OR6NH8GF32YY2ZB6Y8WGP" localSheetId="6" hidden="1">#REF!</definedName>
    <definedName name="BExEX43OR6NH8GF32YY2ZB6Y8WGP" localSheetId="5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15" hidden="1">#REF!</definedName>
    <definedName name="BExEX85F3OSW8NSCYGYPS9372Z1Q" localSheetId="14" hidden="1">#REF!</definedName>
    <definedName name="BExEX85F3OSW8NSCYGYPS9372Z1Q" localSheetId="13" hidden="1">#REF!</definedName>
    <definedName name="BExEX85F3OSW8NSCYGYPS9372Z1Q" localSheetId="12" hidden="1">#REF!</definedName>
    <definedName name="BExEX85F3OSW8NSCYGYPS9372Z1Q" localSheetId="11" hidden="1">#REF!</definedName>
    <definedName name="BExEX85F3OSW8NSCYGYPS9372Z1Q" localSheetId="10" hidden="1">#REF!</definedName>
    <definedName name="BExEX85F3OSW8NSCYGYPS9372Z1Q" localSheetId="9" hidden="1">#REF!</definedName>
    <definedName name="BExEX85F3OSW8NSCYGYPS9372Z1Q" localSheetId="8" hidden="1">#REF!</definedName>
    <definedName name="BExEX85F3OSW8NSCYGYPS9372Z1Q" localSheetId="7" hidden="1">#REF!</definedName>
    <definedName name="BExEX85F3OSW8NSCYGYPS9372Z1Q" localSheetId="6" hidden="1">#REF!</definedName>
    <definedName name="BExEX85F3OSW8NSCYGYPS9372Z1Q" localSheetId="5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15" hidden="1">#REF!</definedName>
    <definedName name="BExEX9HWY2G6928ZVVVQF77QCM2C" localSheetId="14" hidden="1">#REF!</definedName>
    <definedName name="BExEX9HWY2G6928ZVVVQF77QCM2C" localSheetId="13" hidden="1">#REF!</definedName>
    <definedName name="BExEX9HWY2G6928ZVVVQF77QCM2C" localSheetId="12" hidden="1">#REF!</definedName>
    <definedName name="BExEX9HWY2G6928ZVVVQF77QCM2C" localSheetId="11" hidden="1">#REF!</definedName>
    <definedName name="BExEX9HWY2G6928ZVVVQF77QCM2C" localSheetId="10" hidden="1">#REF!</definedName>
    <definedName name="BExEX9HWY2G6928ZVVVQF77QCM2C" localSheetId="9" hidden="1">#REF!</definedName>
    <definedName name="BExEX9HWY2G6928ZVVVQF77QCM2C" localSheetId="8" hidden="1">#REF!</definedName>
    <definedName name="BExEX9HWY2G6928ZVVVQF77QCM2C" localSheetId="7" hidden="1">#REF!</definedName>
    <definedName name="BExEX9HWY2G6928ZVVVQF77QCM2C" localSheetId="6" hidden="1">#REF!</definedName>
    <definedName name="BExEX9HWY2G6928ZVVVQF77QCM2C" localSheetId="5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15" hidden="1">#REF!</definedName>
    <definedName name="BExEXBQWAYKMVBRJRHB8PFCSYFVN" localSheetId="14" hidden="1">#REF!</definedName>
    <definedName name="BExEXBQWAYKMVBRJRHB8PFCSYFVN" localSheetId="13" hidden="1">#REF!</definedName>
    <definedName name="BExEXBQWAYKMVBRJRHB8PFCSYFVN" localSheetId="12" hidden="1">#REF!</definedName>
    <definedName name="BExEXBQWAYKMVBRJRHB8PFCSYFVN" localSheetId="11" hidden="1">#REF!</definedName>
    <definedName name="BExEXBQWAYKMVBRJRHB8PFCSYFVN" localSheetId="10" hidden="1">#REF!</definedName>
    <definedName name="BExEXBQWAYKMVBRJRHB8PFCSYFVN" localSheetId="9" hidden="1">#REF!</definedName>
    <definedName name="BExEXBQWAYKMVBRJRHB8PFCSYFVN" localSheetId="8" hidden="1">#REF!</definedName>
    <definedName name="BExEXBQWAYKMVBRJRHB8PFCSYFVN" localSheetId="7" hidden="1">#REF!</definedName>
    <definedName name="BExEXBQWAYKMVBRJRHB8PFCSYFVN" localSheetId="6" hidden="1">#REF!</definedName>
    <definedName name="BExEXBQWAYKMVBRJRHB8PFCSYFVN" localSheetId="5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15" hidden="1">#REF!</definedName>
    <definedName name="BExEXGE2TE9MQWLQVHL7XGQWL102" localSheetId="14" hidden="1">#REF!</definedName>
    <definedName name="BExEXGE2TE9MQWLQVHL7XGQWL102" localSheetId="13" hidden="1">#REF!</definedName>
    <definedName name="BExEXGE2TE9MQWLQVHL7XGQWL102" localSheetId="12" hidden="1">#REF!</definedName>
    <definedName name="BExEXGE2TE9MQWLQVHL7XGQWL102" localSheetId="11" hidden="1">#REF!</definedName>
    <definedName name="BExEXGE2TE9MQWLQVHL7XGQWL102" localSheetId="10" hidden="1">#REF!</definedName>
    <definedName name="BExEXGE2TE9MQWLQVHL7XGQWL102" localSheetId="9" hidden="1">#REF!</definedName>
    <definedName name="BExEXGE2TE9MQWLQVHL7XGQWL102" localSheetId="8" hidden="1">#REF!</definedName>
    <definedName name="BExEXGE2TE9MQWLQVHL7XGQWL102" localSheetId="7" hidden="1">#REF!</definedName>
    <definedName name="BExEXGE2TE9MQWLQVHL7XGQWL102" localSheetId="6" hidden="1">#REF!</definedName>
    <definedName name="BExEXGE2TE9MQWLQVHL7XGQWL102" localSheetId="5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15" hidden="1">#REF!</definedName>
    <definedName name="BExEXRBZ0DI9E2UFLLKYWGN66B61" localSheetId="14" hidden="1">#REF!</definedName>
    <definedName name="BExEXRBZ0DI9E2UFLLKYWGN66B61" localSheetId="13" hidden="1">#REF!</definedName>
    <definedName name="BExEXRBZ0DI9E2UFLLKYWGN66B61" localSheetId="12" hidden="1">#REF!</definedName>
    <definedName name="BExEXRBZ0DI9E2UFLLKYWGN66B61" localSheetId="11" hidden="1">#REF!</definedName>
    <definedName name="BExEXRBZ0DI9E2UFLLKYWGN66B61" localSheetId="10" hidden="1">#REF!</definedName>
    <definedName name="BExEXRBZ0DI9E2UFLLKYWGN66B61" localSheetId="9" hidden="1">#REF!</definedName>
    <definedName name="BExEXRBZ0DI9E2UFLLKYWGN66B61" localSheetId="8" hidden="1">#REF!</definedName>
    <definedName name="BExEXRBZ0DI9E2UFLLKYWGN66B61" localSheetId="7" hidden="1">#REF!</definedName>
    <definedName name="BExEXRBZ0DI9E2UFLLKYWGN66B61" localSheetId="6" hidden="1">#REF!</definedName>
    <definedName name="BExEXRBZ0DI9E2UFLLKYWGN66B61" localSheetId="5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15" hidden="1">#REF!</definedName>
    <definedName name="BExEXW4FSOZ9C2SZSQIAA3W82I5K" localSheetId="14" hidden="1">#REF!</definedName>
    <definedName name="BExEXW4FSOZ9C2SZSQIAA3W82I5K" localSheetId="13" hidden="1">#REF!</definedName>
    <definedName name="BExEXW4FSOZ9C2SZSQIAA3W82I5K" localSheetId="12" hidden="1">#REF!</definedName>
    <definedName name="BExEXW4FSOZ9C2SZSQIAA3W82I5K" localSheetId="11" hidden="1">#REF!</definedName>
    <definedName name="BExEXW4FSOZ9C2SZSQIAA3W82I5K" localSheetId="10" hidden="1">#REF!</definedName>
    <definedName name="BExEXW4FSOZ9C2SZSQIAA3W82I5K" localSheetId="9" hidden="1">#REF!</definedName>
    <definedName name="BExEXW4FSOZ9C2SZSQIAA3W82I5K" localSheetId="8" hidden="1">#REF!</definedName>
    <definedName name="BExEXW4FSOZ9C2SZSQIAA3W82I5K" localSheetId="7" hidden="1">#REF!</definedName>
    <definedName name="BExEXW4FSOZ9C2SZSQIAA3W82I5K" localSheetId="6" hidden="1">#REF!</definedName>
    <definedName name="BExEXW4FSOZ9C2SZSQIAA3W82I5K" localSheetId="5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15" hidden="1">#REF!</definedName>
    <definedName name="BExEXZ4H2ZUNEW5I6I74GK08QAQC" localSheetId="14" hidden="1">#REF!</definedName>
    <definedName name="BExEXZ4H2ZUNEW5I6I74GK08QAQC" localSheetId="13" hidden="1">#REF!</definedName>
    <definedName name="BExEXZ4H2ZUNEW5I6I74GK08QAQC" localSheetId="12" hidden="1">#REF!</definedName>
    <definedName name="BExEXZ4H2ZUNEW5I6I74GK08QAQC" localSheetId="11" hidden="1">#REF!</definedName>
    <definedName name="BExEXZ4H2ZUNEW5I6I74GK08QAQC" localSheetId="10" hidden="1">#REF!</definedName>
    <definedName name="BExEXZ4H2ZUNEW5I6I74GK08QAQC" localSheetId="9" hidden="1">#REF!</definedName>
    <definedName name="BExEXZ4H2ZUNEW5I6I74GK08QAQC" localSheetId="8" hidden="1">#REF!</definedName>
    <definedName name="BExEXZ4H2ZUNEW5I6I74GK08QAQC" localSheetId="7" hidden="1">#REF!</definedName>
    <definedName name="BExEXZ4H2ZUNEW5I6I74GK08QAQC" localSheetId="6" hidden="1">#REF!</definedName>
    <definedName name="BExEXZ4H2ZUNEW5I6I74GK08QAQC" localSheetId="5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15" hidden="1">#REF!</definedName>
    <definedName name="BExEY42GK80HA9M84NTZ3NV9K2VI" localSheetId="14" hidden="1">#REF!</definedName>
    <definedName name="BExEY42GK80HA9M84NTZ3NV9K2VI" localSheetId="13" hidden="1">#REF!</definedName>
    <definedName name="BExEY42GK80HA9M84NTZ3NV9K2VI" localSheetId="12" hidden="1">#REF!</definedName>
    <definedName name="BExEY42GK80HA9M84NTZ3NV9K2VI" localSheetId="11" hidden="1">#REF!</definedName>
    <definedName name="BExEY42GK80HA9M84NTZ3NV9K2VI" localSheetId="10" hidden="1">#REF!</definedName>
    <definedName name="BExEY42GK80HA9M84NTZ3NV9K2VI" localSheetId="9" hidden="1">#REF!</definedName>
    <definedName name="BExEY42GK80HA9M84NTZ3NV9K2VI" localSheetId="8" hidden="1">#REF!</definedName>
    <definedName name="BExEY42GK80HA9M84NTZ3NV9K2VI" localSheetId="7" hidden="1">#REF!</definedName>
    <definedName name="BExEY42GK80HA9M84NTZ3NV9K2VI" localSheetId="6" hidden="1">#REF!</definedName>
    <definedName name="BExEY42GK80HA9M84NTZ3NV9K2VI" localSheetId="5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15" hidden="1">#REF!</definedName>
    <definedName name="BExEYLG9FL9V1JPPNZ3FUDNSEJ4V" localSheetId="14" hidden="1">#REF!</definedName>
    <definedName name="BExEYLG9FL9V1JPPNZ3FUDNSEJ4V" localSheetId="13" hidden="1">#REF!</definedName>
    <definedName name="BExEYLG9FL9V1JPPNZ3FUDNSEJ4V" localSheetId="12" hidden="1">#REF!</definedName>
    <definedName name="BExEYLG9FL9V1JPPNZ3FUDNSEJ4V" localSheetId="11" hidden="1">#REF!</definedName>
    <definedName name="BExEYLG9FL9V1JPPNZ3FUDNSEJ4V" localSheetId="10" hidden="1">#REF!</definedName>
    <definedName name="BExEYLG9FL9V1JPPNZ3FUDNSEJ4V" localSheetId="9" hidden="1">#REF!</definedName>
    <definedName name="BExEYLG9FL9V1JPPNZ3FUDNSEJ4V" localSheetId="8" hidden="1">#REF!</definedName>
    <definedName name="BExEYLG9FL9V1JPPNZ3FUDNSEJ4V" localSheetId="7" hidden="1">#REF!</definedName>
    <definedName name="BExEYLG9FL9V1JPPNZ3FUDNSEJ4V" localSheetId="6" hidden="1">#REF!</definedName>
    <definedName name="BExEYLG9FL9V1JPPNZ3FUDNSEJ4V" localSheetId="5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15" hidden="1">#REF!</definedName>
    <definedName name="BExEYOW8C1B3OUUCIGEC7L8OOW1Z" localSheetId="14" hidden="1">#REF!</definedName>
    <definedName name="BExEYOW8C1B3OUUCIGEC7L8OOW1Z" localSheetId="13" hidden="1">#REF!</definedName>
    <definedName name="BExEYOW8C1B3OUUCIGEC7L8OOW1Z" localSheetId="12" hidden="1">#REF!</definedName>
    <definedName name="BExEYOW8C1B3OUUCIGEC7L8OOW1Z" localSheetId="11" hidden="1">#REF!</definedName>
    <definedName name="BExEYOW8C1B3OUUCIGEC7L8OOW1Z" localSheetId="10" hidden="1">#REF!</definedName>
    <definedName name="BExEYOW8C1B3OUUCIGEC7L8OOW1Z" localSheetId="9" hidden="1">#REF!</definedName>
    <definedName name="BExEYOW8C1B3OUUCIGEC7L8OOW1Z" localSheetId="8" hidden="1">#REF!</definedName>
    <definedName name="BExEYOW8C1B3OUUCIGEC7L8OOW1Z" localSheetId="7" hidden="1">#REF!</definedName>
    <definedName name="BExEYOW8C1B3OUUCIGEC7L8OOW1Z" localSheetId="6" hidden="1">#REF!</definedName>
    <definedName name="BExEYOW8C1B3OUUCIGEC7L8OOW1Z" localSheetId="5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15" hidden="1">#REF!</definedName>
    <definedName name="BExEYPCI2LT224YS4M3T50V85FAG" localSheetId="14" hidden="1">#REF!</definedName>
    <definedName name="BExEYPCI2LT224YS4M3T50V85FAG" localSheetId="13" hidden="1">#REF!</definedName>
    <definedName name="BExEYPCI2LT224YS4M3T50V85FAG" localSheetId="12" hidden="1">#REF!</definedName>
    <definedName name="BExEYPCI2LT224YS4M3T50V85FAG" localSheetId="11" hidden="1">#REF!</definedName>
    <definedName name="BExEYPCI2LT224YS4M3T50V85FAG" localSheetId="10" hidden="1">#REF!</definedName>
    <definedName name="BExEYPCI2LT224YS4M3T50V85FAG" localSheetId="9" hidden="1">#REF!</definedName>
    <definedName name="BExEYPCI2LT224YS4M3T50V85FAG" localSheetId="8" hidden="1">#REF!</definedName>
    <definedName name="BExEYPCI2LT224YS4M3T50V85FAG" localSheetId="7" hidden="1">#REF!</definedName>
    <definedName name="BExEYPCI2LT224YS4M3T50V85FAG" localSheetId="6" hidden="1">#REF!</definedName>
    <definedName name="BExEYPCI2LT224YS4M3T50V85FAG" localSheetId="5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15" hidden="1">#REF!</definedName>
    <definedName name="BExEYUQJXZT6N5HJH8ACJF6SRWEE" localSheetId="14" hidden="1">#REF!</definedName>
    <definedName name="BExEYUQJXZT6N5HJH8ACJF6SRWEE" localSheetId="13" hidden="1">#REF!</definedName>
    <definedName name="BExEYUQJXZT6N5HJH8ACJF6SRWEE" localSheetId="12" hidden="1">#REF!</definedName>
    <definedName name="BExEYUQJXZT6N5HJH8ACJF6SRWEE" localSheetId="11" hidden="1">#REF!</definedName>
    <definedName name="BExEYUQJXZT6N5HJH8ACJF6SRWEE" localSheetId="10" hidden="1">#REF!</definedName>
    <definedName name="BExEYUQJXZT6N5HJH8ACJF6SRWEE" localSheetId="9" hidden="1">#REF!</definedName>
    <definedName name="BExEYUQJXZT6N5HJH8ACJF6SRWEE" localSheetId="8" hidden="1">#REF!</definedName>
    <definedName name="BExEYUQJXZT6N5HJH8ACJF6SRWEE" localSheetId="7" hidden="1">#REF!</definedName>
    <definedName name="BExEYUQJXZT6N5HJH8ACJF6SRWEE" localSheetId="6" hidden="1">#REF!</definedName>
    <definedName name="BExEYUQJXZT6N5HJH8ACJF6SRWEE" localSheetId="5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15" hidden="1">#REF!</definedName>
    <definedName name="BExEYYC7KLO4XJQW9GMGVVJQXF4C" localSheetId="14" hidden="1">#REF!</definedName>
    <definedName name="BExEYYC7KLO4XJQW9GMGVVJQXF4C" localSheetId="13" hidden="1">#REF!</definedName>
    <definedName name="BExEYYC7KLO4XJQW9GMGVVJQXF4C" localSheetId="12" hidden="1">#REF!</definedName>
    <definedName name="BExEYYC7KLO4XJQW9GMGVVJQXF4C" localSheetId="11" hidden="1">#REF!</definedName>
    <definedName name="BExEYYC7KLO4XJQW9GMGVVJQXF4C" localSheetId="10" hidden="1">#REF!</definedName>
    <definedName name="BExEYYC7KLO4XJQW9GMGVVJQXF4C" localSheetId="9" hidden="1">#REF!</definedName>
    <definedName name="BExEYYC7KLO4XJQW9GMGVVJQXF4C" localSheetId="8" hidden="1">#REF!</definedName>
    <definedName name="BExEYYC7KLO4XJQW9GMGVVJQXF4C" localSheetId="7" hidden="1">#REF!</definedName>
    <definedName name="BExEYYC7KLO4XJQW9GMGVVJQXF4C" localSheetId="6" hidden="1">#REF!</definedName>
    <definedName name="BExEYYC7KLO4XJQW9GMGVVJQXF4C" localSheetId="5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15" hidden="1">#REF!</definedName>
    <definedName name="BExEZ1S6VZCG01ZPLBSS9Z1SBOJ2" localSheetId="14" hidden="1">#REF!</definedName>
    <definedName name="BExEZ1S6VZCG01ZPLBSS9Z1SBOJ2" localSheetId="13" hidden="1">#REF!</definedName>
    <definedName name="BExEZ1S6VZCG01ZPLBSS9Z1SBOJ2" localSheetId="12" hidden="1">#REF!</definedName>
    <definedName name="BExEZ1S6VZCG01ZPLBSS9Z1SBOJ2" localSheetId="11" hidden="1">#REF!</definedName>
    <definedName name="BExEZ1S6VZCG01ZPLBSS9Z1SBOJ2" localSheetId="10" hidden="1">#REF!</definedName>
    <definedName name="BExEZ1S6VZCG01ZPLBSS9Z1SBOJ2" localSheetId="9" hidden="1">#REF!</definedName>
    <definedName name="BExEZ1S6VZCG01ZPLBSS9Z1SBOJ2" localSheetId="8" hidden="1">#REF!</definedName>
    <definedName name="BExEZ1S6VZCG01ZPLBSS9Z1SBOJ2" localSheetId="7" hidden="1">#REF!</definedName>
    <definedName name="BExEZ1S6VZCG01ZPLBSS9Z1SBOJ2" localSheetId="6" hidden="1">#REF!</definedName>
    <definedName name="BExEZ1S6VZCG01ZPLBSS9Z1SBOJ2" localSheetId="5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15" hidden="1">#REF!</definedName>
    <definedName name="BExEZ6KV8TDKOO0Y66LSH9DCFW5M" localSheetId="14" hidden="1">#REF!</definedName>
    <definedName name="BExEZ6KV8TDKOO0Y66LSH9DCFW5M" localSheetId="13" hidden="1">#REF!</definedName>
    <definedName name="BExEZ6KV8TDKOO0Y66LSH9DCFW5M" localSheetId="12" hidden="1">#REF!</definedName>
    <definedName name="BExEZ6KV8TDKOO0Y66LSH9DCFW5M" localSheetId="11" hidden="1">#REF!</definedName>
    <definedName name="BExEZ6KV8TDKOO0Y66LSH9DCFW5M" localSheetId="10" hidden="1">#REF!</definedName>
    <definedName name="BExEZ6KV8TDKOO0Y66LSH9DCFW5M" localSheetId="9" hidden="1">#REF!</definedName>
    <definedName name="BExEZ6KV8TDKOO0Y66LSH9DCFW5M" localSheetId="8" hidden="1">#REF!</definedName>
    <definedName name="BExEZ6KV8TDKOO0Y66LSH9DCFW5M" localSheetId="7" hidden="1">#REF!</definedName>
    <definedName name="BExEZ6KV8TDKOO0Y66LSH9DCFW5M" localSheetId="6" hidden="1">#REF!</definedName>
    <definedName name="BExEZ6KV8TDKOO0Y66LSH9DCFW5M" localSheetId="5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15" hidden="1">#REF!</definedName>
    <definedName name="BExEZGBFNJR8DLPN0V11AU22L6WY" localSheetId="14" hidden="1">#REF!</definedName>
    <definedName name="BExEZGBFNJR8DLPN0V11AU22L6WY" localSheetId="13" hidden="1">#REF!</definedName>
    <definedName name="BExEZGBFNJR8DLPN0V11AU22L6WY" localSheetId="12" hidden="1">#REF!</definedName>
    <definedName name="BExEZGBFNJR8DLPN0V11AU22L6WY" localSheetId="11" hidden="1">#REF!</definedName>
    <definedName name="BExEZGBFNJR8DLPN0V11AU22L6WY" localSheetId="10" hidden="1">#REF!</definedName>
    <definedName name="BExEZGBFNJR8DLPN0V11AU22L6WY" localSheetId="9" hidden="1">#REF!</definedName>
    <definedName name="BExEZGBFNJR8DLPN0V11AU22L6WY" localSheetId="8" hidden="1">#REF!</definedName>
    <definedName name="BExEZGBFNJR8DLPN0V11AU22L6WY" localSheetId="7" hidden="1">#REF!</definedName>
    <definedName name="BExEZGBFNJR8DLPN0V11AU22L6WY" localSheetId="6" hidden="1">#REF!</definedName>
    <definedName name="BExEZGBFNJR8DLPN0V11AU22L6WY" localSheetId="5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15" hidden="1">#REF!</definedName>
    <definedName name="BExEZVR61GWO1ZM3XHWUKRJJMQXV" localSheetId="14" hidden="1">#REF!</definedName>
    <definedName name="BExEZVR61GWO1ZM3XHWUKRJJMQXV" localSheetId="13" hidden="1">#REF!</definedName>
    <definedName name="BExEZVR61GWO1ZM3XHWUKRJJMQXV" localSheetId="12" hidden="1">#REF!</definedName>
    <definedName name="BExEZVR61GWO1ZM3XHWUKRJJMQXV" localSheetId="11" hidden="1">#REF!</definedName>
    <definedName name="BExEZVR61GWO1ZM3XHWUKRJJMQXV" localSheetId="10" hidden="1">#REF!</definedName>
    <definedName name="BExEZVR61GWO1ZM3XHWUKRJJMQXV" localSheetId="9" hidden="1">#REF!</definedName>
    <definedName name="BExEZVR61GWO1ZM3XHWUKRJJMQXV" localSheetId="8" hidden="1">#REF!</definedName>
    <definedName name="BExEZVR61GWO1ZM3XHWUKRJJMQXV" localSheetId="7" hidden="1">#REF!</definedName>
    <definedName name="BExEZVR61GWO1ZM3XHWUKRJJMQXV" localSheetId="6" hidden="1">#REF!</definedName>
    <definedName name="BExEZVR61GWO1ZM3XHWUKRJJMQXV" localSheetId="5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15" hidden="1">#REF!</definedName>
    <definedName name="BExF02Y3V3QEPO2XLDSK47APK9XJ" localSheetId="14" hidden="1">#REF!</definedName>
    <definedName name="BExF02Y3V3QEPO2XLDSK47APK9XJ" localSheetId="13" hidden="1">#REF!</definedName>
    <definedName name="BExF02Y3V3QEPO2XLDSK47APK9XJ" localSheetId="12" hidden="1">#REF!</definedName>
    <definedName name="BExF02Y3V3QEPO2XLDSK47APK9XJ" localSheetId="11" hidden="1">#REF!</definedName>
    <definedName name="BExF02Y3V3QEPO2XLDSK47APK9XJ" localSheetId="10" hidden="1">#REF!</definedName>
    <definedName name="BExF02Y3V3QEPO2XLDSK47APK9XJ" localSheetId="9" hidden="1">#REF!</definedName>
    <definedName name="BExF02Y3V3QEPO2XLDSK47APK9XJ" localSheetId="8" hidden="1">#REF!</definedName>
    <definedName name="BExF02Y3V3QEPO2XLDSK47APK9XJ" localSheetId="7" hidden="1">#REF!</definedName>
    <definedName name="BExF02Y3V3QEPO2XLDSK47APK9XJ" localSheetId="6" hidden="1">#REF!</definedName>
    <definedName name="BExF02Y3V3QEPO2XLDSK47APK9XJ" localSheetId="5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15" hidden="1">#REF!</definedName>
    <definedName name="BExF03E824NHBODFUZ3PZ5HLF85X" localSheetId="14" hidden="1">#REF!</definedName>
    <definedName name="BExF03E824NHBODFUZ3PZ5HLF85X" localSheetId="13" hidden="1">#REF!</definedName>
    <definedName name="BExF03E824NHBODFUZ3PZ5HLF85X" localSheetId="12" hidden="1">#REF!</definedName>
    <definedName name="BExF03E824NHBODFUZ3PZ5HLF85X" localSheetId="11" hidden="1">#REF!</definedName>
    <definedName name="BExF03E824NHBODFUZ3PZ5HLF85X" localSheetId="10" hidden="1">#REF!</definedName>
    <definedName name="BExF03E824NHBODFUZ3PZ5HLF85X" localSheetId="9" hidden="1">#REF!</definedName>
    <definedName name="BExF03E824NHBODFUZ3PZ5HLF85X" localSheetId="8" hidden="1">#REF!</definedName>
    <definedName name="BExF03E824NHBODFUZ3PZ5HLF85X" localSheetId="7" hidden="1">#REF!</definedName>
    <definedName name="BExF03E824NHBODFUZ3PZ5HLF85X" localSheetId="6" hidden="1">#REF!</definedName>
    <definedName name="BExF03E824NHBODFUZ3PZ5HLF85X" localSheetId="5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15" hidden="1">#REF!</definedName>
    <definedName name="BExF09OS91RT7N7IW8JLMZ121ZP3" localSheetId="14" hidden="1">#REF!</definedName>
    <definedName name="BExF09OS91RT7N7IW8JLMZ121ZP3" localSheetId="13" hidden="1">#REF!</definedName>
    <definedName name="BExF09OS91RT7N7IW8JLMZ121ZP3" localSheetId="12" hidden="1">#REF!</definedName>
    <definedName name="BExF09OS91RT7N7IW8JLMZ121ZP3" localSheetId="11" hidden="1">#REF!</definedName>
    <definedName name="BExF09OS91RT7N7IW8JLMZ121ZP3" localSheetId="10" hidden="1">#REF!</definedName>
    <definedName name="BExF09OS91RT7N7IW8JLMZ121ZP3" localSheetId="9" hidden="1">#REF!</definedName>
    <definedName name="BExF09OS91RT7N7IW8JLMZ121ZP3" localSheetId="8" hidden="1">#REF!</definedName>
    <definedName name="BExF09OS91RT7N7IW8JLMZ121ZP3" localSheetId="7" hidden="1">#REF!</definedName>
    <definedName name="BExF09OS91RT7N7IW8JLMZ121ZP3" localSheetId="6" hidden="1">#REF!</definedName>
    <definedName name="BExF09OS91RT7N7IW8JLMZ121ZP3" localSheetId="5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15" hidden="1">#REF!</definedName>
    <definedName name="BExF0D4SEQ7RRCAER8UQKUJ4HH0Q" localSheetId="14" hidden="1">#REF!</definedName>
    <definedName name="BExF0D4SEQ7RRCAER8UQKUJ4HH0Q" localSheetId="13" hidden="1">#REF!</definedName>
    <definedName name="BExF0D4SEQ7RRCAER8UQKUJ4HH0Q" localSheetId="12" hidden="1">#REF!</definedName>
    <definedName name="BExF0D4SEQ7RRCAER8UQKUJ4HH0Q" localSheetId="11" hidden="1">#REF!</definedName>
    <definedName name="BExF0D4SEQ7RRCAER8UQKUJ4HH0Q" localSheetId="10" hidden="1">#REF!</definedName>
    <definedName name="BExF0D4SEQ7RRCAER8UQKUJ4HH0Q" localSheetId="9" hidden="1">#REF!</definedName>
    <definedName name="BExF0D4SEQ7RRCAER8UQKUJ4HH0Q" localSheetId="8" hidden="1">#REF!</definedName>
    <definedName name="BExF0D4SEQ7RRCAER8UQKUJ4HH0Q" localSheetId="7" hidden="1">#REF!</definedName>
    <definedName name="BExF0D4SEQ7RRCAER8UQKUJ4HH0Q" localSheetId="6" hidden="1">#REF!</definedName>
    <definedName name="BExF0D4SEQ7RRCAER8UQKUJ4HH0Q" localSheetId="5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15" hidden="1">#REF!</definedName>
    <definedName name="BExF0D4Z97PCG5JI9CC2TFB553AX" localSheetId="14" hidden="1">#REF!</definedName>
    <definedName name="BExF0D4Z97PCG5JI9CC2TFB553AX" localSheetId="13" hidden="1">#REF!</definedName>
    <definedName name="BExF0D4Z97PCG5JI9CC2TFB553AX" localSheetId="12" hidden="1">#REF!</definedName>
    <definedName name="BExF0D4Z97PCG5JI9CC2TFB553AX" localSheetId="11" hidden="1">#REF!</definedName>
    <definedName name="BExF0D4Z97PCG5JI9CC2TFB553AX" localSheetId="10" hidden="1">#REF!</definedName>
    <definedName name="BExF0D4Z97PCG5JI9CC2TFB553AX" localSheetId="9" hidden="1">#REF!</definedName>
    <definedName name="BExF0D4Z97PCG5JI9CC2TFB553AX" localSheetId="8" hidden="1">#REF!</definedName>
    <definedName name="BExF0D4Z97PCG5JI9CC2TFB553AX" localSheetId="7" hidden="1">#REF!</definedName>
    <definedName name="BExF0D4Z97PCG5JI9CC2TFB553AX" localSheetId="6" hidden="1">#REF!</definedName>
    <definedName name="BExF0D4Z97PCG5JI9CC2TFB553AX" localSheetId="5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15" hidden="1">#REF!</definedName>
    <definedName name="BExF0DAB1PUE0V936NFEK68CCKTJ" localSheetId="14" hidden="1">#REF!</definedName>
    <definedName name="BExF0DAB1PUE0V936NFEK68CCKTJ" localSheetId="13" hidden="1">#REF!</definedName>
    <definedName name="BExF0DAB1PUE0V936NFEK68CCKTJ" localSheetId="12" hidden="1">#REF!</definedName>
    <definedName name="BExF0DAB1PUE0V936NFEK68CCKTJ" localSheetId="11" hidden="1">#REF!</definedName>
    <definedName name="BExF0DAB1PUE0V936NFEK68CCKTJ" localSheetId="10" hidden="1">#REF!</definedName>
    <definedName name="BExF0DAB1PUE0V936NFEK68CCKTJ" localSheetId="9" hidden="1">#REF!</definedName>
    <definedName name="BExF0DAB1PUE0V936NFEK68CCKTJ" localSheetId="8" hidden="1">#REF!</definedName>
    <definedName name="BExF0DAB1PUE0V936NFEK68CCKTJ" localSheetId="7" hidden="1">#REF!</definedName>
    <definedName name="BExF0DAB1PUE0V936NFEK68CCKTJ" localSheetId="6" hidden="1">#REF!</definedName>
    <definedName name="BExF0DAB1PUE0V936NFEK68CCKTJ" localSheetId="5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15" hidden="1">#REF!</definedName>
    <definedName name="BExF0LOEHV42P2DV7QL8O7HOQ3N9" localSheetId="14" hidden="1">#REF!</definedName>
    <definedName name="BExF0LOEHV42P2DV7QL8O7HOQ3N9" localSheetId="13" hidden="1">#REF!</definedName>
    <definedName name="BExF0LOEHV42P2DV7QL8O7HOQ3N9" localSheetId="12" hidden="1">#REF!</definedName>
    <definedName name="BExF0LOEHV42P2DV7QL8O7HOQ3N9" localSheetId="11" hidden="1">#REF!</definedName>
    <definedName name="BExF0LOEHV42P2DV7QL8O7HOQ3N9" localSheetId="10" hidden="1">#REF!</definedName>
    <definedName name="BExF0LOEHV42P2DV7QL8O7HOQ3N9" localSheetId="9" hidden="1">#REF!</definedName>
    <definedName name="BExF0LOEHV42P2DV7QL8O7HOQ3N9" localSheetId="8" hidden="1">#REF!</definedName>
    <definedName name="BExF0LOEHV42P2DV7QL8O7HOQ3N9" localSheetId="7" hidden="1">#REF!</definedName>
    <definedName name="BExF0LOEHV42P2DV7QL8O7HOQ3N9" localSheetId="6" hidden="1">#REF!</definedName>
    <definedName name="BExF0LOEHV42P2DV7QL8O7HOQ3N9" localSheetId="5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15" hidden="1">#REF!</definedName>
    <definedName name="BExF0QRT0ZP2578DKKC9SRW40F5L" localSheetId="14" hidden="1">#REF!</definedName>
    <definedName name="BExF0QRT0ZP2578DKKC9SRW40F5L" localSheetId="13" hidden="1">#REF!</definedName>
    <definedName name="BExF0QRT0ZP2578DKKC9SRW40F5L" localSheetId="12" hidden="1">#REF!</definedName>
    <definedName name="BExF0QRT0ZP2578DKKC9SRW40F5L" localSheetId="11" hidden="1">#REF!</definedName>
    <definedName name="BExF0QRT0ZP2578DKKC9SRW40F5L" localSheetId="10" hidden="1">#REF!</definedName>
    <definedName name="BExF0QRT0ZP2578DKKC9SRW40F5L" localSheetId="9" hidden="1">#REF!</definedName>
    <definedName name="BExF0QRT0ZP2578DKKC9SRW40F5L" localSheetId="8" hidden="1">#REF!</definedName>
    <definedName name="BExF0QRT0ZP2578DKKC9SRW40F5L" localSheetId="7" hidden="1">#REF!</definedName>
    <definedName name="BExF0QRT0ZP2578DKKC9SRW40F5L" localSheetId="6" hidden="1">#REF!</definedName>
    <definedName name="BExF0QRT0ZP2578DKKC9SRW40F5L" localSheetId="5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15" hidden="1">#REF!</definedName>
    <definedName name="BExF0WRM9VO25RLSO03ZOCE8H7K5" localSheetId="14" hidden="1">#REF!</definedName>
    <definedName name="BExF0WRM9VO25RLSO03ZOCE8H7K5" localSheetId="13" hidden="1">#REF!</definedName>
    <definedName name="BExF0WRM9VO25RLSO03ZOCE8H7K5" localSheetId="12" hidden="1">#REF!</definedName>
    <definedName name="BExF0WRM9VO25RLSO03ZOCE8H7K5" localSheetId="11" hidden="1">#REF!</definedName>
    <definedName name="BExF0WRM9VO25RLSO03ZOCE8H7K5" localSheetId="10" hidden="1">#REF!</definedName>
    <definedName name="BExF0WRM9VO25RLSO03ZOCE8H7K5" localSheetId="9" hidden="1">#REF!</definedName>
    <definedName name="BExF0WRM9VO25RLSO03ZOCE8H7K5" localSheetId="8" hidden="1">#REF!</definedName>
    <definedName name="BExF0WRM9VO25RLSO03ZOCE8H7K5" localSheetId="7" hidden="1">#REF!</definedName>
    <definedName name="BExF0WRM9VO25RLSO03ZOCE8H7K5" localSheetId="6" hidden="1">#REF!</definedName>
    <definedName name="BExF0WRM9VO25RLSO03ZOCE8H7K5" localSheetId="5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15" hidden="1">#REF!</definedName>
    <definedName name="BExF0ZRI7W4RSLIDLHTSM0AWXO3S" localSheetId="14" hidden="1">#REF!</definedName>
    <definedName name="BExF0ZRI7W4RSLIDLHTSM0AWXO3S" localSheetId="13" hidden="1">#REF!</definedName>
    <definedName name="BExF0ZRI7W4RSLIDLHTSM0AWXO3S" localSheetId="12" hidden="1">#REF!</definedName>
    <definedName name="BExF0ZRI7W4RSLIDLHTSM0AWXO3S" localSheetId="11" hidden="1">#REF!</definedName>
    <definedName name="BExF0ZRI7W4RSLIDLHTSM0AWXO3S" localSheetId="10" hidden="1">#REF!</definedName>
    <definedName name="BExF0ZRI7W4RSLIDLHTSM0AWXO3S" localSheetId="9" hidden="1">#REF!</definedName>
    <definedName name="BExF0ZRI7W4RSLIDLHTSM0AWXO3S" localSheetId="8" hidden="1">#REF!</definedName>
    <definedName name="BExF0ZRI7W4RSLIDLHTSM0AWXO3S" localSheetId="7" hidden="1">#REF!</definedName>
    <definedName name="BExF0ZRI7W4RSLIDLHTSM0AWXO3S" localSheetId="6" hidden="1">#REF!</definedName>
    <definedName name="BExF0ZRI7W4RSLIDLHTSM0AWXO3S" localSheetId="5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15" hidden="1">#REF!</definedName>
    <definedName name="BExF19CT3MMZZ2T5EWMDNG3UOJ01" localSheetId="14" hidden="1">#REF!</definedName>
    <definedName name="BExF19CT3MMZZ2T5EWMDNG3UOJ01" localSheetId="13" hidden="1">#REF!</definedName>
    <definedName name="BExF19CT3MMZZ2T5EWMDNG3UOJ01" localSheetId="12" hidden="1">#REF!</definedName>
    <definedName name="BExF19CT3MMZZ2T5EWMDNG3UOJ01" localSheetId="11" hidden="1">#REF!</definedName>
    <definedName name="BExF19CT3MMZZ2T5EWMDNG3UOJ01" localSheetId="10" hidden="1">#REF!</definedName>
    <definedName name="BExF19CT3MMZZ2T5EWMDNG3UOJ01" localSheetId="9" hidden="1">#REF!</definedName>
    <definedName name="BExF19CT3MMZZ2T5EWMDNG3UOJ01" localSheetId="8" hidden="1">#REF!</definedName>
    <definedName name="BExF19CT3MMZZ2T5EWMDNG3UOJ01" localSheetId="7" hidden="1">#REF!</definedName>
    <definedName name="BExF19CT3MMZZ2T5EWMDNG3UOJ01" localSheetId="6" hidden="1">#REF!</definedName>
    <definedName name="BExF19CT3MMZZ2T5EWMDNG3UOJ01" localSheetId="5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15" hidden="1">#REF!</definedName>
    <definedName name="BExF1C1VNHJBRW2XQKVSL1KSLFZ8" localSheetId="14" hidden="1">#REF!</definedName>
    <definedName name="BExF1C1VNHJBRW2XQKVSL1KSLFZ8" localSheetId="13" hidden="1">#REF!</definedName>
    <definedName name="BExF1C1VNHJBRW2XQKVSL1KSLFZ8" localSheetId="12" hidden="1">#REF!</definedName>
    <definedName name="BExF1C1VNHJBRW2XQKVSL1KSLFZ8" localSheetId="11" hidden="1">#REF!</definedName>
    <definedName name="BExF1C1VNHJBRW2XQKVSL1KSLFZ8" localSheetId="10" hidden="1">#REF!</definedName>
    <definedName name="BExF1C1VNHJBRW2XQKVSL1KSLFZ8" localSheetId="9" hidden="1">#REF!</definedName>
    <definedName name="BExF1C1VNHJBRW2XQKVSL1KSLFZ8" localSheetId="8" hidden="1">#REF!</definedName>
    <definedName name="BExF1C1VNHJBRW2XQKVSL1KSLFZ8" localSheetId="7" hidden="1">#REF!</definedName>
    <definedName name="BExF1C1VNHJBRW2XQKVSL1KSLFZ8" localSheetId="6" hidden="1">#REF!</definedName>
    <definedName name="BExF1C1VNHJBRW2XQKVSL1KSLFZ8" localSheetId="5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15" hidden="1">#REF!</definedName>
    <definedName name="BExF1M38U6NX17YJA8YU359B5Z4M" localSheetId="14" hidden="1">#REF!</definedName>
    <definedName name="BExF1M38U6NX17YJA8YU359B5Z4M" localSheetId="13" hidden="1">#REF!</definedName>
    <definedName name="BExF1M38U6NX17YJA8YU359B5Z4M" localSheetId="12" hidden="1">#REF!</definedName>
    <definedName name="BExF1M38U6NX17YJA8YU359B5Z4M" localSheetId="11" hidden="1">#REF!</definedName>
    <definedName name="BExF1M38U6NX17YJA8YU359B5Z4M" localSheetId="10" hidden="1">#REF!</definedName>
    <definedName name="BExF1M38U6NX17YJA8YU359B5Z4M" localSheetId="9" hidden="1">#REF!</definedName>
    <definedName name="BExF1M38U6NX17YJA8YU359B5Z4M" localSheetId="8" hidden="1">#REF!</definedName>
    <definedName name="BExF1M38U6NX17YJA8YU359B5Z4M" localSheetId="7" hidden="1">#REF!</definedName>
    <definedName name="BExF1M38U6NX17YJA8YU359B5Z4M" localSheetId="6" hidden="1">#REF!</definedName>
    <definedName name="BExF1M38U6NX17YJA8YU359B5Z4M" localSheetId="5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15" hidden="1">#REF!</definedName>
    <definedName name="BExF1MU4W3NPEY0OHRDWP5IANCBB" localSheetId="14" hidden="1">#REF!</definedName>
    <definedName name="BExF1MU4W3NPEY0OHRDWP5IANCBB" localSheetId="13" hidden="1">#REF!</definedName>
    <definedName name="BExF1MU4W3NPEY0OHRDWP5IANCBB" localSheetId="12" hidden="1">#REF!</definedName>
    <definedName name="BExF1MU4W3NPEY0OHRDWP5IANCBB" localSheetId="11" hidden="1">#REF!</definedName>
    <definedName name="BExF1MU4W3NPEY0OHRDWP5IANCBB" localSheetId="10" hidden="1">#REF!</definedName>
    <definedName name="BExF1MU4W3NPEY0OHRDWP5IANCBB" localSheetId="9" hidden="1">#REF!</definedName>
    <definedName name="BExF1MU4W3NPEY0OHRDWP5IANCBB" localSheetId="8" hidden="1">#REF!</definedName>
    <definedName name="BExF1MU4W3NPEY0OHRDWP5IANCBB" localSheetId="7" hidden="1">#REF!</definedName>
    <definedName name="BExF1MU4W3NPEY0OHRDWP5IANCBB" localSheetId="6" hidden="1">#REF!</definedName>
    <definedName name="BExF1MU4W3NPEY0OHRDWP5IANCBB" localSheetId="5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15" hidden="1">#REF!</definedName>
    <definedName name="BExF1MZN8MWMOKOARHJ1QAF9HPGT" localSheetId="14" hidden="1">#REF!</definedName>
    <definedName name="BExF1MZN8MWMOKOARHJ1QAF9HPGT" localSheetId="13" hidden="1">#REF!</definedName>
    <definedName name="BExF1MZN8MWMOKOARHJ1QAF9HPGT" localSheetId="12" hidden="1">#REF!</definedName>
    <definedName name="BExF1MZN8MWMOKOARHJ1QAF9HPGT" localSheetId="11" hidden="1">#REF!</definedName>
    <definedName name="BExF1MZN8MWMOKOARHJ1QAF9HPGT" localSheetId="10" hidden="1">#REF!</definedName>
    <definedName name="BExF1MZN8MWMOKOARHJ1QAF9HPGT" localSheetId="9" hidden="1">#REF!</definedName>
    <definedName name="BExF1MZN8MWMOKOARHJ1QAF9HPGT" localSheetId="8" hidden="1">#REF!</definedName>
    <definedName name="BExF1MZN8MWMOKOARHJ1QAF9HPGT" localSheetId="7" hidden="1">#REF!</definedName>
    <definedName name="BExF1MZN8MWMOKOARHJ1QAF9HPGT" localSheetId="6" hidden="1">#REF!</definedName>
    <definedName name="BExF1MZN8MWMOKOARHJ1QAF9HPGT" localSheetId="5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15" hidden="1">#REF!</definedName>
    <definedName name="BExF1US4ZIQYSU5LBFYNRA9N0K2O" localSheetId="14" hidden="1">#REF!</definedName>
    <definedName name="BExF1US4ZIQYSU5LBFYNRA9N0K2O" localSheetId="13" hidden="1">#REF!</definedName>
    <definedName name="BExF1US4ZIQYSU5LBFYNRA9N0K2O" localSheetId="12" hidden="1">#REF!</definedName>
    <definedName name="BExF1US4ZIQYSU5LBFYNRA9N0K2O" localSheetId="11" hidden="1">#REF!</definedName>
    <definedName name="BExF1US4ZIQYSU5LBFYNRA9N0K2O" localSheetId="10" hidden="1">#REF!</definedName>
    <definedName name="BExF1US4ZIQYSU5LBFYNRA9N0K2O" localSheetId="9" hidden="1">#REF!</definedName>
    <definedName name="BExF1US4ZIQYSU5LBFYNRA9N0K2O" localSheetId="8" hidden="1">#REF!</definedName>
    <definedName name="BExF1US4ZIQYSU5LBFYNRA9N0K2O" localSheetId="7" hidden="1">#REF!</definedName>
    <definedName name="BExF1US4ZIQYSU5LBFYNRA9N0K2O" localSheetId="6" hidden="1">#REF!</definedName>
    <definedName name="BExF1US4ZIQYSU5LBFYNRA9N0K2O" localSheetId="5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15" hidden="1">#REF!</definedName>
    <definedName name="BExF272JNPJCK1XLBG016XXBVFO8" localSheetId="14" hidden="1">#REF!</definedName>
    <definedName name="BExF272JNPJCK1XLBG016XXBVFO8" localSheetId="13" hidden="1">#REF!</definedName>
    <definedName name="BExF272JNPJCK1XLBG016XXBVFO8" localSheetId="12" hidden="1">#REF!</definedName>
    <definedName name="BExF272JNPJCK1XLBG016XXBVFO8" localSheetId="11" hidden="1">#REF!</definedName>
    <definedName name="BExF272JNPJCK1XLBG016XXBVFO8" localSheetId="10" hidden="1">#REF!</definedName>
    <definedName name="BExF272JNPJCK1XLBG016XXBVFO8" localSheetId="9" hidden="1">#REF!</definedName>
    <definedName name="BExF272JNPJCK1XLBG016XXBVFO8" localSheetId="8" hidden="1">#REF!</definedName>
    <definedName name="BExF272JNPJCK1XLBG016XXBVFO8" localSheetId="7" hidden="1">#REF!</definedName>
    <definedName name="BExF272JNPJCK1XLBG016XXBVFO8" localSheetId="6" hidden="1">#REF!</definedName>
    <definedName name="BExF272JNPJCK1XLBG016XXBVFO8" localSheetId="5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15" hidden="1">#REF!</definedName>
    <definedName name="BExF2CWZN6E87RGTBMD4YQI2QT7R" localSheetId="14" hidden="1">#REF!</definedName>
    <definedName name="BExF2CWZN6E87RGTBMD4YQI2QT7R" localSheetId="13" hidden="1">#REF!</definedName>
    <definedName name="BExF2CWZN6E87RGTBMD4YQI2QT7R" localSheetId="12" hidden="1">#REF!</definedName>
    <definedName name="BExF2CWZN6E87RGTBMD4YQI2QT7R" localSheetId="11" hidden="1">#REF!</definedName>
    <definedName name="BExF2CWZN6E87RGTBMD4YQI2QT7R" localSheetId="10" hidden="1">#REF!</definedName>
    <definedName name="BExF2CWZN6E87RGTBMD4YQI2QT7R" localSheetId="9" hidden="1">#REF!</definedName>
    <definedName name="BExF2CWZN6E87RGTBMD4YQI2QT7R" localSheetId="8" hidden="1">#REF!</definedName>
    <definedName name="BExF2CWZN6E87RGTBMD4YQI2QT7R" localSheetId="7" hidden="1">#REF!</definedName>
    <definedName name="BExF2CWZN6E87RGTBMD4YQI2QT7R" localSheetId="6" hidden="1">#REF!</definedName>
    <definedName name="BExF2CWZN6E87RGTBMD4YQI2QT7R" localSheetId="5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15" hidden="1">#REF!</definedName>
    <definedName name="BExF2DYO1WQ7GMXSTAQRDBW1NSFG" localSheetId="14" hidden="1">#REF!</definedName>
    <definedName name="BExF2DYO1WQ7GMXSTAQRDBW1NSFG" localSheetId="13" hidden="1">#REF!</definedName>
    <definedName name="BExF2DYO1WQ7GMXSTAQRDBW1NSFG" localSheetId="12" hidden="1">#REF!</definedName>
    <definedName name="BExF2DYO1WQ7GMXSTAQRDBW1NSFG" localSheetId="11" hidden="1">#REF!</definedName>
    <definedName name="BExF2DYO1WQ7GMXSTAQRDBW1NSFG" localSheetId="10" hidden="1">#REF!</definedName>
    <definedName name="BExF2DYO1WQ7GMXSTAQRDBW1NSFG" localSheetId="9" hidden="1">#REF!</definedName>
    <definedName name="BExF2DYO1WQ7GMXSTAQRDBW1NSFG" localSheetId="8" hidden="1">#REF!</definedName>
    <definedName name="BExF2DYO1WQ7GMXSTAQRDBW1NSFG" localSheetId="7" hidden="1">#REF!</definedName>
    <definedName name="BExF2DYO1WQ7GMXSTAQRDBW1NSFG" localSheetId="6" hidden="1">#REF!</definedName>
    <definedName name="BExF2DYO1WQ7GMXSTAQRDBW1NSFG" localSheetId="5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15" hidden="1">#REF!</definedName>
    <definedName name="BExF2H9D3MC9XKLPZ6VIP4F7G4YN" localSheetId="14" hidden="1">#REF!</definedName>
    <definedName name="BExF2H9D3MC9XKLPZ6VIP4F7G4YN" localSheetId="13" hidden="1">#REF!</definedName>
    <definedName name="BExF2H9D3MC9XKLPZ6VIP4F7G4YN" localSheetId="12" hidden="1">#REF!</definedName>
    <definedName name="BExF2H9D3MC9XKLPZ6VIP4F7G4YN" localSheetId="11" hidden="1">#REF!</definedName>
    <definedName name="BExF2H9D3MC9XKLPZ6VIP4F7G4YN" localSheetId="10" hidden="1">#REF!</definedName>
    <definedName name="BExF2H9D3MC9XKLPZ6VIP4F7G4YN" localSheetId="9" hidden="1">#REF!</definedName>
    <definedName name="BExF2H9D3MC9XKLPZ6VIP4F7G4YN" localSheetId="8" hidden="1">#REF!</definedName>
    <definedName name="BExF2H9D3MC9XKLPZ6VIP4F7G4YN" localSheetId="7" hidden="1">#REF!</definedName>
    <definedName name="BExF2H9D3MC9XKLPZ6VIP4F7G4YN" localSheetId="6" hidden="1">#REF!</definedName>
    <definedName name="BExF2H9D3MC9XKLPZ6VIP4F7G4YN" localSheetId="5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15" hidden="1">#REF!</definedName>
    <definedName name="BExF2MSWNUY9Z6BZJQZ538PPTION" localSheetId="14" hidden="1">#REF!</definedName>
    <definedName name="BExF2MSWNUY9Z6BZJQZ538PPTION" localSheetId="13" hidden="1">#REF!</definedName>
    <definedName name="BExF2MSWNUY9Z6BZJQZ538PPTION" localSheetId="12" hidden="1">#REF!</definedName>
    <definedName name="BExF2MSWNUY9Z6BZJQZ538PPTION" localSheetId="11" hidden="1">#REF!</definedName>
    <definedName name="BExF2MSWNUY9Z6BZJQZ538PPTION" localSheetId="10" hidden="1">#REF!</definedName>
    <definedName name="BExF2MSWNUY9Z6BZJQZ538PPTION" localSheetId="9" hidden="1">#REF!</definedName>
    <definedName name="BExF2MSWNUY9Z6BZJQZ538PPTION" localSheetId="8" hidden="1">#REF!</definedName>
    <definedName name="BExF2MSWNUY9Z6BZJQZ538PPTION" localSheetId="7" hidden="1">#REF!</definedName>
    <definedName name="BExF2MSWNUY9Z6BZJQZ538PPTION" localSheetId="6" hidden="1">#REF!</definedName>
    <definedName name="BExF2MSWNUY9Z6BZJQZ538PPTION" localSheetId="5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15" hidden="1">#REF!</definedName>
    <definedName name="BExF2QZYWHTYGUTTXR15CKCV3LS7" localSheetId="14" hidden="1">#REF!</definedName>
    <definedName name="BExF2QZYWHTYGUTTXR15CKCV3LS7" localSheetId="13" hidden="1">#REF!</definedName>
    <definedName name="BExF2QZYWHTYGUTTXR15CKCV3LS7" localSheetId="12" hidden="1">#REF!</definedName>
    <definedName name="BExF2QZYWHTYGUTTXR15CKCV3LS7" localSheetId="11" hidden="1">#REF!</definedName>
    <definedName name="BExF2QZYWHTYGUTTXR15CKCV3LS7" localSheetId="10" hidden="1">#REF!</definedName>
    <definedName name="BExF2QZYWHTYGUTTXR15CKCV3LS7" localSheetId="9" hidden="1">#REF!</definedName>
    <definedName name="BExF2QZYWHTYGUTTXR15CKCV3LS7" localSheetId="8" hidden="1">#REF!</definedName>
    <definedName name="BExF2QZYWHTYGUTTXR15CKCV3LS7" localSheetId="7" hidden="1">#REF!</definedName>
    <definedName name="BExF2QZYWHTYGUTTXR15CKCV3LS7" localSheetId="6" hidden="1">#REF!</definedName>
    <definedName name="BExF2QZYWHTYGUTTXR15CKCV3LS7" localSheetId="5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15" hidden="1">#REF!</definedName>
    <definedName name="BExF2T8Y6TSJ74RMSZOA9CEH4OZ6" localSheetId="14" hidden="1">#REF!</definedName>
    <definedName name="BExF2T8Y6TSJ74RMSZOA9CEH4OZ6" localSheetId="13" hidden="1">#REF!</definedName>
    <definedName name="BExF2T8Y6TSJ74RMSZOA9CEH4OZ6" localSheetId="12" hidden="1">#REF!</definedName>
    <definedName name="BExF2T8Y6TSJ74RMSZOA9CEH4OZ6" localSheetId="11" hidden="1">#REF!</definedName>
    <definedName name="BExF2T8Y6TSJ74RMSZOA9CEH4OZ6" localSheetId="10" hidden="1">#REF!</definedName>
    <definedName name="BExF2T8Y6TSJ74RMSZOA9CEH4OZ6" localSheetId="9" hidden="1">#REF!</definedName>
    <definedName name="BExF2T8Y6TSJ74RMSZOA9CEH4OZ6" localSheetId="8" hidden="1">#REF!</definedName>
    <definedName name="BExF2T8Y6TSJ74RMSZOA9CEH4OZ6" localSheetId="7" hidden="1">#REF!</definedName>
    <definedName name="BExF2T8Y6TSJ74RMSZOA9CEH4OZ6" localSheetId="6" hidden="1">#REF!</definedName>
    <definedName name="BExF2T8Y6TSJ74RMSZOA9CEH4OZ6" localSheetId="5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15" hidden="1">#REF!</definedName>
    <definedName name="BExF31N3YM4F37EOOY8M8VI1KXN8" localSheetId="14" hidden="1">#REF!</definedName>
    <definedName name="BExF31N3YM4F37EOOY8M8VI1KXN8" localSheetId="13" hidden="1">#REF!</definedName>
    <definedName name="BExF31N3YM4F37EOOY8M8VI1KXN8" localSheetId="12" hidden="1">#REF!</definedName>
    <definedName name="BExF31N3YM4F37EOOY8M8VI1KXN8" localSheetId="11" hidden="1">#REF!</definedName>
    <definedName name="BExF31N3YM4F37EOOY8M8VI1KXN8" localSheetId="10" hidden="1">#REF!</definedName>
    <definedName name="BExF31N3YM4F37EOOY8M8VI1KXN8" localSheetId="9" hidden="1">#REF!</definedName>
    <definedName name="BExF31N3YM4F37EOOY8M8VI1KXN8" localSheetId="8" hidden="1">#REF!</definedName>
    <definedName name="BExF31N3YM4F37EOOY8M8VI1KXN8" localSheetId="7" hidden="1">#REF!</definedName>
    <definedName name="BExF31N3YM4F37EOOY8M8VI1KXN8" localSheetId="6" hidden="1">#REF!</definedName>
    <definedName name="BExF31N3YM4F37EOOY8M8VI1KXN8" localSheetId="5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15" hidden="1">#REF!</definedName>
    <definedName name="BExF37C1YKBT79Z9SOJAG5MXQGTU" localSheetId="14" hidden="1">#REF!</definedName>
    <definedName name="BExF37C1YKBT79Z9SOJAG5MXQGTU" localSheetId="13" hidden="1">#REF!</definedName>
    <definedName name="BExF37C1YKBT79Z9SOJAG5MXQGTU" localSheetId="12" hidden="1">#REF!</definedName>
    <definedName name="BExF37C1YKBT79Z9SOJAG5MXQGTU" localSheetId="11" hidden="1">#REF!</definedName>
    <definedName name="BExF37C1YKBT79Z9SOJAG5MXQGTU" localSheetId="10" hidden="1">#REF!</definedName>
    <definedName name="BExF37C1YKBT79Z9SOJAG5MXQGTU" localSheetId="9" hidden="1">#REF!</definedName>
    <definedName name="BExF37C1YKBT79Z9SOJAG5MXQGTU" localSheetId="8" hidden="1">#REF!</definedName>
    <definedName name="BExF37C1YKBT79Z9SOJAG5MXQGTU" localSheetId="7" hidden="1">#REF!</definedName>
    <definedName name="BExF37C1YKBT79Z9SOJAG5MXQGTU" localSheetId="6" hidden="1">#REF!</definedName>
    <definedName name="BExF37C1YKBT79Z9SOJAG5MXQGTU" localSheetId="5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15" hidden="1">#REF!</definedName>
    <definedName name="BExF3A6HPA6DGYALZNHHJPMCUYZR" localSheetId="14" hidden="1">#REF!</definedName>
    <definedName name="BExF3A6HPA6DGYALZNHHJPMCUYZR" localSheetId="13" hidden="1">#REF!</definedName>
    <definedName name="BExF3A6HPA6DGYALZNHHJPMCUYZR" localSheetId="12" hidden="1">#REF!</definedName>
    <definedName name="BExF3A6HPA6DGYALZNHHJPMCUYZR" localSheetId="11" hidden="1">#REF!</definedName>
    <definedName name="BExF3A6HPA6DGYALZNHHJPMCUYZR" localSheetId="10" hidden="1">#REF!</definedName>
    <definedName name="BExF3A6HPA6DGYALZNHHJPMCUYZR" localSheetId="9" hidden="1">#REF!</definedName>
    <definedName name="BExF3A6HPA6DGYALZNHHJPMCUYZR" localSheetId="8" hidden="1">#REF!</definedName>
    <definedName name="BExF3A6HPA6DGYALZNHHJPMCUYZR" localSheetId="7" hidden="1">#REF!</definedName>
    <definedName name="BExF3A6HPA6DGYALZNHHJPMCUYZR" localSheetId="6" hidden="1">#REF!</definedName>
    <definedName name="BExF3A6HPA6DGYALZNHHJPMCUYZR" localSheetId="5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15" hidden="1">#REF!</definedName>
    <definedName name="BExF3GMJW5D7066GYKTMM3CVH1HE" localSheetId="14" hidden="1">#REF!</definedName>
    <definedName name="BExF3GMJW5D7066GYKTMM3CVH1HE" localSheetId="13" hidden="1">#REF!</definedName>
    <definedName name="BExF3GMJW5D7066GYKTMM3CVH1HE" localSheetId="12" hidden="1">#REF!</definedName>
    <definedName name="BExF3GMJW5D7066GYKTMM3CVH1HE" localSheetId="11" hidden="1">#REF!</definedName>
    <definedName name="BExF3GMJW5D7066GYKTMM3CVH1HE" localSheetId="10" hidden="1">#REF!</definedName>
    <definedName name="BExF3GMJW5D7066GYKTMM3CVH1HE" localSheetId="9" hidden="1">#REF!</definedName>
    <definedName name="BExF3GMJW5D7066GYKTMM3CVH1HE" localSheetId="8" hidden="1">#REF!</definedName>
    <definedName name="BExF3GMJW5D7066GYKTMM3CVH1HE" localSheetId="7" hidden="1">#REF!</definedName>
    <definedName name="BExF3GMJW5D7066GYKTMM3CVH1HE" localSheetId="6" hidden="1">#REF!</definedName>
    <definedName name="BExF3GMJW5D7066GYKTMM3CVH1HE" localSheetId="5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15" hidden="1">#REF!</definedName>
    <definedName name="BExF3I9T44X7DV9HHV51DVDDPPZG" localSheetId="14" hidden="1">#REF!</definedName>
    <definedName name="BExF3I9T44X7DV9HHV51DVDDPPZG" localSheetId="13" hidden="1">#REF!</definedName>
    <definedName name="BExF3I9T44X7DV9HHV51DVDDPPZG" localSheetId="12" hidden="1">#REF!</definedName>
    <definedName name="BExF3I9T44X7DV9HHV51DVDDPPZG" localSheetId="11" hidden="1">#REF!</definedName>
    <definedName name="BExF3I9T44X7DV9HHV51DVDDPPZG" localSheetId="10" hidden="1">#REF!</definedName>
    <definedName name="BExF3I9T44X7DV9HHV51DVDDPPZG" localSheetId="9" hidden="1">#REF!</definedName>
    <definedName name="BExF3I9T44X7DV9HHV51DVDDPPZG" localSheetId="8" hidden="1">#REF!</definedName>
    <definedName name="BExF3I9T44X7DV9HHV51DVDDPPZG" localSheetId="7" hidden="1">#REF!</definedName>
    <definedName name="BExF3I9T44X7DV9HHV51DVDDPPZG" localSheetId="6" hidden="1">#REF!</definedName>
    <definedName name="BExF3I9T44X7DV9HHV51DVDDPPZG" localSheetId="5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15" hidden="1">#REF!</definedName>
    <definedName name="BExF3IKLZ35F2D4DI7R7P7NZLVC3" localSheetId="14" hidden="1">#REF!</definedName>
    <definedName name="BExF3IKLZ35F2D4DI7R7P7NZLVC3" localSheetId="13" hidden="1">#REF!</definedName>
    <definedName name="BExF3IKLZ35F2D4DI7R7P7NZLVC3" localSheetId="12" hidden="1">#REF!</definedName>
    <definedName name="BExF3IKLZ35F2D4DI7R7P7NZLVC3" localSheetId="11" hidden="1">#REF!</definedName>
    <definedName name="BExF3IKLZ35F2D4DI7R7P7NZLVC3" localSheetId="10" hidden="1">#REF!</definedName>
    <definedName name="BExF3IKLZ35F2D4DI7R7P7NZLVC3" localSheetId="9" hidden="1">#REF!</definedName>
    <definedName name="BExF3IKLZ35F2D4DI7R7P7NZLVC3" localSheetId="8" hidden="1">#REF!</definedName>
    <definedName name="BExF3IKLZ35F2D4DI7R7P7NZLVC3" localSheetId="7" hidden="1">#REF!</definedName>
    <definedName name="BExF3IKLZ35F2D4DI7R7P7NZLVC3" localSheetId="6" hidden="1">#REF!</definedName>
    <definedName name="BExF3IKLZ35F2D4DI7R7P7NZLVC3" localSheetId="5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15" hidden="1">#REF!</definedName>
    <definedName name="BExF3JMFX5DILOIFUDIO1HZUK875" localSheetId="14" hidden="1">#REF!</definedName>
    <definedName name="BExF3JMFX5DILOIFUDIO1HZUK875" localSheetId="13" hidden="1">#REF!</definedName>
    <definedName name="BExF3JMFX5DILOIFUDIO1HZUK875" localSheetId="12" hidden="1">#REF!</definedName>
    <definedName name="BExF3JMFX5DILOIFUDIO1HZUK875" localSheetId="11" hidden="1">#REF!</definedName>
    <definedName name="BExF3JMFX5DILOIFUDIO1HZUK875" localSheetId="10" hidden="1">#REF!</definedName>
    <definedName name="BExF3JMFX5DILOIFUDIO1HZUK875" localSheetId="9" hidden="1">#REF!</definedName>
    <definedName name="BExF3JMFX5DILOIFUDIO1HZUK875" localSheetId="8" hidden="1">#REF!</definedName>
    <definedName name="BExF3JMFX5DILOIFUDIO1HZUK875" localSheetId="7" hidden="1">#REF!</definedName>
    <definedName name="BExF3JMFX5DILOIFUDIO1HZUK875" localSheetId="6" hidden="1">#REF!</definedName>
    <definedName name="BExF3JMFX5DILOIFUDIO1HZUK875" localSheetId="5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15" hidden="1">#REF!</definedName>
    <definedName name="BExF3KIO2G9LJYXZ61H8PJJ6OQXV" localSheetId="14" hidden="1">#REF!</definedName>
    <definedName name="BExF3KIO2G9LJYXZ61H8PJJ6OQXV" localSheetId="13" hidden="1">#REF!</definedName>
    <definedName name="BExF3KIO2G9LJYXZ61H8PJJ6OQXV" localSheetId="12" hidden="1">#REF!</definedName>
    <definedName name="BExF3KIO2G9LJYXZ61H8PJJ6OQXV" localSheetId="11" hidden="1">#REF!</definedName>
    <definedName name="BExF3KIO2G9LJYXZ61H8PJJ6OQXV" localSheetId="10" hidden="1">#REF!</definedName>
    <definedName name="BExF3KIO2G9LJYXZ61H8PJJ6OQXV" localSheetId="9" hidden="1">#REF!</definedName>
    <definedName name="BExF3KIO2G9LJYXZ61H8PJJ6OQXV" localSheetId="8" hidden="1">#REF!</definedName>
    <definedName name="BExF3KIO2G9LJYXZ61H8PJJ6OQXV" localSheetId="7" hidden="1">#REF!</definedName>
    <definedName name="BExF3KIO2G9LJYXZ61H8PJJ6OQXV" localSheetId="6" hidden="1">#REF!</definedName>
    <definedName name="BExF3KIO2G9LJYXZ61H8PJJ6OQXV" localSheetId="5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15" hidden="1">#REF!</definedName>
    <definedName name="BExF3MGVCZHXDAUDZAGUYESZ3RC8" localSheetId="14" hidden="1">#REF!</definedName>
    <definedName name="BExF3MGVCZHXDAUDZAGUYESZ3RC8" localSheetId="13" hidden="1">#REF!</definedName>
    <definedName name="BExF3MGVCZHXDAUDZAGUYESZ3RC8" localSheetId="12" hidden="1">#REF!</definedName>
    <definedName name="BExF3MGVCZHXDAUDZAGUYESZ3RC8" localSheetId="11" hidden="1">#REF!</definedName>
    <definedName name="BExF3MGVCZHXDAUDZAGUYESZ3RC8" localSheetId="10" hidden="1">#REF!</definedName>
    <definedName name="BExF3MGVCZHXDAUDZAGUYESZ3RC8" localSheetId="9" hidden="1">#REF!</definedName>
    <definedName name="BExF3MGVCZHXDAUDZAGUYESZ3RC8" localSheetId="8" hidden="1">#REF!</definedName>
    <definedName name="BExF3MGVCZHXDAUDZAGUYESZ3RC8" localSheetId="7" hidden="1">#REF!</definedName>
    <definedName name="BExF3MGVCZHXDAUDZAGUYESZ3RC8" localSheetId="6" hidden="1">#REF!</definedName>
    <definedName name="BExF3MGVCZHXDAUDZAGUYESZ3RC8" localSheetId="5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15" hidden="1">#REF!</definedName>
    <definedName name="BExF3NTC4BGZEM6B87TCFX277QCS" localSheetId="14" hidden="1">#REF!</definedName>
    <definedName name="BExF3NTC4BGZEM6B87TCFX277QCS" localSheetId="13" hidden="1">#REF!</definedName>
    <definedName name="BExF3NTC4BGZEM6B87TCFX277QCS" localSheetId="12" hidden="1">#REF!</definedName>
    <definedName name="BExF3NTC4BGZEM6B87TCFX277QCS" localSheetId="11" hidden="1">#REF!</definedName>
    <definedName name="BExF3NTC4BGZEM6B87TCFX277QCS" localSheetId="10" hidden="1">#REF!</definedName>
    <definedName name="BExF3NTC4BGZEM6B87TCFX277QCS" localSheetId="9" hidden="1">#REF!</definedName>
    <definedName name="BExF3NTC4BGZEM6B87TCFX277QCS" localSheetId="8" hidden="1">#REF!</definedName>
    <definedName name="BExF3NTC4BGZEM6B87TCFX277QCS" localSheetId="7" hidden="1">#REF!</definedName>
    <definedName name="BExF3NTC4BGZEM6B87TCFX277QCS" localSheetId="6" hidden="1">#REF!</definedName>
    <definedName name="BExF3NTC4BGZEM6B87TCFX277QCS" localSheetId="5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15" hidden="1">#REF!</definedName>
    <definedName name="BExF3Q2DOSQI9SIAXB522CN0WBZ7" localSheetId="14" hidden="1">#REF!</definedName>
    <definedName name="BExF3Q2DOSQI9SIAXB522CN0WBZ7" localSheetId="13" hidden="1">#REF!</definedName>
    <definedName name="BExF3Q2DOSQI9SIAXB522CN0WBZ7" localSheetId="12" hidden="1">#REF!</definedName>
    <definedName name="BExF3Q2DOSQI9SIAXB522CN0WBZ7" localSheetId="11" hidden="1">#REF!</definedName>
    <definedName name="BExF3Q2DOSQI9SIAXB522CN0WBZ7" localSheetId="10" hidden="1">#REF!</definedName>
    <definedName name="BExF3Q2DOSQI9SIAXB522CN0WBZ7" localSheetId="9" hidden="1">#REF!</definedName>
    <definedName name="BExF3Q2DOSQI9SIAXB522CN0WBZ7" localSheetId="8" hidden="1">#REF!</definedName>
    <definedName name="BExF3Q2DOSQI9SIAXB522CN0WBZ7" localSheetId="7" hidden="1">#REF!</definedName>
    <definedName name="BExF3Q2DOSQI9SIAXB522CN0WBZ7" localSheetId="6" hidden="1">#REF!</definedName>
    <definedName name="BExF3Q2DOSQI9SIAXB522CN0WBZ7" localSheetId="5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15" hidden="1">#REF!</definedName>
    <definedName name="BExF3Q7NI90WT31QHYSJDIG0LLLJ" localSheetId="14" hidden="1">#REF!</definedName>
    <definedName name="BExF3Q7NI90WT31QHYSJDIG0LLLJ" localSheetId="13" hidden="1">#REF!</definedName>
    <definedName name="BExF3Q7NI90WT31QHYSJDIG0LLLJ" localSheetId="12" hidden="1">#REF!</definedName>
    <definedName name="BExF3Q7NI90WT31QHYSJDIG0LLLJ" localSheetId="11" hidden="1">#REF!</definedName>
    <definedName name="BExF3Q7NI90WT31QHYSJDIG0LLLJ" localSheetId="10" hidden="1">#REF!</definedName>
    <definedName name="BExF3Q7NI90WT31QHYSJDIG0LLLJ" localSheetId="9" hidden="1">#REF!</definedName>
    <definedName name="BExF3Q7NI90WT31QHYSJDIG0LLLJ" localSheetId="8" hidden="1">#REF!</definedName>
    <definedName name="BExF3Q7NI90WT31QHYSJDIG0LLLJ" localSheetId="7" hidden="1">#REF!</definedName>
    <definedName name="BExF3Q7NI90WT31QHYSJDIG0LLLJ" localSheetId="6" hidden="1">#REF!</definedName>
    <definedName name="BExF3Q7NI90WT31QHYSJDIG0LLLJ" localSheetId="5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15" hidden="1">#REF!</definedName>
    <definedName name="BExF3QD55TIY1MSBSRK9TUJKBEWO" localSheetId="14" hidden="1">#REF!</definedName>
    <definedName name="BExF3QD55TIY1MSBSRK9TUJKBEWO" localSheetId="13" hidden="1">#REF!</definedName>
    <definedName name="BExF3QD55TIY1MSBSRK9TUJKBEWO" localSheetId="12" hidden="1">#REF!</definedName>
    <definedName name="BExF3QD55TIY1MSBSRK9TUJKBEWO" localSheetId="11" hidden="1">#REF!</definedName>
    <definedName name="BExF3QD55TIY1MSBSRK9TUJKBEWO" localSheetId="10" hidden="1">#REF!</definedName>
    <definedName name="BExF3QD55TIY1MSBSRK9TUJKBEWO" localSheetId="9" hidden="1">#REF!</definedName>
    <definedName name="BExF3QD55TIY1MSBSRK9TUJKBEWO" localSheetId="8" hidden="1">#REF!</definedName>
    <definedName name="BExF3QD55TIY1MSBSRK9TUJKBEWO" localSheetId="7" hidden="1">#REF!</definedName>
    <definedName name="BExF3QD55TIY1MSBSRK9TUJKBEWO" localSheetId="6" hidden="1">#REF!</definedName>
    <definedName name="BExF3QD55TIY1MSBSRK9TUJKBEWO" localSheetId="5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15" hidden="1">#REF!</definedName>
    <definedName name="BExF3QT8J6RIF1L3R700MBSKIOKW" localSheetId="14" hidden="1">#REF!</definedName>
    <definedName name="BExF3QT8J6RIF1L3R700MBSKIOKW" localSheetId="13" hidden="1">#REF!</definedName>
    <definedName name="BExF3QT8J6RIF1L3R700MBSKIOKW" localSheetId="12" hidden="1">#REF!</definedName>
    <definedName name="BExF3QT8J6RIF1L3R700MBSKIOKW" localSheetId="11" hidden="1">#REF!</definedName>
    <definedName name="BExF3QT8J6RIF1L3R700MBSKIOKW" localSheetId="10" hidden="1">#REF!</definedName>
    <definedName name="BExF3QT8J6RIF1L3R700MBSKIOKW" localSheetId="9" hidden="1">#REF!</definedName>
    <definedName name="BExF3QT8J6RIF1L3R700MBSKIOKW" localSheetId="8" hidden="1">#REF!</definedName>
    <definedName name="BExF3QT8J6RIF1L3R700MBSKIOKW" localSheetId="7" hidden="1">#REF!</definedName>
    <definedName name="BExF3QT8J6RIF1L3R700MBSKIOKW" localSheetId="6" hidden="1">#REF!</definedName>
    <definedName name="BExF3QT8J6RIF1L3R700MBSKIOKW" localSheetId="5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15" hidden="1">#REF!</definedName>
    <definedName name="BExF42SSBVPMLK2UB3B7FPEIY9TU" localSheetId="14" hidden="1">#REF!</definedName>
    <definedName name="BExF42SSBVPMLK2UB3B7FPEIY9TU" localSheetId="13" hidden="1">#REF!</definedName>
    <definedName name="BExF42SSBVPMLK2UB3B7FPEIY9TU" localSheetId="12" hidden="1">#REF!</definedName>
    <definedName name="BExF42SSBVPMLK2UB3B7FPEIY9TU" localSheetId="11" hidden="1">#REF!</definedName>
    <definedName name="BExF42SSBVPMLK2UB3B7FPEIY9TU" localSheetId="10" hidden="1">#REF!</definedName>
    <definedName name="BExF42SSBVPMLK2UB3B7FPEIY9TU" localSheetId="9" hidden="1">#REF!</definedName>
    <definedName name="BExF42SSBVPMLK2UB3B7FPEIY9TU" localSheetId="8" hidden="1">#REF!</definedName>
    <definedName name="BExF42SSBVPMLK2UB3B7FPEIY9TU" localSheetId="7" hidden="1">#REF!</definedName>
    <definedName name="BExF42SSBVPMLK2UB3B7FPEIY9TU" localSheetId="6" hidden="1">#REF!</definedName>
    <definedName name="BExF42SSBVPMLK2UB3B7FPEIY9TU" localSheetId="5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15" hidden="1">#REF!</definedName>
    <definedName name="BExF4HXSWB50BKYPWA0HTT8W56H6" localSheetId="14" hidden="1">#REF!</definedName>
    <definedName name="BExF4HXSWB50BKYPWA0HTT8W56H6" localSheetId="13" hidden="1">#REF!</definedName>
    <definedName name="BExF4HXSWB50BKYPWA0HTT8W56H6" localSheetId="12" hidden="1">#REF!</definedName>
    <definedName name="BExF4HXSWB50BKYPWA0HTT8W56H6" localSheetId="11" hidden="1">#REF!</definedName>
    <definedName name="BExF4HXSWB50BKYPWA0HTT8W56H6" localSheetId="10" hidden="1">#REF!</definedName>
    <definedName name="BExF4HXSWB50BKYPWA0HTT8W56H6" localSheetId="9" hidden="1">#REF!</definedName>
    <definedName name="BExF4HXSWB50BKYPWA0HTT8W56H6" localSheetId="8" hidden="1">#REF!</definedName>
    <definedName name="BExF4HXSWB50BKYPWA0HTT8W56H6" localSheetId="7" hidden="1">#REF!</definedName>
    <definedName name="BExF4HXSWB50BKYPWA0HTT8W56H6" localSheetId="6" hidden="1">#REF!</definedName>
    <definedName name="BExF4HXSWB50BKYPWA0HTT8W56H6" localSheetId="5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15" hidden="1">#REF!</definedName>
    <definedName name="BExF4J4Y60OUA8GY6YN8XVRUX80A" localSheetId="14" hidden="1">#REF!</definedName>
    <definedName name="BExF4J4Y60OUA8GY6YN8XVRUX80A" localSheetId="13" hidden="1">#REF!</definedName>
    <definedName name="BExF4J4Y60OUA8GY6YN8XVRUX80A" localSheetId="12" hidden="1">#REF!</definedName>
    <definedName name="BExF4J4Y60OUA8GY6YN8XVRUX80A" localSheetId="11" hidden="1">#REF!</definedName>
    <definedName name="BExF4J4Y60OUA8GY6YN8XVRUX80A" localSheetId="10" hidden="1">#REF!</definedName>
    <definedName name="BExF4J4Y60OUA8GY6YN8XVRUX80A" localSheetId="9" hidden="1">#REF!</definedName>
    <definedName name="BExF4J4Y60OUA8GY6YN8XVRUX80A" localSheetId="8" hidden="1">#REF!</definedName>
    <definedName name="BExF4J4Y60OUA8GY6YN8XVRUX80A" localSheetId="7" hidden="1">#REF!</definedName>
    <definedName name="BExF4J4Y60OUA8GY6YN8XVRUX80A" localSheetId="6" hidden="1">#REF!</definedName>
    <definedName name="BExF4J4Y60OUA8GY6YN8XVRUX80A" localSheetId="5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15" hidden="1">#REF!</definedName>
    <definedName name="BExF4KHF04IWW4LQ95FHQPFE4Y9K" localSheetId="14" hidden="1">#REF!</definedName>
    <definedName name="BExF4KHF04IWW4LQ95FHQPFE4Y9K" localSheetId="13" hidden="1">#REF!</definedName>
    <definedName name="BExF4KHF04IWW4LQ95FHQPFE4Y9K" localSheetId="12" hidden="1">#REF!</definedName>
    <definedName name="BExF4KHF04IWW4LQ95FHQPFE4Y9K" localSheetId="11" hidden="1">#REF!</definedName>
    <definedName name="BExF4KHF04IWW4LQ95FHQPFE4Y9K" localSheetId="10" hidden="1">#REF!</definedName>
    <definedName name="BExF4KHF04IWW4LQ95FHQPFE4Y9K" localSheetId="9" hidden="1">#REF!</definedName>
    <definedName name="BExF4KHF04IWW4LQ95FHQPFE4Y9K" localSheetId="8" hidden="1">#REF!</definedName>
    <definedName name="BExF4KHF04IWW4LQ95FHQPFE4Y9K" localSheetId="7" hidden="1">#REF!</definedName>
    <definedName name="BExF4KHF04IWW4LQ95FHQPFE4Y9K" localSheetId="6" hidden="1">#REF!</definedName>
    <definedName name="BExF4KHF04IWW4LQ95FHQPFE4Y9K" localSheetId="5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15" hidden="1">#REF!</definedName>
    <definedName name="BExF4MVQM5Y0QRDLDFSKWWTF709C" localSheetId="14" hidden="1">#REF!</definedName>
    <definedName name="BExF4MVQM5Y0QRDLDFSKWWTF709C" localSheetId="13" hidden="1">#REF!</definedName>
    <definedName name="BExF4MVQM5Y0QRDLDFSKWWTF709C" localSheetId="12" hidden="1">#REF!</definedName>
    <definedName name="BExF4MVQM5Y0QRDLDFSKWWTF709C" localSheetId="11" hidden="1">#REF!</definedName>
    <definedName name="BExF4MVQM5Y0QRDLDFSKWWTF709C" localSheetId="10" hidden="1">#REF!</definedName>
    <definedName name="BExF4MVQM5Y0QRDLDFSKWWTF709C" localSheetId="9" hidden="1">#REF!</definedName>
    <definedName name="BExF4MVQM5Y0QRDLDFSKWWTF709C" localSheetId="8" hidden="1">#REF!</definedName>
    <definedName name="BExF4MVQM5Y0QRDLDFSKWWTF709C" localSheetId="7" hidden="1">#REF!</definedName>
    <definedName name="BExF4MVQM5Y0QRDLDFSKWWTF709C" localSheetId="6" hidden="1">#REF!</definedName>
    <definedName name="BExF4MVQM5Y0QRDLDFSKWWTF709C" localSheetId="5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15" hidden="1">#REF!</definedName>
    <definedName name="BExF4PVMZYV36E8HOYY06J81AMBI" localSheetId="14" hidden="1">#REF!</definedName>
    <definedName name="BExF4PVMZYV36E8HOYY06J81AMBI" localSheetId="13" hidden="1">#REF!</definedName>
    <definedName name="BExF4PVMZYV36E8HOYY06J81AMBI" localSheetId="12" hidden="1">#REF!</definedName>
    <definedName name="BExF4PVMZYV36E8HOYY06J81AMBI" localSheetId="11" hidden="1">#REF!</definedName>
    <definedName name="BExF4PVMZYV36E8HOYY06J81AMBI" localSheetId="10" hidden="1">#REF!</definedName>
    <definedName name="BExF4PVMZYV36E8HOYY06J81AMBI" localSheetId="9" hidden="1">#REF!</definedName>
    <definedName name="BExF4PVMZYV36E8HOYY06J81AMBI" localSheetId="8" hidden="1">#REF!</definedName>
    <definedName name="BExF4PVMZYV36E8HOYY06J81AMBI" localSheetId="7" hidden="1">#REF!</definedName>
    <definedName name="BExF4PVMZYV36E8HOYY06J81AMBI" localSheetId="6" hidden="1">#REF!</definedName>
    <definedName name="BExF4PVMZYV36E8HOYY06J81AMBI" localSheetId="5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15" hidden="1">#REF!</definedName>
    <definedName name="BExF4SF9NEX1FZE9N8EXT89PM54D" localSheetId="14" hidden="1">#REF!</definedName>
    <definedName name="BExF4SF9NEX1FZE9N8EXT89PM54D" localSheetId="13" hidden="1">#REF!</definedName>
    <definedName name="BExF4SF9NEX1FZE9N8EXT89PM54D" localSheetId="12" hidden="1">#REF!</definedName>
    <definedName name="BExF4SF9NEX1FZE9N8EXT89PM54D" localSheetId="11" hidden="1">#REF!</definedName>
    <definedName name="BExF4SF9NEX1FZE9N8EXT89PM54D" localSheetId="10" hidden="1">#REF!</definedName>
    <definedName name="BExF4SF9NEX1FZE9N8EXT89PM54D" localSheetId="9" hidden="1">#REF!</definedName>
    <definedName name="BExF4SF9NEX1FZE9N8EXT89PM54D" localSheetId="8" hidden="1">#REF!</definedName>
    <definedName name="BExF4SF9NEX1FZE9N8EXT89PM54D" localSheetId="7" hidden="1">#REF!</definedName>
    <definedName name="BExF4SF9NEX1FZE9N8EXT89PM54D" localSheetId="6" hidden="1">#REF!</definedName>
    <definedName name="BExF4SF9NEX1FZE9N8EXT89PM54D" localSheetId="5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15" hidden="1">#REF!</definedName>
    <definedName name="BExF52GTGP8MHGII4KJ8TJGR8W8U" localSheetId="14" hidden="1">#REF!</definedName>
    <definedName name="BExF52GTGP8MHGII4KJ8TJGR8W8U" localSheetId="13" hidden="1">#REF!</definedName>
    <definedName name="BExF52GTGP8MHGII4KJ8TJGR8W8U" localSheetId="12" hidden="1">#REF!</definedName>
    <definedName name="BExF52GTGP8MHGII4KJ8TJGR8W8U" localSheetId="11" hidden="1">#REF!</definedName>
    <definedName name="BExF52GTGP8MHGII4KJ8TJGR8W8U" localSheetId="10" hidden="1">#REF!</definedName>
    <definedName name="BExF52GTGP8MHGII4KJ8TJGR8W8U" localSheetId="9" hidden="1">#REF!</definedName>
    <definedName name="BExF52GTGP8MHGII4KJ8TJGR8W8U" localSheetId="8" hidden="1">#REF!</definedName>
    <definedName name="BExF52GTGP8MHGII4KJ8TJGR8W8U" localSheetId="7" hidden="1">#REF!</definedName>
    <definedName name="BExF52GTGP8MHGII4KJ8TJGR8W8U" localSheetId="6" hidden="1">#REF!</definedName>
    <definedName name="BExF52GTGP8MHGII4KJ8TJGR8W8U" localSheetId="5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15" hidden="1">#REF!</definedName>
    <definedName name="BExF57K7L3UC1I2FSAWURR4SN0UN" localSheetId="14" hidden="1">#REF!</definedName>
    <definedName name="BExF57K7L3UC1I2FSAWURR4SN0UN" localSheetId="13" hidden="1">#REF!</definedName>
    <definedName name="BExF57K7L3UC1I2FSAWURR4SN0UN" localSheetId="12" hidden="1">#REF!</definedName>
    <definedName name="BExF57K7L3UC1I2FSAWURR4SN0UN" localSheetId="11" hidden="1">#REF!</definedName>
    <definedName name="BExF57K7L3UC1I2FSAWURR4SN0UN" localSheetId="10" hidden="1">#REF!</definedName>
    <definedName name="BExF57K7L3UC1I2FSAWURR4SN0UN" localSheetId="9" hidden="1">#REF!</definedName>
    <definedName name="BExF57K7L3UC1I2FSAWURR4SN0UN" localSheetId="8" hidden="1">#REF!</definedName>
    <definedName name="BExF57K7L3UC1I2FSAWURR4SN0UN" localSheetId="7" hidden="1">#REF!</definedName>
    <definedName name="BExF57K7L3UC1I2FSAWURR4SN0UN" localSheetId="6" hidden="1">#REF!</definedName>
    <definedName name="BExF57K7L3UC1I2FSAWURR4SN0UN" localSheetId="5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15" hidden="1">#REF!</definedName>
    <definedName name="BExF5HR2GFV7O8LKG9SJ4BY78LYA" localSheetId="14" hidden="1">#REF!</definedName>
    <definedName name="BExF5HR2GFV7O8LKG9SJ4BY78LYA" localSheetId="13" hidden="1">#REF!</definedName>
    <definedName name="BExF5HR2GFV7O8LKG9SJ4BY78LYA" localSheetId="12" hidden="1">#REF!</definedName>
    <definedName name="BExF5HR2GFV7O8LKG9SJ4BY78LYA" localSheetId="11" hidden="1">#REF!</definedName>
    <definedName name="BExF5HR2GFV7O8LKG9SJ4BY78LYA" localSheetId="10" hidden="1">#REF!</definedName>
    <definedName name="BExF5HR2GFV7O8LKG9SJ4BY78LYA" localSheetId="9" hidden="1">#REF!</definedName>
    <definedName name="BExF5HR2GFV7O8LKG9SJ4BY78LYA" localSheetId="8" hidden="1">#REF!</definedName>
    <definedName name="BExF5HR2GFV7O8LKG9SJ4BY78LYA" localSheetId="7" hidden="1">#REF!</definedName>
    <definedName name="BExF5HR2GFV7O8LKG9SJ4BY78LYA" localSheetId="6" hidden="1">#REF!</definedName>
    <definedName name="BExF5HR2GFV7O8LKG9SJ4BY78LYA" localSheetId="5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15" hidden="1">#REF!</definedName>
    <definedName name="BExF5ZFO2A29GHWR5ES64Z9OS16J" localSheetId="14" hidden="1">#REF!</definedName>
    <definedName name="BExF5ZFO2A29GHWR5ES64Z9OS16J" localSheetId="13" hidden="1">#REF!</definedName>
    <definedName name="BExF5ZFO2A29GHWR5ES64Z9OS16J" localSheetId="12" hidden="1">#REF!</definedName>
    <definedName name="BExF5ZFO2A29GHWR5ES64Z9OS16J" localSheetId="11" hidden="1">#REF!</definedName>
    <definedName name="BExF5ZFO2A29GHWR5ES64Z9OS16J" localSheetId="10" hidden="1">#REF!</definedName>
    <definedName name="BExF5ZFO2A29GHWR5ES64Z9OS16J" localSheetId="9" hidden="1">#REF!</definedName>
    <definedName name="BExF5ZFO2A29GHWR5ES64Z9OS16J" localSheetId="8" hidden="1">#REF!</definedName>
    <definedName name="BExF5ZFO2A29GHWR5ES64Z9OS16J" localSheetId="7" hidden="1">#REF!</definedName>
    <definedName name="BExF5ZFO2A29GHWR5ES64Z9OS16J" localSheetId="6" hidden="1">#REF!</definedName>
    <definedName name="BExF5ZFO2A29GHWR5ES64Z9OS16J" localSheetId="5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15" hidden="1">#REF!</definedName>
    <definedName name="BExF63S045JO7H2ZJCBTBVH3SUIF" localSheetId="14" hidden="1">#REF!</definedName>
    <definedName name="BExF63S045JO7H2ZJCBTBVH3SUIF" localSheetId="13" hidden="1">#REF!</definedName>
    <definedName name="BExF63S045JO7H2ZJCBTBVH3SUIF" localSheetId="12" hidden="1">#REF!</definedName>
    <definedName name="BExF63S045JO7H2ZJCBTBVH3SUIF" localSheetId="11" hidden="1">#REF!</definedName>
    <definedName name="BExF63S045JO7H2ZJCBTBVH3SUIF" localSheetId="10" hidden="1">#REF!</definedName>
    <definedName name="BExF63S045JO7H2ZJCBTBVH3SUIF" localSheetId="9" hidden="1">#REF!</definedName>
    <definedName name="BExF63S045JO7H2ZJCBTBVH3SUIF" localSheetId="8" hidden="1">#REF!</definedName>
    <definedName name="BExF63S045JO7H2ZJCBTBVH3SUIF" localSheetId="7" hidden="1">#REF!</definedName>
    <definedName name="BExF63S045JO7H2ZJCBTBVH3SUIF" localSheetId="6" hidden="1">#REF!</definedName>
    <definedName name="BExF63S045JO7H2ZJCBTBVH3SUIF" localSheetId="5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15" hidden="1">#REF!</definedName>
    <definedName name="BExF642TEGTXCI9A61ZOONJCB0U1" localSheetId="14" hidden="1">#REF!</definedName>
    <definedName name="BExF642TEGTXCI9A61ZOONJCB0U1" localSheetId="13" hidden="1">#REF!</definedName>
    <definedName name="BExF642TEGTXCI9A61ZOONJCB0U1" localSheetId="12" hidden="1">#REF!</definedName>
    <definedName name="BExF642TEGTXCI9A61ZOONJCB0U1" localSheetId="11" hidden="1">#REF!</definedName>
    <definedName name="BExF642TEGTXCI9A61ZOONJCB0U1" localSheetId="10" hidden="1">#REF!</definedName>
    <definedName name="BExF642TEGTXCI9A61ZOONJCB0U1" localSheetId="9" hidden="1">#REF!</definedName>
    <definedName name="BExF642TEGTXCI9A61ZOONJCB0U1" localSheetId="8" hidden="1">#REF!</definedName>
    <definedName name="BExF642TEGTXCI9A61ZOONJCB0U1" localSheetId="7" hidden="1">#REF!</definedName>
    <definedName name="BExF642TEGTXCI9A61ZOONJCB0U1" localSheetId="6" hidden="1">#REF!</definedName>
    <definedName name="BExF642TEGTXCI9A61ZOONJCB0U1" localSheetId="5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15" hidden="1">#REF!</definedName>
    <definedName name="BExF67O951CF8UJF3KBDNR0E83C1" localSheetId="14" hidden="1">#REF!</definedName>
    <definedName name="BExF67O951CF8UJF3KBDNR0E83C1" localSheetId="13" hidden="1">#REF!</definedName>
    <definedName name="BExF67O951CF8UJF3KBDNR0E83C1" localSheetId="12" hidden="1">#REF!</definedName>
    <definedName name="BExF67O951CF8UJF3KBDNR0E83C1" localSheetId="11" hidden="1">#REF!</definedName>
    <definedName name="BExF67O951CF8UJF3KBDNR0E83C1" localSheetId="10" hidden="1">#REF!</definedName>
    <definedName name="BExF67O951CF8UJF3KBDNR0E83C1" localSheetId="9" hidden="1">#REF!</definedName>
    <definedName name="BExF67O951CF8UJF3KBDNR0E83C1" localSheetId="8" hidden="1">#REF!</definedName>
    <definedName name="BExF67O951CF8UJF3KBDNR0E83C1" localSheetId="7" hidden="1">#REF!</definedName>
    <definedName name="BExF67O951CF8UJF3KBDNR0E83C1" localSheetId="6" hidden="1">#REF!</definedName>
    <definedName name="BExF67O951CF8UJF3KBDNR0E83C1" localSheetId="5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15" hidden="1">#REF!</definedName>
    <definedName name="BExF6EV7I35NVMIJGYTB6E24YVPA" localSheetId="14" hidden="1">#REF!</definedName>
    <definedName name="BExF6EV7I35NVMIJGYTB6E24YVPA" localSheetId="13" hidden="1">#REF!</definedName>
    <definedName name="BExF6EV7I35NVMIJGYTB6E24YVPA" localSheetId="12" hidden="1">#REF!</definedName>
    <definedName name="BExF6EV7I35NVMIJGYTB6E24YVPA" localSheetId="11" hidden="1">#REF!</definedName>
    <definedName name="BExF6EV7I35NVMIJGYTB6E24YVPA" localSheetId="10" hidden="1">#REF!</definedName>
    <definedName name="BExF6EV7I35NVMIJGYTB6E24YVPA" localSheetId="9" hidden="1">#REF!</definedName>
    <definedName name="BExF6EV7I35NVMIJGYTB6E24YVPA" localSheetId="8" hidden="1">#REF!</definedName>
    <definedName name="BExF6EV7I35NVMIJGYTB6E24YVPA" localSheetId="7" hidden="1">#REF!</definedName>
    <definedName name="BExF6EV7I35NVMIJGYTB6E24YVPA" localSheetId="6" hidden="1">#REF!</definedName>
    <definedName name="BExF6EV7I35NVMIJGYTB6E24YVPA" localSheetId="5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15" hidden="1">#REF!</definedName>
    <definedName name="BExF6FGUF393KTMBT40S5BYAFG00" localSheetId="14" hidden="1">#REF!</definedName>
    <definedName name="BExF6FGUF393KTMBT40S5BYAFG00" localSheetId="13" hidden="1">#REF!</definedName>
    <definedName name="BExF6FGUF393KTMBT40S5BYAFG00" localSheetId="12" hidden="1">#REF!</definedName>
    <definedName name="BExF6FGUF393KTMBT40S5BYAFG00" localSheetId="11" hidden="1">#REF!</definedName>
    <definedName name="BExF6FGUF393KTMBT40S5BYAFG00" localSheetId="10" hidden="1">#REF!</definedName>
    <definedName name="BExF6FGUF393KTMBT40S5BYAFG00" localSheetId="9" hidden="1">#REF!</definedName>
    <definedName name="BExF6FGUF393KTMBT40S5BYAFG00" localSheetId="8" hidden="1">#REF!</definedName>
    <definedName name="BExF6FGUF393KTMBT40S5BYAFG00" localSheetId="7" hidden="1">#REF!</definedName>
    <definedName name="BExF6FGUF393KTMBT40S5BYAFG00" localSheetId="6" hidden="1">#REF!</definedName>
    <definedName name="BExF6FGUF393KTMBT40S5BYAFG00" localSheetId="5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15" hidden="1">#REF!</definedName>
    <definedName name="BExF6GNYXWY8A0SY4PW1B6KJMMTM" localSheetId="14" hidden="1">#REF!</definedName>
    <definedName name="BExF6GNYXWY8A0SY4PW1B6KJMMTM" localSheetId="13" hidden="1">#REF!</definedName>
    <definedName name="BExF6GNYXWY8A0SY4PW1B6KJMMTM" localSheetId="12" hidden="1">#REF!</definedName>
    <definedName name="BExF6GNYXWY8A0SY4PW1B6KJMMTM" localSheetId="11" hidden="1">#REF!</definedName>
    <definedName name="BExF6GNYXWY8A0SY4PW1B6KJMMTM" localSheetId="10" hidden="1">#REF!</definedName>
    <definedName name="BExF6GNYXWY8A0SY4PW1B6KJMMTM" localSheetId="9" hidden="1">#REF!</definedName>
    <definedName name="BExF6GNYXWY8A0SY4PW1B6KJMMTM" localSheetId="8" hidden="1">#REF!</definedName>
    <definedName name="BExF6GNYXWY8A0SY4PW1B6KJMMTM" localSheetId="7" hidden="1">#REF!</definedName>
    <definedName name="BExF6GNYXWY8A0SY4PW1B6KJMMTM" localSheetId="6" hidden="1">#REF!</definedName>
    <definedName name="BExF6GNYXWY8A0SY4PW1B6KJMMTM" localSheetId="5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15" hidden="1">#REF!</definedName>
    <definedName name="BExF6IB8K74Z0AFT05GPOKKZW7C9" localSheetId="14" hidden="1">#REF!</definedName>
    <definedName name="BExF6IB8K74Z0AFT05GPOKKZW7C9" localSheetId="13" hidden="1">#REF!</definedName>
    <definedName name="BExF6IB8K74Z0AFT05GPOKKZW7C9" localSheetId="12" hidden="1">#REF!</definedName>
    <definedName name="BExF6IB8K74Z0AFT05GPOKKZW7C9" localSheetId="11" hidden="1">#REF!</definedName>
    <definedName name="BExF6IB8K74Z0AFT05GPOKKZW7C9" localSheetId="10" hidden="1">#REF!</definedName>
    <definedName name="BExF6IB8K74Z0AFT05GPOKKZW7C9" localSheetId="9" hidden="1">#REF!</definedName>
    <definedName name="BExF6IB8K74Z0AFT05GPOKKZW7C9" localSheetId="8" hidden="1">#REF!</definedName>
    <definedName name="BExF6IB8K74Z0AFT05GPOKKZW7C9" localSheetId="7" hidden="1">#REF!</definedName>
    <definedName name="BExF6IB8K74Z0AFT05GPOKKZW7C9" localSheetId="6" hidden="1">#REF!</definedName>
    <definedName name="BExF6IB8K74Z0AFT05GPOKKZW7C9" localSheetId="5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15" hidden="1">#REF!</definedName>
    <definedName name="BExF6NUXJI11W2IAZNAM1QWC0459" localSheetId="14" hidden="1">#REF!</definedName>
    <definedName name="BExF6NUXJI11W2IAZNAM1QWC0459" localSheetId="13" hidden="1">#REF!</definedName>
    <definedName name="BExF6NUXJI11W2IAZNAM1QWC0459" localSheetId="12" hidden="1">#REF!</definedName>
    <definedName name="BExF6NUXJI11W2IAZNAM1QWC0459" localSheetId="11" hidden="1">#REF!</definedName>
    <definedName name="BExF6NUXJI11W2IAZNAM1QWC0459" localSheetId="10" hidden="1">#REF!</definedName>
    <definedName name="BExF6NUXJI11W2IAZNAM1QWC0459" localSheetId="9" hidden="1">#REF!</definedName>
    <definedName name="BExF6NUXJI11W2IAZNAM1QWC0459" localSheetId="8" hidden="1">#REF!</definedName>
    <definedName name="BExF6NUXJI11W2IAZNAM1QWC0459" localSheetId="7" hidden="1">#REF!</definedName>
    <definedName name="BExF6NUXJI11W2IAZNAM1QWC0459" localSheetId="6" hidden="1">#REF!</definedName>
    <definedName name="BExF6NUXJI11W2IAZNAM1QWC0459" localSheetId="5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15" hidden="1">#REF!</definedName>
    <definedName name="BExF6RR76KNVIXGJOVFO8GDILKGZ" localSheetId="14" hidden="1">#REF!</definedName>
    <definedName name="BExF6RR76KNVIXGJOVFO8GDILKGZ" localSheetId="13" hidden="1">#REF!</definedName>
    <definedName name="BExF6RR76KNVIXGJOVFO8GDILKGZ" localSheetId="12" hidden="1">#REF!</definedName>
    <definedName name="BExF6RR76KNVIXGJOVFO8GDILKGZ" localSheetId="11" hidden="1">#REF!</definedName>
    <definedName name="BExF6RR76KNVIXGJOVFO8GDILKGZ" localSheetId="10" hidden="1">#REF!</definedName>
    <definedName name="BExF6RR76KNVIXGJOVFO8GDILKGZ" localSheetId="9" hidden="1">#REF!</definedName>
    <definedName name="BExF6RR76KNVIXGJOVFO8GDILKGZ" localSheetId="8" hidden="1">#REF!</definedName>
    <definedName name="BExF6RR76KNVIXGJOVFO8GDILKGZ" localSheetId="7" hidden="1">#REF!</definedName>
    <definedName name="BExF6RR76KNVIXGJOVFO8GDILKGZ" localSheetId="6" hidden="1">#REF!</definedName>
    <definedName name="BExF6RR76KNVIXGJOVFO8GDILKGZ" localSheetId="5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15" hidden="1">#REF!</definedName>
    <definedName name="BExF6ZE8D5CMPJPRWT6S4HM56LPF" localSheetId="14" hidden="1">#REF!</definedName>
    <definedName name="BExF6ZE8D5CMPJPRWT6S4HM56LPF" localSheetId="13" hidden="1">#REF!</definedName>
    <definedName name="BExF6ZE8D5CMPJPRWT6S4HM56LPF" localSheetId="12" hidden="1">#REF!</definedName>
    <definedName name="BExF6ZE8D5CMPJPRWT6S4HM56LPF" localSheetId="11" hidden="1">#REF!</definedName>
    <definedName name="BExF6ZE8D5CMPJPRWT6S4HM56LPF" localSheetId="10" hidden="1">#REF!</definedName>
    <definedName name="BExF6ZE8D5CMPJPRWT6S4HM56LPF" localSheetId="9" hidden="1">#REF!</definedName>
    <definedName name="BExF6ZE8D5CMPJPRWT6S4HM56LPF" localSheetId="8" hidden="1">#REF!</definedName>
    <definedName name="BExF6ZE8D5CMPJPRWT6S4HM56LPF" localSheetId="7" hidden="1">#REF!</definedName>
    <definedName name="BExF6ZE8D5CMPJPRWT6S4HM56LPF" localSheetId="6" hidden="1">#REF!</definedName>
    <definedName name="BExF6ZE8D5CMPJPRWT6S4HM56LPF" localSheetId="5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15" hidden="1">#REF!</definedName>
    <definedName name="BExF76FV8SF7AJK7B35AL7VTZF6D" localSheetId="14" hidden="1">#REF!</definedName>
    <definedName name="BExF76FV8SF7AJK7B35AL7VTZF6D" localSheetId="13" hidden="1">#REF!</definedName>
    <definedName name="BExF76FV8SF7AJK7B35AL7VTZF6D" localSheetId="12" hidden="1">#REF!</definedName>
    <definedName name="BExF76FV8SF7AJK7B35AL7VTZF6D" localSheetId="11" hidden="1">#REF!</definedName>
    <definedName name="BExF76FV8SF7AJK7B35AL7VTZF6D" localSheetId="10" hidden="1">#REF!</definedName>
    <definedName name="BExF76FV8SF7AJK7B35AL7VTZF6D" localSheetId="9" hidden="1">#REF!</definedName>
    <definedName name="BExF76FV8SF7AJK7B35AL7VTZF6D" localSheetId="8" hidden="1">#REF!</definedName>
    <definedName name="BExF76FV8SF7AJK7B35AL7VTZF6D" localSheetId="7" hidden="1">#REF!</definedName>
    <definedName name="BExF76FV8SF7AJK7B35AL7VTZF6D" localSheetId="6" hidden="1">#REF!</definedName>
    <definedName name="BExF76FV8SF7AJK7B35AL7VTZF6D" localSheetId="5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15" hidden="1">#REF!</definedName>
    <definedName name="BExF7EOIMC1OYL1N7835KGOI0FIZ" localSheetId="14" hidden="1">#REF!</definedName>
    <definedName name="BExF7EOIMC1OYL1N7835KGOI0FIZ" localSheetId="13" hidden="1">#REF!</definedName>
    <definedName name="BExF7EOIMC1OYL1N7835KGOI0FIZ" localSheetId="12" hidden="1">#REF!</definedName>
    <definedName name="BExF7EOIMC1OYL1N7835KGOI0FIZ" localSheetId="11" hidden="1">#REF!</definedName>
    <definedName name="BExF7EOIMC1OYL1N7835KGOI0FIZ" localSheetId="10" hidden="1">#REF!</definedName>
    <definedName name="BExF7EOIMC1OYL1N7835KGOI0FIZ" localSheetId="9" hidden="1">#REF!</definedName>
    <definedName name="BExF7EOIMC1OYL1N7835KGOI0FIZ" localSheetId="8" hidden="1">#REF!</definedName>
    <definedName name="BExF7EOIMC1OYL1N7835KGOI0FIZ" localSheetId="7" hidden="1">#REF!</definedName>
    <definedName name="BExF7EOIMC1OYL1N7835KGOI0FIZ" localSheetId="6" hidden="1">#REF!</definedName>
    <definedName name="BExF7EOIMC1OYL1N7835KGOI0FIZ" localSheetId="5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15" hidden="1">#REF!</definedName>
    <definedName name="BExF7K88K7ASGV6RAOAGH52G04VR" localSheetId="14" hidden="1">#REF!</definedName>
    <definedName name="BExF7K88K7ASGV6RAOAGH52G04VR" localSheetId="13" hidden="1">#REF!</definedName>
    <definedName name="BExF7K88K7ASGV6RAOAGH52G04VR" localSheetId="12" hidden="1">#REF!</definedName>
    <definedName name="BExF7K88K7ASGV6RAOAGH52G04VR" localSheetId="11" hidden="1">#REF!</definedName>
    <definedName name="BExF7K88K7ASGV6RAOAGH52G04VR" localSheetId="10" hidden="1">#REF!</definedName>
    <definedName name="BExF7K88K7ASGV6RAOAGH52G04VR" localSheetId="9" hidden="1">#REF!</definedName>
    <definedName name="BExF7K88K7ASGV6RAOAGH52G04VR" localSheetId="8" hidden="1">#REF!</definedName>
    <definedName name="BExF7K88K7ASGV6RAOAGH52G04VR" localSheetId="7" hidden="1">#REF!</definedName>
    <definedName name="BExF7K88K7ASGV6RAOAGH52G04VR" localSheetId="6" hidden="1">#REF!</definedName>
    <definedName name="BExF7K88K7ASGV6RAOAGH52G04VR" localSheetId="5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15" hidden="1">#REF!</definedName>
    <definedName name="BExF7OVDRP3LHNAF2CX4V84CKKIR" localSheetId="14" hidden="1">#REF!</definedName>
    <definedName name="BExF7OVDRP3LHNAF2CX4V84CKKIR" localSheetId="13" hidden="1">#REF!</definedName>
    <definedName name="BExF7OVDRP3LHNAF2CX4V84CKKIR" localSheetId="12" hidden="1">#REF!</definedName>
    <definedName name="BExF7OVDRP3LHNAF2CX4V84CKKIR" localSheetId="11" hidden="1">#REF!</definedName>
    <definedName name="BExF7OVDRP3LHNAF2CX4V84CKKIR" localSheetId="10" hidden="1">#REF!</definedName>
    <definedName name="BExF7OVDRP3LHNAF2CX4V84CKKIR" localSheetId="9" hidden="1">#REF!</definedName>
    <definedName name="BExF7OVDRP3LHNAF2CX4V84CKKIR" localSheetId="8" hidden="1">#REF!</definedName>
    <definedName name="BExF7OVDRP3LHNAF2CX4V84CKKIR" localSheetId="7" hidden="1">#REF!</definedName>
    <definedName name="BExF7OVDRP3LHNAF2CX4V84CKKIR" localSheetId="6" hidden="1">#REF!</definedName>
    <definedName name="BExF7OVDRP3LHNAF2CX4V84CKKIR" localSheetId="5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15" hidden="1">#REF!</definedName>
    <definedName name="BExF7QO41X2A2SL8UXDNP99GY7U9" localSheetId="14" hidden="1">#REF!</definedName>
    <definedName name="BExF7QO41X2A2SL8UXDNP99GY7U9" localSheetId="13" hidden="1">#REF!</definedName>
    <definedName name="BExF7QO41X2A2SL8UXDNP99GY7U9" localSheetId="12" hidden="1">#REF!</definedName>
    <definedName name="BExF7QO41X2A2SL8UXDNP99GY7U9" localSheetId="11" hidden="1">#REF!</definedName>
    <definedName name="BExF7QO41X2A2SL8UXDNP99GY7U9" localSheetId="10" hidden="1">#REF!</definedName>
    <definedName name="BExF7QO41X2A2SL8UXDNP99GY7U9" localSheetId="9" hidden="1">#REF!</definedName>
    <definedName name="BExF7QO41X2A2SL8UXDNP99GY7U9" localSheetId="8" hidden="1">#REF!</definedName>
    <definedName name="BExF7QO41X2A2SL8UXDNP99GY7U9" localSheetId="7" hidden="1">#REF!</definedName>
    <definedName name="BExF7QO41X2A2SL8UXDNP99GY7U9" localSheetId="6" hidden="1">#REF!</definedName>
    <definedName name="BExF7QO41X2A2SL8UXDNP99GY7U9" localSheetId="5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15" hidden="1">#REF!</definedName>
    <definedName name="BExF7QYWRJ8S4SID84VVXH3TN7X8" localSheetId="14" hidden="1">#REF!</definedName>
    <definedName name="BExF7QYWRJ8S4SID84VVXH3TN7X8" localSheetId="13" hidden="1">#REF!</definedName>
    <definedName name="BExF7QYWRJ8S4SID84VVXH3TN7X8" localSheetId="12" hidden="1">#REF!</definedName>
    <definedName name="BExF7QYWRJ8S4SID84VVXH3TN7X8" localSheetId="11" hidden="1">#REF!</definedName>
    <definedName name="BExF7QYWRJ8S4SID84VVXH3TN7X8" localSheetId="10" hidden="1">#REF!</definedName>
    <definedName name="BExF7QYWRJ8S4SID84VVXH3TN7X8" localSheetId="9" hidden="1">#REF!</definedName>
    <definedName name="BExF7QYWRJ8S4SID84VVXH3TN7X8" localSheetId="8" hidden="1">#REF!</definedName>
    <definedName name="BExF7QYWRJ8S4SID84VVXH3TN7X8" localSheetId="7" hidden="1">#REF!</definedName>
    <definedName name="BExF7QYWRJ8S4SID84VVXH3TN7X8" localSheetId="6" hidden="1">#REF!</definedName>
    <definedName name="BExF7QYWRJ8S4SID84VVXH3TN7X8" localSheetId="5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15" hidden="1">#REF!</definedName>
    <definedName name="BExF81GI8B8WBHXFTET68A9358BR" localSheetId="14" hidden="1">#REF!</definedName>
    <definedName name="BExF81GI8B8WBHXFTET68A9358BR" localSheetId="13" hidden="1">#REF!</definedName>
    <definedName name="BExF81GI8B8WBHXFTET68A9358BR" localSheetId="12" hidden="1">#REF!</definedName>
    <definedName name="BExF81GI8B8WBHXFTET68A9358BR" localSheetId="11" hidden="1">#REF!</definedName>
    <definedName name="BExF81GI8B8WBHXFTET68A9358BR" localSheetId="10" hidden="1">#REF!</definedName>
    <definedName name="BExF81GI8B8WBHXFTET68A9358BR" localSheetId="9" hidden="1">#REF!</definedName>
    <definedName name="BExF81GI8B8WBHXFTET68A9358BR" localSheetId="8" hidden="1">#REF!</definedName>
    <definedName name="BExF81GI8B8WBHXFTET68A9358BR" localSheetId="7" hidden="1">#REF!</definedName>
    <definedName name="BExF81GI8B8WBHXFTET68A9358BR" localSheetId="6" hidden="1">#REF!</definedName>
    <definedName name="BExF81GI8B8WBHXFTET68A9358BR" localSheetId="5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15" hidden="1">#REF!</definedName>
    <definedName name="BExGKN1EUJWHOYSSFY4XX6T9QVV5" localSheetId="14" hidden="1">#REF!</definedName>
    <definedName name="BExGKN1EUJWHOYSSFY4XX6T9QVV5" localSheetId="13" hidden="1">#REF!</definedName>
    <definedName name="BExGKN1EUJWHOYSSFY4XX6T9QVV5" localSheetId="12" hidden="1">#REF!</definedName>
    <definedName name="BExGKN1EUJWHOYSSFY4XX6T9QVV5" localSheetId="11" hidden="1">#REF!</definedName>
    <definedName name="BExGKN1EUJWHOYSSFY4XX6T9QVV5" localSheetId="10" hidden="1">#REF!</definedName>
    <definedName name="BExGKN1EUJWHOYSSFY4XX6T9QVV5" localSheetId="9" hidden="1">#REF!</definedName>
    <definedName name="BExGKN1EUJWHOYSSFY4XX6T9QVV5" localSheetId="8" hidden="1">#REF!</definedName>
    <definedName name="BExGKN1EUJWHOYSSFY4XX6T9QVV5" localSheetId="7" hidden="1">#REF!</definedName>
    <definedName name="BExGKN1EUJWHOYSSFY4XX6T9QVV5" localSheetId="6" hidden="1">#REF!</definedName>
    <definedName name="BExGKN1EUJWHOYSSFY4XX6T9QVV5" localSheetId="5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15" hidden="1">#REF!</definedName>
    <definedName name="BExGL97US0Y3KXXASUTVR26XLT70" localSheetId="14" hidden="1">#REF!</definedName>
    <definedName name="BExGL97US0Y3KXXASUTVR26XLT70" localSheetId="13" hidden="1">#REF!</definedName>
    <definedName name="BExGL97US0Y3KXXASUTVR26XLT70" localSheetId="12" hidden="1">#REF!</definedName>
    <definedName name="BExGL97US0Y3KXXASUTVR26XLT70" localSheetId="11" hidden="1">#REF!</definedName>
    <definedName name="BExGL97US0Y3KXXASUTVR26XLT70" localSheetId="10" hidden="1">#REF!</definedName>
    <definedName name="BExGL97US0Y3KXXASUTVR26XLT70" localSheetId="9" hidden="1">#REF!</definedName>
    <definedName name="BExGL97US0Y3KXXASUTVR26XLT70" localSheetId="8" hidden="1">#REF!</definedName>
    <definedName name="BExGL97US0Y3KXXASUTVR26XLT70" localSheetId="7" hidden="1">#REF!</definedName>
    <definedName name="BExGL97US0Y3KXXASUTVR26XLT70" localSheetId="6" hidden="1">#REF!</definedName>
    <definedName name="BExGL97US0Y3KXXASUTVR26XLT70" localSheetId="5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15" hidden="1">#REF!</definedName>
    <definedName name="BExGL9TEJAX73AMCXKXTMRO9T6QA" localSheetId="14" hidden="1">#REF!</definedName>
    <definedName name="BExGL9TEJAX73AMCXKXTMRO9T6QA" localSheetId="13" hidden="1">#REF!</definedName>
    <definedName name="BExGL9TEJAX73AMCXKXTMRO9T6QA" localSheetId="12" hidden="1">#REF!</definedName>
    <definedName name="BExGL9TEJAX73AMCXKXTMRO9T6QA" localSheetId="11" hidden="1">#REF!</definedName>
    <definedName name="BExGL9TEJAX73AMCXKXTMRO9T6QA" localSheetId="10" hidden="1">#REF!</definedName>
    <definedName name="BExGL9TEJAX73AMCXKXTMRO9T6QA" localSheetId="9" hidden="1">#REF!</definedName>
    <definedName name="BExGL9TEJAX73AMCXKXTMRO9T6QA" localSheetId="8" hidden="1">#REF!</definedName>
    <definedName name="BExGL9TEJAX73AMCXKXTMRO9T6QA" localSheetId="7" hidden="1">#REF!</definedName>
    <definedName name="BExGL9TEJAX73AMCXKXTMRO9T6QA" localSheetId="6" hidden="1">#REF!</definedName>
    <definedName name="BExGL9TEJAX73AMCXKXTMRO9T6QA" localSheetId="5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15" hidden="1">#REF!</definedName>
    <definedName name="BExGLBM5GKGBJDTZSMMBZBAVQ7N1" localSheetId="14" hidden="1">#REF!</definedName>
    <definedName name="BExGLBM5GKGBJDTZSMMBZBAVQ7N1" localSheetId="13" hidden="1">#REF!</definedName>
    <definedName name="BExGLBM5GKGBJDTZSMMBZBAVQ7N1" localSheetId="12" hidden="1">#REF!</definedName>
    <definedName name="BExGLBM5GKGBJDTZSMMBZBAVQ7N1" localSheetId="11" hidden="1">#REF!</definedName>
    <definedName name="BExGLBM5GKGBJDTZSMMBZBAVQ7N1" localSheetId="10" hidden="1">#REF!</definedName>
    <definedName name="BExGLBM5GKGBJDTZSMMBZBAVQ7N1" localSheetId="9" hidden="1">#REF!</definedName>
    <definedName name="BExGLBM5GKGBJDTZSMMBZBAVQ7N1" localSheetId="8" hidden="1">#REF!</definedName>
    <definedName name="BExGLBM5GKGBJDTZSMMBZBAVQ7N1" localSheetId="7" hidden="1">#REF!</definedName>
    <definedName name="BExGLBM5GKGBJDTZSMMBZBAVQ7N1" localSheetId="6" hidden="1">#REF!</definedName>
    <definedName name="BExGLBM5GKGBJDTZSMMBZBAVQ7N1" localSheetId="5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15" hidden="1">#REF!</definedName>
    <definedName name="BExGLC7R4C33RO0PID97ZPPVCW4M" localSheetId="14" hidden="1">#REF!</definedName>
    <definedName name="BExGLC7R4C33RO0PID97ZPPVCW4M" localSheetId="13" hidden="1">#REF!</definedName>
    <definedName name="BExGLC7R4C33RO0PID97ZPPVCW4M" localSheetId="12" hidden="1">#REF!</definedName>
    <definedName name="BExGLC7R4C33RO0PID97ZPPVCW4M" localSheetId="11" hidden="1">#REF!</definedName>
    <definedName name="BExGLC7R4C33RO0PID97ZPPVCW4M" localSheetId="10" hidden="1">#REF!</definedName>
    <definedName name="BExGLC7R4C33RO0PID97ZPPVCW4M" localSheetId="9" hidden="1">#REF!</definedName>
    <definedName name="BExGLC7R4C33RO0PID97ZPPVCW4M" localSheetId="8" hidden="1">#REF!</definedName>
    <definedName name="BExGLC7R4C33RO0PID97ZPPVCW4M" localSheetId="7" hidden="1">#REF!</definedName>
    <definedName name="BExGLC7R4C33RO0PID97ZPPVCW4M" localSheetId="6" hidden="1">#REF!</definedName>
    <definedName name="BExGLC7R4C33RO0PID97ZPPVCW4M" localSheetId="5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15" hidden="1">#REF!</definedName>
    <definedName name="BExGLFIF7HCFSHNQHKEV6RY0WCO3" localSheetId="14" hidden="1">#REF!</definedName>
    <definedName name="BExGLFIF7HCFSHNQHKEV6RY0WCO3" localSheetId="13" hidden="1">#REF!</definedName>
    <definedName name="BExGLFIF7HCFSHNQHKEV6RY0WCO3" localSheetId="12" hidden="1">#REF!</definedName>
    <definedName name="BExGLFIF7HCFSHNQHKEV6RY0WCO3" localSheetId="11" hidden="1">#REF!</definedName>
    <definedName name="BExGLFIF7HCFSHNQHKEV6RY0WCO3" localSheetId="10" hidden="1">#REF!</definedName>
    <definedName name="BExGLFIF7HCFSHNQHKEV6RY0WCO3" localSheetId="9" hidden="1">#REF!</definedName>
    <definedName name="BExGLFIF7HCFSHNQHKEV6RY0WCO3" localSheetId="8" hidden="1">#REF!</definedName>
    <definedName name="BExGLFIF7HCFSHNQHKEV6RY0WCO3" localSheetId="7" hidden="1">#REF!</definedName>
    <definedName name="BExGLFIF7HCFSHNQHKEV6RY0WCO3" localSheetId="6" hidden="1">#REF!</definedName>
    <definedName name="BExGLFIF7HCFSHNQHKEV6RY0WCO3" localSheetId="5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15" hidden="1">#REF!</definedName>
    <definedName name="BExGLPP9Z6SH15N8AV0F7H58S14K" localSheetId="14" hidden="1">#REF!</definedName>
    <definedName name="BExGLPP9Z6SH15N8AV0F7H58S14K" localSheetId="13" hidden="1">#REF!</definedName>
    <definedName name="BExGLPP9Z6SH15N8AV0F7H58S14K" localSheetId="12" hidden="1">#REF!</definedName>
    <definedName name="BExGLPP9Z6SH15N8AV0F7H58S14K" localSheetId="11" hidden="1">#REF!</definedName>
    <definedName name="BExGLPP9Z6SH15N8AV0F7H58S14K" localSheetId="10" hidden="1">#REF!</definedName>
    <definedName name="BExGLPP9Z6SH15N8AV0F7H58S14K" localSheetId="9" hidden="1">#REF!</definedName>
    <definedName name="BExGLPP9Z6SH15N8AV0F7H58S14K" localSheetId="8" hidden="1">#REF!</definedName>
    <definedName name="BExGLPP9Z6SH15N8AV0F7H58S14K" localSheetId="7" hidden="1">#REF!</definedName>
    <definedName name="BExGLPP9Z6SH15N8AV0F7H58S14K" localSheetId="6" hidden="1">#REF!</definedName>
    <definedName name="BExGLPP9Z6SH15N8AV0F7H58S14K" localSheetId="5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15" hidden="1">#REF!</definedName>
    <definedName name="BExGLQATG820J44V2O4JEICPUUTR" localSheetId="14" hidden="1">#REF!</definedName>
    <definedName name="BExGLQATG820J44V2O4JEICPUUTR" localSheetId="13" hidden="1">#REF!</definedName>
    <definedName name="BExGLQATG820J44V2O4JEICPUUTR" localSheetId="12" hidden="1">#REF!</definedName>
    <definedName name="BExGLQATG820J44V2O4JEICPUUTR" localSheetId="11" hidden="1">#REF!</definedName>
    <definedName name="BExGLQATG820J44V2O4JEICPUUTR" localSheetId="10" hidden="1">#REF!</definedName>
    <definedName name="BExGLQATG820J44V2O4JEICPUUTR" localSheetId="9" hidden="1">#REF!</definedName>
    <definedName name="BExGLQATG820J44V2O4JEICPUUTR" localSheetId="8" hidden="1">#REF!</definedName>
    <definedName name="BExGLQATG820J44V2O4JEICPUUTR" localSheetId="7" hidden="1">#REF!</definedName>
    <definedName name="BExGLQATG820J44V2O4JEICPUUTR" localSheetId="6" hidden="1">#REF!</definedName>
    <definedName name="BExGLQATG820J44V2O4JEICPUUTR" localSheetId="5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15" hidden="1">#REF!</definedName>
    <definedName name="BExGLTARRL0J772UD2TXEYAVPY6E" localSheetId="14" hidden="1">#REF!</definedName>
    <definedName name="BExGLTARRL0J772UD2TXEYAVPY6E" localSheetId="13" hidden="1">#REF!</definedName>
    <definedName name="BExGLTARRL0J772UD2TXEYAVPY6E" localSheetId="12" hidden="1">#REF!</definedName>
    <definedName name="BExGLTARRL0J772UD2TXEYAVPY6E" localSheetId="11" hidden="1">#REF!</definedName>
    <definedName name="BExGLTARRL0J772UD2TXEYAVPY6E" localSheetId="10" hidden="1">#REF!</definedName>
    <definedName name="BExGLTARRL0J772UD2TXEYAVPY6E" localSheetId="9" hidden="1">#REF!</definedName>
    <definedName name="BExGLTARRL0J772UD2TXEYAVPY6E" localSheetId="8" hidden="1">#REF!</definedName>
    <definedName name="BExGLTARRL0J772UD2TXEYAVPY6E" localSheetId="7" hidden="1">#REF!</definedName>
    <definedName name="BExGLTARRL0J772UD2TXEYAVPY6E" localSheetId="6" hidden="1">#REF!</definedName>
    <definedName name="BExGLTARRL0J772UD2TXEYAVPY6E" localSheetId="5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15" hidden="1">#REF!</definedName>
    <definedName name="BExGLYE6RZTAAWHJBG2QFJPTDS2Q" localSheetId="14" hidden="1">#REF!</definedName>
    <definedName name="BExGLYE6RZTAAWHJBG2QFJPTDS2Q" localSheetId="13" hidden="1">#REF!</definedName>
    <definedName name="BExGLYE6RZTAAWHJBG2QFJPTDS2Q" localSheetId="12" hidden="1">#REF!</definedName>
    <definedName name="BExGLYE6RZTAAWHJBG2QFJPTDS2Q" localSheetId="11" hidden="1">#REF!</definedName>
    <definedName name="BExGLYE6RZTAAWHJBG2QFJPTDS2Q" localSheetId="10" hidden="1">#REF!</definedName>
    <definedName name="BExGLYE6RZTAAWHJBG2QFJPTDS2Q" localSheetId="9" hidden="1">#REF!</definedName>
    <definedName name="BExGLYE6RZTAAWHJBG2QFJPTDS2Q" localSheetId="8" hidden="1">#REF!</definedName>
    <definedName name="BExGLYE6RZTAAWHJBG2QFJPTDS2Q" localSheetId="7" hidden="1">#REF!</definedName>
    <definedName name="BExGLYE6RZTAAWHJBG2QFJPTDS2Q" localSheetId="6" hidden="1">#REF!</definedName>
    <definedName name="BExGLYE6RZTAAWHJBG2QFJPTDS2Q" localSheetId="5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15" hidden="1">#REF!</definedName>
    <definedName name="BExGM4DZ65OAQP7MA4LN6QMYZOFF" localSheetId="14" hidden="1">#REF!</definedName>
    <definedName name="BExGM4DZ65OAQP7MA4LN6QMYZOFF" localSheetId="13" hidden="1">#REF!</definedName>
    <definedName name="BExGM4DZ65OAQP7MA4LN6QMYZOFF" localSheetId="12" hidden="1">#REF!</definedName>
    <definedName name="BExGM4DZ65OAQP7MA4LN6QMYZOFF" localSheetId="11" hidden="1">#REF!</definedName>
    <definedName name="BExGM4DZ65OAQP7MA4LN6QMYZOFF" localSheetId="10" hidden="1">#REF!</definedName>
    <definedName name="BExGM4DZ65OAQP7MA4LN6QMYZOFF" localSheetId="9" hidden="1">#REF!</definedName>
    <definedName name="BExGM4DZ65OAQP7MA4LN6QMYZOFF" localSheetId="8" hidden="1">#REF!</definedName>
    <definedName name="BExGM4DZ65OAQP7MA4LN6QMYZOFF" localSheetId="7" hidden="1">#REF!</definedName>
    <definedName name="BExGM4DZ65OAQP7MA4LN6QMYZOFF" localSheetId="6" hidden="1">#REF!</definedName>
    <definedName name="BExGM4DZ65OAQP7MA4LN6QMYZOFF" localSheetId="5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15" hidden="1">#REF!</definedName>
    <definedName name="BExGMCXCWEC9XNUOEMZ61TMI6CUO" localSheetId="14" hidden="1">#REF!</definedName>
    <definedName name="BExGMCXCWEC9XNUOEMZ61TMI6CUO" localSheetId="13" hidden="1">#REF!</definedName>
    <definedName name="BExGMCXCWEC9XNUOEMZ61TMI6CUO" localSheetId="12" hidden="1">#REF!</definedName>
    <definedName name="BExGMCXCWEC9XNUOEMZ61TMI6CUO" localSheetId="11" hidden="1">#REF!</definedName>
    <definedName name="BExGMCXCWEC9XNUOEMZ61TMI6CUO" localSheetId="10" hidden="1">#REF!</definedName>
    <definedName name="BExGMCXCWEC9XNUOEMZ61TMI6CUO" localSheetId="9" hidden="1">#REF!</definedName>
    <definedName name="BExGMCXCWEC9XNUOEMZ61TMI6CUO" localSheetId="8" hidden="1">#REF!</definedName>
    <definedName name="BExGMCXCWEC9XNUOEMZ61TMI6CUO" localSheetId="7" hidden="1">#REF!</definedName>
    <definedName name="BExGMCXCWEC9XNUOEMZ61TMI6CUO" localSheetId="6" hidden="1">#REF!</definedName>
    <definedName name="BExGMCXCWEC9XNUOEMZ61TMI6CUO" localSheetId="5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15" hidden="1">#REF!</definedName>
    <definedName name="BExGMJDGIH0MEPC2TUSFUCY2ROTB" localSheetId="14" hidden="1">#REF!</definedName>
    <definedName name="BExGMJDGIH0MEPC2TUSFUCY2ROTB" localSheetId="13" hidden="1">#REF!</definedName>
    <definedName name="BExGMJDGIH0MEPC2TUSFUCY2ROTB" localSheetId="12" hidden="1">#REF!</definedName>
    <definedName name="BExGMJDGIH0MEPC2TUSFUCY2ROTB" localSheetId="11" hidden="1">#REF!</definedName>
    <definedName name="BExGMJDGIH0MEPC2TUSFUCY2ROTB" localSheetId="10" hidden="1">#REF!</definedName>
    <definedName name="BExGMJDGIH0MEPC2TUSFUCY2ROTB" localSheetId="9" hidden="1">#REF!</definedName>
    <definedName name="BExGMJDGIH0MEPC2TUSFUCY2ROTB" localSheetId="8" hidden="1">#REF!</definedName>
    <definedName name="BExGMJDGIH0MEPC2TUSFUCY2ROTB" localSheetId="7" hidden="1">#REF!</definedName>
    <definedName name="BExGMJDGIH0MEPC2TUSFUCY2ROTB" localSheetId="6" hidden="1">#REF!</definedName>
    <definedName name="BExGMJDGIH0MEPC2TUSFUCY2ROTB" localSheetId="5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15" hidden="1">#REF!</definedName>
    <definedName name="BExGMKPW2HPKN0M0XKF3AZ8YP0D6" localSheetId="14" hidden="1">#REF!</definedName>
    <definedName name="BExGMKPW2HPKN0M0XKF3AZ8YP0D6" localSheetId="13" hidden="1">#REF!</definedName>
    <definedName name="BExGMKPW2HPKN0M0XKF3AZ8YP0D6" localSheetId="12" hidden="1">#REF!</definedName>
    <definedName name="BExGMKPW2HPKN0M0XKF3AZ8YP0D6" localSheetId="11" hidden="1">#REF!</definedName>
    <definedName name="BExGMKPW2HPKN0M0XKF3AZ8YP0D6" localSheetId="10" hidden="1">#REF!</definedName>
    <definedName name="BExGMKPW2HPKN0M0XKF3AZ8YP0D6" localSheetId="9" hidden="1">#REF!</definedName>
    <definedName name="BExGMKPW2HPKN0M0XKF3AZ8YP0D6" localSheetId="8" hidden="1">#REF!</definedName>
    <definedName name="BExGMKPW2HPKN0M0XKF3AZ8YP0D6" localSheetId="7" hidden="1">#REF!</definedName>
    <definedName name="BExGMKPW2HPKN0M0XKF3AZ8YP0D6" localSheetId="6" hidden="1">#REF!</definedName>
    <definedName name="BExGMKPW2HPKN0M0XKF3AZ8YP0D6" localSheetId="5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15" hidden="1">#REF!</definedName>
    <definedName name="BExGMOGUOL3NATNV0TIZH2J6DLLD" localSheetId="14" hidden="1">#REF!</definedName>
    <definedName name="BExGMOGUOL3NATNV0TIZH2J6DLLD" localSheetId="13" hidden="1">#REF!</definedName>
    <definedName name="BExGMOGUOL3NATNV0TIZH2J6DLLD" localSheetId="12" hidden="1">#REF!</definedName>
    <definedName name="BExGMOGUOL3NATNV0TIZH2J6DLLD" localSheetId="11" hidden="1">#REF!</definedName>
    <definedName name="BExGMOGUOL3NATNV0TIZH2J6DLLD" localSheetId="10" hidden="1">#REF!</definedName>
    <definedName name="BExGMOGUOL3NATNV0TIZH2J6DLLD" localSheetId="9" hidden="1">#REF!</definedName>
    <definedName name="BExGMOGUOL3NATNV0TIZH2J6DLLD" localSheetId="8" hidden="1">#REF!</definedName>
    <definedName name="BExGMOGUOL3NATNV0TIZH2J6DLLD" localSheetId="7" hidden="1">#REF!</definedName>
    <definedName name="BExGMOGUOL3NATNV0TIZH2J6DLLD" localSheetId="6" hidden="1">#REF!</definedName>
    <definedName name="BExGMOGUOL3NATNV0TIZH2J6DLLD" localSheetId="5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15" hidden="1">#REF!</definedName>
    <definedName name="BExGMP2F175LGL6QVSJGP6GKYHHA" localSheetId="14" hidden="1">#REF!</definedName>
    <definedName name="BExGMP2F175LGL6QVSJGP6GKYHHA" localSheetId="13" hidden="1">#REF!</definedName>
    <definedName name="BExGMP2F175LGL6QVSJGP6GKYHHA" localSheetId="12" hidden="1">#REF!</definedName>
    <definedName name="BExGMP2F175LGL6QVSJGP6GKYHHA" localSheetId="11" hidden="1">#REF!</definedName>
    <definedName name="BExGMP2F175LGL6QVSJGP6GKYHHA" localSheetId="10" hidden="1">#REF!</definedName>
    <definedName name="BExGMP2F175LGL6QVSJGP6GKYHHA" localSheetId="9" hidden="1">#REF!</definedName>
    <definedName name="BExGMP2F175LGL6QVSJGP6GKYHHA" localSheetId="8" hidden="1">#REF!</definedName>
    <definedName name="BExGMP2F175LGL6QVSJGP6GKYHHA" localSheetId="7" hidden="1">#REF!</definedName>
    <definedName name="BExGMP2F175LGL6QVSJGP6GKYHHA" localSheetId="6" hidden="1">#REF!</definedName>
    <definedName name="BExGMP2F175LGL6QVSJGP6GKYHHA" localSheetId="5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15" hidden="1">#REF!</definedName>
    <definedName name="BExGMPIIP8GKML2VVA8OEFL43NCS" localSheetId="14" hidden="1">#REF!</definedName>
    <definedName name="BExGMPIIP8GKML2VVA8OEFL43NCS" localSheetId="13" hidden="1">#REF!</definedName>
    <definedName name="BExGMPIIP8GKML2VVA8OEFL43NCS" localSheetId="12" hidden="1">#REF!</definedName>
    <definedName name="BExGMPIIP8GKML2VVA8OEFL43NCS" localSheetId="11" hidden="1">#REF!</definedName>
    <definedName name="BExGMPIIP8GKML2VVA8OEFL43NCS" localSheetId="10" hidden="1">#REF!</definedName>
    <definedName name="BExGMPIIP8GKML2VVA8OEFL43NCS" localSheetId="9" hidden="1">#REF!</definedName>
    <definedName name="BExGMPIIP8GKML2VVA8OEFL43NCS" localSheetId="8" hidden="1">#REF!</definedName>
    <definedName name="BExGMPIIP8GKML2VVA8OEFL43NCS" localSheetId="7" hidden="1">#REF!</definedName>
    <definedName name="BExGMPIIP8GKML2VVA8OEFL43NCS" localSheetId="6" hidden="1">#REF!</definedName>
    <definedName name="BExGMPIIP8GKML2VVA8OEFL43NCS" localSheetId="5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15" hidden="1">#REF!</definedName>
    <definedName name="BExGMZ3SRIXLXMWBVOXXV3M4U4YL" localSheetId="14" hidden="1">#REF!</definedName>
    <definedName name="BExGMZ3SRIXLXMWBVOXXV3M4U4YL" localSheetId="13" hidden="1">#REF!</definedName>
    <definedName name="BExGMZ3SRIXLXMWBVOXXV3M4U4YL" localSheetId="12" hidden="1">#REF!</definedName>
    <definedName name="BExGMZ3SRIXLXMWBVOXXV3M4U4YL" localSheetId="11" hidden="1">#REF!</definedName>
    <definedName name="BExGMZ3SRIXLXMWBVOXXV3M4U4YL" localSheetId="10" hidden="1">#REF!</definedName>
    <definedName name="BExGMZ3SRIXLXMWBVOXXV3M4U4YL" localSheetId="9" hidden="1">#REF!</definedName>
    <definedName name="BExGMZ3SRIXLXMWBVOXXV3M4U4YL" localSheetId="8" hidden="1">#REF!</definedName>
    <definedName name="BExGMZ3SRIXLXMWBVOXXV3M4U4YL" localSheetId="7" hidden="1">#REF!</definedName>
    <definedName name="BExGMZ3SRIXLXMWBVOXXV3M4U4YL" localSheetId="6" hidden="1">#REF!</definedName>
    <definedName name="BExGMZ3SRIXLXMWBVOXXV3M4U4YL" localSheetId="5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15" hidden="1">#REF!</definedName>
    <definedName name="BExGMZ3UBN48IXU1ZEFYECEMZ1IM" localSheetId="14" hidden="1">#REF!</definedName>
    <definedName name="BExGMZ3UBN48IXU1ZEFYECEMZ1IM" localSheetId="13" hidden="1">#REF!</definedName>
    <definedName name="BExGMZ3UBN48IXU1ZEFYECEMZ1IM" localSheetId="12" hidden="1">#REF!</definedName>
    <definedName name="BExGMZ3UBN48IXU1ZEFYECEMZ1IM" localSheetId="11" hidden="1">#REF!</definedName>
    <definedName name="BExGMZ3UBN48IXU1ZEFYECEMZ1IM" localSheetId="10" hidden="1">#REF!</definedName>
    <definedName name="BExGMZ3UBN48IXU1ZEFYECEMZ1IM" localSheetId="9" hidden="1">#REF!</definedName>
    <definedName name="BExGMZ3UBN48IXU1ZEFYECEMZ1IM" localSheetId="8" hidden="1">#REF!</definedName>
    <definedName name="BExGMZ3UBN48IXU1ZEFYECEMZ1IM" localSheetId="7" hidden="1">#REF!</definedName>
    <definedName name="BExGMZ3UBN48IXU1ZEFYECEMZ1IM" localSheetId="6" hidden="1">#REF!</definedName>
    <definedName name="BExGMZ3UBN48IXU1ZEFYECEMZ1IM" localSheetId="5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15" hidden="1">#REF!</definedName>
    <definedName name="BExGN4I0QATXNZCLZJM1KH1OIJQH" localSheetId="14" hidden="1">#REF!</definedName>
    <definedName name="BExGN4I0QATXNZCLZJM1KH1OIJQH" localSheetId="13" hidden="1">#REF!</definedName>
    <definedName name="BExGN4I0QATXNZCLZJM1KH1OIJQH" localSheetId="12" hidden="1">#REF!</definedName>
    <definedName name="BExGN4I0QATXNZCLZJM1KH1OIJQH" localSheetId="11" hidden="1">#REF!</definedName>
    <definedName name="BExGN4I0QATXNZCLZJM1KH1OIJQH" localSheetId="10" hidden="1">#REF!</definedName>
    <definedName name="BExGN4I0QATXNZCLZJM1KH1OIJQH" localSheetId="9" hidden="1">#REF!</definedName>
    <definedName name="BExGN4I0QATXNZCLZJM1KH1OIJQH" localSheetId="8" hidden="1">#REF!</definedName>
    <definedName name="BExGN4I0QATXNZCLZJM1KH1OIJQH" localSheetId="7" hidden="1">#REF!</definedName>
    <definedName name="BExGN4I0QATXNZCLZJM1KH1OIJQH" localSheetId="6" hidden="1">#REF!</definedName>
    <definedName name="BExGN4I0QATXNZCLZJM1KH1OIJQH" localSheetId="5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15" hidden="1">#REF!</definedName>
    <definedName name="BExGN9FZ2RWCMSY1YOBJKZMNIM9R" localSheetId="14" hidden="1">#REF!</definedName>
    <definedName name="BExGN9FZ2RWCMSY1YOBJKZMNIM9R" localSheetId="13" hidden="1">#REF!</definedName>
    <definedName name="BExGN9FZ2RWCMSY1YOBJKZMNIM9R" localSheetId="12" hidden="1">#REF!</definedName>
    <definedName name="BExGN9FZ2RWCMSY1YOBJKZMNIM9R" localSheetId="11" hidden="1">#REF!</definedName>
    <definedName name="BExGN9FZ2RWCMSY1YOBJKZMNIM9R" localSheetId="10" hidden="1">#REF!</definedName>
    <definedName name="BExGN9FZ2RWCMSY1YOBJKZMNIM9R" localSheetId="9" hidden="1">#REF!</definedName>
    <definedName name="BExGN9FZ2RWCMSY1YOBJKZMNIM9R" localSheetId="8" hidden="1">#REF!</definedName>
    <definedName name="BExGN9FZ2RWCMSY1YOBJKZMNIM9R" localSheetId="7" hidden="1">#REF!</definedName>
    <definedName name="BExGN9FZ2RWCMSY1YOBJKZMNIM9R" localSheetId="6" hidden="1">#REF!</definedName>
    <definedName name="BExGN9FZ2RWCMSY1YOBJKZMNIM9R" localSheetId="5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15" hidden="1">#REF!</definedName>
    <definedName name="BExGNDSIMTHOCXXG6QOGR6DA8SGG" localSheetId="14" hidden="1">#REF!</definedName>
    <definedName name="BExGNDSIMTHOCXXG6QOGR6DA8SGG" localSheetId="13" hidden="1">#REF!</definedName>
    <definedName name="BExGNDSIMTHOCXXG6QOGR6DA8SGG" localSheetId="12" hidden="1">#REF!</definedName>
    <definedName name="BExGNDSIMTHOCXXG6QOGR6DA8SGG" localSheetId="11" hidden="1">#REF!</definedName>
    <definedName name="BExGNDSIMTHOCXXG6QOGR6DA8SGG" localSheetId="10" hidden="1">#REF!</definedName>
    <definedName name="BExGNDSIMTHOCXXG6QOGR6DA8SGG" localSheetId="9" hidden="1">#REF!</definedName>
    <definedName name="BExGNDSIMTHOCXXG6QOGR6DA8SGG" localSheetId="8" hidden="1">#REF!</definedName>
    <definedName name="BExGNDSIMTHOCXXG6QOGR6DA8SGG" localSheetId="7" hidden="1">#REF!</definedName>
    <definedName name="BExGNDSIMTHOCXXG6QOGR6DA8SGG" localSheetId="6" hidden="1">#REF!</definedName>
    <definedName name="BExGNDSIMTHOCXXG6QOGR6DA8SGG" localSheetId="5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15" hidden="1">#REF!</definedName>
    <definedName name="BExGNHOS7RBERG1J2M2HVGSRZL5G" localSheetId="14" hidden="1">#REF!</definedName>
    <definedName name="BExGNHOS7RBERG1J2M2HVGSRZL5G" localSheetId="13" hidden="1">#REF!</definedName>
    <definedName name="BExGNHOS7RBERG1J2M2HVGSRZL5G" localSheetId="12" hidden="1">#REF!</definedName>
    <definedName name="BExGNHOS7RBERG1J2M2HVGSRZL5G" localSheetId="11" hidden="1">#REF!</definedName>
    <definedName name="BExGNHOS7RBERG1J2M2HVGSRZL5G" localSheetId="10" hidden="1">#REF!</definedName>
    <definedName name="BExGNHOS7RBERG1J2M2HVGSRZL5G" localSheetId="9" hidden="1">#REF!</definedName>
    <definedName name="BExGNHOS7RBERG1J2M2HVGSRZL5G" localSheetId="8" hidden="1">#REF!</definedName>
    <definedName name="BExGNHOS7RBERG1J2M2HVGSRZL5G" localSheetId="7" hidden="1">#REF!</definedName>
    <definedName name="BExGNHOS7RBERG1J2M2HVGSRZL5G" localSheetId="6" hidden="1">#REF!</definedName>
    <definedName name="BExGNHOS7RBERG1J2M2HVGSRZL5G" localSheetId="5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15" hidden="1">#REF!</definedName>
    <definedName name="BExGNJ18W3Q55XAXY8XTFB80IVMV" localSheetId="14" hidden="1">#REF!</definedName>
    <definedName name="BExGNJ18W3Q55XAXY8XTFB80IVMV" localSheetId="13" hidden="1">#REF!</definedName>
    <definedName name="BExGNJ18W3Q55XAXY8XTFB80IVMV" localSheetId="12" hidden="1">#REF!</definedName>
    <definedName name="BExGNJ18W3Q55XAXY8XTFB80IVMV" localSheetId="11" hidden="1">#REF!</definedName>
    <definedName name="BExGNJ18W3Q55XAXY8XTFB80IVMV" localSheetId="10" hidden="1">#REF!</definedName>
    <definedName name="BExGNJ18W3Q55XAXY8XTFB80IVMV" localSheetId="9" hidden="1">#REF!</definedName>
    <definedName name="BExGNJ18W3Q55XAXY8XTFB80IVMV" localSheetId="8" hidden="1">#REF!</definedName>
    <definedName name="BExGNJ18W3Q55XAXY8XTFB80IVMV" localSheetId="7" hidden="1">#REF!</definedName>
    <definedName name="BExGNJ18W3Q55XAXY8XTFB80IVMV" localSheetId="6" hidden="1">#REF!</definedName>
    <definedName name="BExGNJ18W3Q55XAXY8XTFB80IVMV" localSheetId="5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15" hidden="1">#REF!</definedName>
    <definedName name="BExGNN2YQ9BDAZXT2GLCSAPXKIM7" localSheetId="14" hidden="1">#REF!</definedName>
    <definedName name="BExGNN2YQ9BDAZXT2GLCSAPXKIM7" localSheetId="13" hidden="1">#REF!</definedName>
    <definedName name="BExGNN2YQ9BDAZXT2GLCSAPXKIM7" localSheetId="12" hidden="1">#REF!</definedName>
    <definedName name="BExGNN2YQ9BDAZXT2GLCSAPXKIM7" localSheetId="11" hidden="1">#REF!</definedName>
    <definedName name="BExGNN2YQ9BDAZXT2GLCSAPXKIM7" localSheetId="10" hidden="1">#REF!</definedName>
    <definedName name="BExGNN2YQ9BDAZXT2GLCSAPXKIM7" localSheetId="9" hidden="1">#REF!</definedName>
    <definedName name="BExGNN2YQ9BDAZXT2GLCSAPXKIM7" localSheetId="8" hidden="1">#REF!</definedName>
    <definedName name="BExGNN2YQ9BDAZXT2GLCSAPXKIM7" localSheetId="7" hidden="1">#REF!</definedName>
    <definedName name="BExGNN2YQ9BDAZXT2GLCSAPXKIM7" localSheetId="6" hidden="1">#REF!</definedName>
    <definedName name="BExGNN2YQ9BDAZXT2GLCSAPXKIM7" localSheetId="5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15" hidden="1">#REF!</definedName>
    <definedName name="BExGNP6INLF5NZFP5ME6K7C9Y0NH" localSheetId="14" hidden="1">#REF!</definedName>
    <definedName name="BExGNP6INLF5NZFP5ME6K7C9Y0NH" localSheetId="13" hidden="1">#REF!</definedName>
    <definedName name="BExGNP6INLF5NZFP5ME6K7C9Y0NH" localSheetId="12" hidden="1">#REF!</definedName>
    <definedName name="BExGNP6INLF5NZFP5ME6K7C9Y0NH" localSheetId="11" hidden="1">#REF!</definedName>
    <definedName name="BExGNP6INLF5NZFP5ME6K7C9Y0NH" localSheetId="10" hidden="1">#REF!</definedName>
    <definedName name="BExGNP6INLF5NZFP5ME6K7C9Y0NH" localSheetId="9" hidden="1">#REF!</definedName>
    <definedName name="BExGNP6INLF5NZFP5ME6K7C9Y0NH" localSheetId="8" hidden="1">#REF!</definedName>
    <definedName name="BExGNP6INLF5NZFP5ME6K7C9Y0NH" localSheetId="7" hidden="1">#REF!</definedName>
    <definedName name="BExGNP6INLF5NZFP5ME6K7C9Y0NH" localSheetId="6" hidden="1">#REF!</definedName>
    <definedName name="BExGNP6INLF5NZFP5ME6K7C9Y0NH" localSheetId="5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15" hidden="1">#REF!</definedName>
    <definedName name="BExGNSS0CKRPKHO25R3TDBEL2NHX" localSheetId="14" hidden="1">#REF!</definedName>
    <definedName name="BExGNSS0CKRPKHO25R3TDBEL2NHX" localSheetId="13" hidden="1">#REF!</definedName>
    <definedName name="BExGNSS0CKRPKHO25R3TDBEL2NHX" localSheetId="12" hidden="1">#REF!</definedName>
    <definedName name="BExGNSS0CKRPKHO25R3TDBEL2NHX" localSheetId="11" hidden="1">#REF!</definedName>
    <definedName name="BExGNSS0CKRPKHO25R3TDBEL2NHX" localSheetId="10" hidden="1">#REF!</definedName>
    <definedName name="BExGNSS0CKRPKHO25R3TDBEL2NHX" localSheetId="9" hidden="1">#REF!</definedName>
    <definedName name="BExGNSS0CKRPKHO25R3TDBEL2NHX" localSheetId="8" hidden="1">#REF!</definedName>
    <definedName name="BExGNSS0CKRPKHO25R3TDBEL2NHX" localSheetId="7" hidden="1">#REF!</definedName>
    <definedName name="BExGNSS0CKRPKHO25R3TDBEL2NHX" localSheetId="6" hidden="1">#REF!</definedName>
    <definedName name="BExGNSS0CKRPKHO25R3TDBEL2NHX" localSheetId="5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15" hidden="1">#REF!</definedName>
    <definedName name="BExGNYH0MO8NOVS85L15G0RWX4GW" localSheetId="14" hidden="1">#REF!</definedName>
    <definedName name="BExGNYH0MO8NOVS85L15G0RWX4GW" localSheetId="13" hidden="1">#REF!</definedName>
    <definedName name="BExGNYH0MO8NOVS85L15G0RWX4GW" localSheetId="12" hidden="1">#REF!</definedName>
    <definedName name="BExGNYH0MO8NOVS85L15G0RWX4GW" localSheetId="11" hidden="1">#REF!</definedName>
    <definedName name="BExGNYH0MO8NOVS85L15G0RWX4GW" localSheetId="10" hidden="1">#REF!</definedName>
    <definedName name="BExGNYH0MO8NOVS85L15G0RWX4GW" localSheetId="9" hidden="1">#REF!</definedName>
    <definedName name="BExGNYH0MO8NOVS85L15G0RWX4GW" localSheetId="8" hidden="1">#REF!</definedName>
    <definedName name="BExGNYH0MO8NOVS85L15G0RWX4GW" localSheetId="7" hidden="1">#REF!</definedName>
    <definedName name="BExGNYH0MO8NOVS85L15G0RWX4GW" localSheetId="6" hidden="1">#REF!</definedName>
    <definedName name="BExGNYH0MO8NOVS85L15G0RWX4GW" localSheetId="5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15" hidden="1">#REF!</definedName>
    <definedName name="BExGNZO44DEG8CGIDYSEGDUQ531R" localSheetId="14" hidden="1">#REF!</definedName>
    <definedName name="BExGNZO44DEG8CGIDYSEGDUQ531R" localSheetId="13" hidden="1">#REF!</definedName>
    <definedName name="BExGNZO44DEG8CGIDYSEGDUQ531R" localSheetId="12" hidden="1">#REF!</definedName>
    <definedName name="BExGNZO44DEG8CGIDYSEGDUQ531R" localSheetId="11" hidden="1">#REF!</definedName>
    <definedName name="BExGNZO44DEG8CGIDYSEGDUQ531R" localSheetId="10" hidden="1">#REF!</definedName>
    <definedName name="BExGNZO44DEG8CGIDYSEGDUQ531R" localSheetId="9" hidden="1">#REF!</definedName>
    <definedName name="BExGNZO44DEG8CGIDYSEGDUQ531R" localSheetId="8" hidden="1">#REF!</definedName>
    <definedName name="BExGNZO44DEG8CGIDYSEGDUQ531R" localSheetId="7" hidden="1">#REF!</definedName>
    <definedName name="BExGNZO44DEG8CGIDYSEGDUQ531R" localSheetId="6" hidden="1">#REF!</definedName>
    <definedName name="BExGNZO44DEG8CGIDYSEGDUQ531R" localSheetId="5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15" hidden="1">#REF!</definedName>
    <definedName name="BExGO22GMMPZVQY9RQ8MDKZDP5G3" localSheetId="14" hidden="1">#REF!</definedName>
    <definedName name="BExGO22GMMPZVQY9RQ8MDKZDP5G3" localSheetId="13" hidden="1">#REF!</definedName>
    <definedName name="BExGO22GMMPZVQY9RQ8MDKZDP5G3" localSheetId="12" hidden="1">#REF!</definedName>
    <definedName name="BExGO22GMMPZVQY9RQ8MDKZDP5G3" localSheetId="11" hidden="1">#REF!</definedName>
    <definedName name="BExGO22GMMPZVQY9RQ8MDKZDP5G3" localSheetId="10" hidden="1">#REF!</definedName>
    <definedName name="BExGO22GMMPZVQY9RQ8MDKZDP5G3" localSheetId="9" hidden="1">#REF!</definedName>
    <definedName name="BExGO22GMMPZVQY9RQ8MDKZDP5G3" localSheetId="8" hidden="1">#REF!</definedName>
    <definedName name="BExGO22GMMPZVQY9RQ8MDKZDP5G3" localSheetId="7" hidden="1">#REF!</definedName>
    <definedName name="BExGO22GMMPZVQY9RQ8MDKZDP5G3" localSheetId="6" hidden="1">#REF!</definedName>
    <definedName name="BExGO22GMMPZVQY9RQ8MDKZDP5G3" localSheetId="5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15" hidden="1">#REF!</definedName>
    <definedName name="BExGO2O0V6UYDY26AX8OSN72F77N" localSheetId="14" hidden="1">#REF!</definedName>
    <definedName name="BExGO2O0V6UYDY26AX8OSN72F77N" localSheetId="13" hidden="1">#REF!</definedName>
    <definedName name="BExGO2O0V6UYDY26AX8OSN72F77N" localSheetId="12" hidden="1">#REF!</definedName>
    <definedName name="BExGO2O0V6UYDY26AX8OSN72F77N" localSheetId="11" hidden="1">#REF!</definedName>
    <definedName name="BExGO2O0V6UYDY26AX8OSN72F77N" localSheetId="10" hidden="1">#REF!</definedName>
    <definedName name="BExGO2O0V6UYDY26AX8OSN72F77N" localSheetId="9" hidden="1">#REF!</definedName>
    <definedName name="BExGO2O0V6UYDY26AX8OSN72F77N" localSheetId="8" hidden="1">#REF!</definedName>
    <definedName name="BExGO2O0V6UYDY26AX8OSN72F77N" localSheetId="7" hidden="1">#REF!</definedName>
    <definedName name="BExGO2O0V6UYDY26AX8OSN72F77N" localSheetId="6" hidden="1">#REF!</definedName>
    <definedName name="BExGO2O0V6UYDY26AX8OSN72F77N" localSheetId="5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15" hidden="1">#REF!</definedName>
    <definedName name="BExGO2YUBOVLYHY1QSIHRE1KLAFV" localSheetId="14" hidden="1">#REF!</definedName>
    <definedName name="BExGO2YUBOVLYHY1QSIHRE1KLAFV" localSheetId="13" hidden="1">#REF!</definedName>
    <definedName name="BExGO2YUBOVLYHY1QSIHRE1KLAFV" localSheetId="12" hidden="1">#REF!</definedName>
    <definedName name="BExGO2YUBOVLYHY1QSIHRE1KLAFV" localSheetId="11" hidden="1">#REF!</definedName>
    <definedName name="BExGO2YUBOVLYHY1QSIHRE1KLAFV" localSheetId="10" hidden="1">#REF!</definedName>
    <definedName name="BExGO2YUBOVLYHY1QSIHRE1KLAFV" localSheetId="9" hidden="1">#REF!</definedName>
    <definedName name="BExGO2YUBOVLYHY1QSIHRE1KLAFV" localSheetId="8" hidden="1">#REF!</definedName>
    <definedName name="BExGO2YUBOVLYHY1QSIHRE1KLAFV" localSheetId="7" hidden="1">#REF!</definedName>
    <definedName name="BExGO2YUBOVLYHY1QSIHRE1KLAFV" localSheetId="6" hidden="1">#REF!</definedName>
    <definedName name="BExGO2YUBOVLYHY1QSIHRE1KLAFV" localSheetId="5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15" hidden="1">#REF!</definedName>
    <definedName name="BExGO70E2O70LF46V8T26YFPL4V8" localSheetId="14" hidden="1">#REF!</definedName>
    <definedName name="BExGO70E2O70LF46V8T26YFPL4V8" localSheetId="13" hidden="1">#REF!</definedName>
    <definedName name="BExGO70E2O70LF46V8T26YFPL4V8" localSheetId="12" hidden="1">#REF!</definedName>
    <definedName name="BExGO70E2O70LF46V8T26YFPL4V8" localSheetId="11" hidden="1">#REF!</definedName>
    <definedName name="BExGO70E2O70LF46V8T26YFPL4V8" localSheetId="10" hidden="1">#REF!</definedName>
    <definedName name="BExGO70E2O70LF46V8T26YFPL4V8" localSheetId="9" hidden="1">#REF!</definedName>
    <definedName name="BExGO70E2O70LF46V8T26YFPL4V8" localSheetId="8" hidden="1">#REF!</definedName>
    <definedName name="BExGO70E2O70LF46V8T26YFPL4V8" localSheetId="7" hidden="1">#REF!</definedName>
    <definedName name="BExGO70E2O70LF46V8T26YFPL4V8" localSheetId="6" hidden="1">#REF!</definedName>
    <definedName name="BExGO70E2O70LF46V8T26YFPL4V8" localSheetId="5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15" hidden="1">#REF!</definedName>
    <definedName name="BExGOB25QJMQCQE76MRW9X58OIOO" localSheetId="14" hidden="1">#REF!</definedName>
    <definedName name="BExGOB25QJMQCQE76MRW9X58OIOO" localSheetId="13" hidden="1">#REF!</definedName>
    <definedName name="BExGOB25QJMQCQE76MRW9X58OIOO" localSheetId="12" hidden="1">#REF!</definedName>
    <definedName name="BExGOB25QJMQCQE76MRW9X58OIOO" localSheetId="11" hidden="1">#REF!</definedName>
    <definedName name="BExGOB25QJMQCQE76MRW9X58OIOO" localSheetId="10" hidden="1">#REF!</definedName>
    <definedName name="BExGOB25QJMQCQE76MRW9X58OIOO" localSheetId="9" hidden="1">#REF!</definedName>
    <definedName name="BExGOB25QJMQCQE76MRW9X58OIOO" localSheetId="8" hidden="1">#REF!</definedName>
    <definedName name="BExGOB25QJMQCQE76MRW9X58OIOO" localSheetId="7" hidden="1">#REF!</definedName>
    <definedName name="BExGOB25QJMQCQE76MRW9X58OIOO" localSheetId="6" hidden="1">#REF!</definedName>
    <definedName name="BExGOB25QJMQCQE76MRW9X58OIOO" localSheetId="5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15" hidden="1">#REF!</definedName>
    <definedName name="BExGODAZKJ9EXMQZNQR5YDBSS525" localSheetId="14" hidden="1">#REF!</definedName>
    <definedName name="BExGODAZKJ9EXMQZNQR5YDBSS525" localSheetId="13" hidden="1">#REF!</definedName>
    <definedName name="BExGODAZKJ9EXMQZNQR5YDBSS525" localSheetId="12" hidden="1">#REF!</definedName>
    <definedName name="BExGODAZKJ9EXMQZNQR5YDBSS525" localSheetId="11" hidden="1">#REF!</definedName>
    <definedName name="BExGODAZKJ9EXMQZNQR5YDBSS525" localSheetId="10" hidden="1">#REF!</definedName>
    <definedName name="BExGODAZKJ9EXMQZNQR5YDBSS525" localSheetId="9" hidden="1">#REF!</definedName>
    <definedName name="BExGODAZKJ9EXMQZNQR5YDBSS525" localSheetId="8" hidden="1">#REF!</definedName>
    <definedName name="BExGODAZKJ9EXMQZNQR5YDBSS525" localSheetId="7" hidden="1">#REF!</definedName>
    <definedName name="BExGODAZKJ9EXMQZNQR5YDBSS525" localSheetId="6" hidden="1">#REF!</definedName>
    <definedName name="BExGODAZKJ9EXMQZNQR5YDBSS525" localSheetId="5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15" hidden="1">#REF!</definedName>
    <definedName name="BExGODR8ZSMUC11I56QHSZ686XV5" localSheetId="14" hidden="1">#REF!</definedName>
    <definedName name="BExGODR8ZSMUC11I56QHSZ686XV5" localSheetId="13" hidden="1">#REF!</definedName>
    <definedName name="BExGODR8ZSMUC11I56QHSZ686XV5" localSheetId="12" hidden="1">#REF!</definedName>
    <definedName name="BExGODR8ZSMUC11I56QHSZ686XV5" localSheetId="11" hidden="1">#REF!</definedName>
    <definedName name="BExGODR8ZSMUC11I56QHSZ686XV5" localSheetId="10" hidden="1">#REF!</definedName>
    <definedName name="BExGODR8ZSMUC11I56QHSZ686XV5" localSheetId="9" hidden="1">#REF!</definedName>
    <definedName name="BExGODR8ZSMUC11I56QHSZ686XV5" localSheetId="8" hidden="1">#REF!</definedName>
    <definedName name="BExGODR8ZSMUC11I56QHSZ686XV5" localSheetId="7" hidden="1">#REF!</definedName>
    <definedName name="BExGODR8ZSMUC11I56QHSZ686XV5" localSheetId="6" hidden="1">#REF!</definedName>
    <definedName name="BExGODR8ZSMUC11I56QHSZ686XV5" localSheetId="5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15" hidden="1">#REF!</definedName>
    <definedName name="BExGOXJDHUDPDT8I8IVGVW9J0R5Q" localSheetId="14" hidden="1">#REF!</definedName>
    <definedName name="BExGOXJDHUDPDT8I8IVGVW9J0R5Q" localSheetId="13" hidden="1">#REF!</definedName>
    <definedName name="BExGOXJDHUDPDT8I8IVGVW9J0R5Q" localSheetId="12" hidden="1">#REF!</definedName>
    <definedName name="BExGOXJDHUDPDT8I8IVGVW9J0R5Q" localSheetId="11" hidden="1">#REF!</definedName>
    <definedName name="BExGOXJDHUDPDT8I8IVGVW9J0R5Q" localSheetId="10" hidden="1">#REF!</definedName>
    <definedName name="BExGOXJDHUDPDT8I8IVGVW9J0R5Q" localSheetId="9" hidden="1">#REF!</definedName>
    <definedName name="BExGOXJDHUDPDT8I8IVGVW9J0R5Q" localSheetId="8" hidden="1">#REF!</definedName>
    <definedName name="BExGOXJDHUDPDT8I8IVGVW9J0R5Q" localSheetId="7" hidden="1">#REF!</definedName>
    <definedName name="BExGOXJDHUDPDT8I8IVGVW9J0R5Q" localSheetId="6" hidden="1">#REF!</definedName>
    <definedName name="BExGOXJDHUDPDT8I8IVGVW9J0R5Q" localSheetId="5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15" hidden="1">#REF!</definedName>
    <definedName name="BExGPAPYI1N5W3IH8H485BHSVOY3" localSheetId="14" hidden="1">#REF!</definedName>
    <definedName name="BExGPAPYI1N5W3IH8H485BHSVOY3" localSheetId="13" hidden="1">#REF!</definedName>
    <definedName name="BExGPAPYI1N5W3IH8H485BHSVOY3" localSheetId="12" hidden="1">#REF!</definedName>
    <definedName name="BExGPAPYI1N5W3IH8H485BHSVOY3" localSheetId="11" hidden="1">#REF!</definedName>
    <definedName name="BExGPAPYI1N5W3IH8H485BHSVOY3" localSheetId="10" hidden="1">#REF!</definedName>
    <definedName name="BExGPAPYI1N5W3IH8H485BHSVOY3" localSheetId="9" hidden="1">#REF!</definedName>
    <definedName name="BExGPAPYI1N5W3IH8H485BHSVOY3" localSheetId="8" hidden="1">#REF!</definedName>
    <definedName name="BExGPAPYI1N5W3IH8H485BHSVOY3" localSheetId="7" hidden="1">#REF!</definedName>
    <definedName name="BExGPAPYI1N5W3IH8H485BHSVOY3" localSheetId="6" hidden="1">#REF!</definedName>
    <definedName name="BExGPAPYI1N5W3IH8H485BHSVOY3" localSheetId="5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15" hidden="1">#REF!</definedName>
    <definedName name="BExGPFO3GOKYO2922Y91GMQRCMOA" localSheetId="14" hidden="1">#REF!</definedName>
    <definedName name="BExGPFO3GOKYO2922Y91GMQRCMOA" localSheetId="13" hidden="1">#REF!</definedName>
    <definedName name="BExGPFO3GOKYO2922Y91GMQRCMOA" localSheetId="12" hidden="1">#REF!</definedName>
    <definedName name="BExGPFO3GOKYO2922Y91GMQRCMOA" localSheetId="11" hidden="1">#REF!</definedName>
    <definedName name="BExGPFO3GOKYO2922Y91GMQRCMOA" localSheetId="10" hidden="1">#REF!</definedName>
    <definedName name="BExGPFO3GOKYO2922Y91GMQRCMOA" localSheetId="9" hidden="1">#REF!</definedName>
    <definedName name="BExGPFO3GOKYO2922Y91GMQRCMOA" localSheetId="8" hidden="1">#REF!</definedName>
    <definedName name="BExGPFO3GOKYO2922Y91GMQRCMOA" localSheetId="7" hidden="1">#REF!</definedName>
    <definedName name="BExGPFO3GOKYO2922Y91GMQRCMOA" localSheetId="6" hidden="1">#REF!</definedName>
    <definedName name="BExGPFO3GOKYO2922Y91GMQRCMOA" localSheetId="5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15" hidden="1">#REF!</definedName>
    <definedName name="BExGPHGT5KDOCMV2EFS4OVKTWBRD" localSheetId="14" hidden="1">#REF!</definedName>
    <definedName name="BExGPHGT5KDOCMV2EFS4OVKTWBRD" localSheetId="13" hidden="1">#REF!</definedName>
    <definedName name="BExGPHGT5KDOCMV2EFS4OVKTWBRD" localSheetId="12" hidden="1">#REF!</definedName>
    <definedName name="BExGPHGT5KDOCMV2EFS4OVKTWBRD" localSheetId="11" hidden="1">#REF!</definedName>
    <definedName name="BExGPHGT5KDOCMV2EFS4OVKTWBRD" localSheetId="10" hidden="1">#REF!</definedName>
    <definedName name="BExGPHGT5KDOCMV2EFS4OVKTWBRD" localSheetId="9" hidden="1">#REF!</definedName>
    <definedName name="BExGPHGT5KDOCMV2EFS4OVKTWBRD" localSheetId="8" hidden="1">#REF!</definedName>
    <definedName name="BExGPHGT5KDOCMV2EFS4OVKTWBRD" localSheetId="7" hidden="1">#REF!</definedName>
    <definedName name="BExGPHGT5KDOCMV2EFS4OVKTWBRD" localSheetId="6" hidden="1">#REF!</definedName>
    <definedName name="BExGPHGT5KDOCMV2EFS4OVKTWBRD" localSheetId="5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15" hidden="1">#REF!</definedName>
    <definedName name="BExGPID72Y4Y619LWASUQZKZHJNC" localSheetId="14" hidden="1">#REF!</definedName>
    <definedName name="BExGPID72Y4Y619LWASUQZKZHJNC" localSheetId="13" hidden="1">#REF!</definedName>
    <definedName name="BExGPID72Y4Y619LWASUQZKZHJNC" localSheetId="12" hidden="1">#REF!</definedName>
    <definedName name="BExGPID72Y4Y619LWASUQZKZHJNC" localSheetId="11" hidden="1">#REF!</definedName>
    <definedName name="BExGPID72Y4Y619LWASUQZKZHJNC" localSheetId="10" hidden="1">#REF!</definedName>
    <definedName name="BExGPID72Y4Y619LWASUQZKZHJNC" localSheetId="9" hidden="1">#REF!</definedName>
    <definedName name="BExGPID72Y4Y619LWASUQZKZHJNC" localSheetId="8" hidden="1">#REF!</definedName>
    <definedName name="BExGPID72Y4Y619LWASUQZKZHJNC" localSheetId="7" hidden="1">#REF!</definedName>
    <definedName name="BExGPID72Y4Y619LWASUQZKZHJNC" localSheetId="6" hidden="1">#REF!</definedName>
    <definedName name="BExGPID72Y4Y619LWASUQZKZHJNC" localSheetId="5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15" hidden="1">#REF!</definedName>
    <definedName name="BExGPPENQIANVGLVQJ77DK5JPRTB" localSheetId="14" hidden="1">#REF!</definedName>
    <definedName name="BExGPPENQIANVGLVQJ77DK5JPRTB" localSheetId="13" hidden="1">#REF!</definedName>
    <definedName name="BExGPPENQIANVGLVQJ77DK5JPRTB" localSheetId="12" hidden="1">#REF!</definedName>
    <definedName name="BExGPPENQIANVGLVQJ77DK5JPRTB" localSheetId="11" hidden="1">#REF!</definedName>
    <definedName name="BExGPPENQIANVGLVQJ77DK5JPRTB" localSheetId="10" hidden="1">#REF!</definedName>
    <definedName name="BExGPPENQIANVGLVQJ77DK5JPRTB" localSheetId="9" hidden="1">#REF!</definedName>
    <definedName name="BExGPPENQIANVGLVQJ77DK5JPRTB" localSheetId="8" hidden="1">#REF!</definedName>
    <definedName name="BExGPPENQIANVGLVQJ77DK5JPRTB" localSheetId="7" hidden="1">#REF!</definedName>
    <definedName name="BExGPPENQIANVGLVQJ77DK5JPRTB" localSheetId="6" hidden="1">#REF!</definedName>
    <definedName name="BExGPPENQIANVGLVQJ77DK5JPRTB" localSheetId="5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15" hidden="1">#REF!</definedName>
    <definedName name="BExGPSUUG7TL5F5PTYU6G4HPJV1B" localSheetId="14" hidden="1">#REF!</definedName>
    <definedName name="BExGPSUUG7TL5F5PTYU6G4HPJV1B" localSheetId="13" hidden="1">#REF!</definedName>
    <definedName name="BExGPSUUG7TL5F5PTYU6G4HPJV1B" localSheetId="12" hidden="1">#REF!</definedName>
    <definedName name="BExGPSUUG7TL5F5PTYU6G4HPJV1B" localSheetId="11" hidden="1">#REF!</definedName>
    <definedName name="BExGPSUUG7TL5F5PTYU6G4HPJV1B" localSheetId="10" hidden="1">#REF!</definedName>
    <definedName name="BExGPSUUG7TL5F5PTYU6G4HPJV1B" localSheetId="9" hidden="1">#REF!</definedName>
    <definedName name="BExGPSUUG7TL5F5PTYU6G4HPJV1B" localSheetId="8" hidden="1">#REF!</definedName>
    <definedName name="BExGPSUUG7TL5F5PTYU6G4HPJV1B" localSheetId="7" hidden="1">#REF!</definedName>
    <definedName name="BExGPSUUG7TL5F5PTYU6G4HPJV1B" localSheetId="6" hidden="1">#REF!</definedName>
    <definedName name="BExGPSUUG7TL5F5PTYU6G4HPJV1B" localSheetId="5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15" hidden="1">#REF!</definedName>
    <definedName name="BExGQ1E950UYXYWQ84EZEQPWHVYY" localSheetId="14" hidden="1">#REF!</definedName>
    <definedName name="BExGQ1E950UYXYWQ84EZEQPWHVYY" localSheetId="13" hidden="1">#REF!</definedName>
    <definedName name="BExGQ1E950UYXYWQ84EZEQPWHVYY" localSheetId="12" hidden="1">#REF!</definedName>
    <definedName name="BExGQ1E950UYXYWQ84EZEQPWHVYY" localSheetId="11" hidden="1">#REF!</definedName>
    <definedName name="BExGQ1E950UYXYWQ84EZEQPWHVYY" localSheetId="10" hidden="1">#REF!</definedName>
    <definedName name="BExGQ1E950UYXYWQ84EZEQPWHVYY" localSheetId="9" hidden="1">#REF!</definedName>
    <definedName name="BExGQ1E950UYXYWQ84EZEQPWHVYY" localSheetId="8" hidden="1">#REF!</definedName>
    <definedName name="BExGQ1E950UYXYWQ84EZEQPWHVYY" localSheetId="7" hidden="1">#REF!</definedName>
    <definedName name="BExGQ1E950UYXYWQ84EZEQPWHVYY" localSheetId="6" hidden="1">#REF!</definedName>
    <definedName name="BExGQ1E950UYXYWQ84EZEQPWHVYY" localSheetId="5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15" hidden="1">#REF!</definedName>
    <definedName name="BExGQ1ZU4967P72AHF4V1D0FOL5C" localSheetId="14" hidden="1">#REF!</definedName>
    <definedName name="BExGQ1ZU4967P72AHF4V1D0FOL5C" localSheetId="13" hidden="1">#REF!</definedName>
    <definedName name="BExGQ1ZU4967P72AHF4V1D0FOL5C" localSheetId="12" hidden="1">#REF!</definedName>
    <definedName name="BExGQ1ZU4967P72AHF4V1D0FOL5C" localSheetId="11" hidden="1">#REF!</definedName>
    <definedName name="BExGQ1ZU4967P72AHF4V1D0FOL5C" localSheetId="10" hidden="1">#REF!</definedName>
    <definedName name="BExGQ1ZU4967P72AHF4V1D0FOL5C" localSheetId="9" hidden="1">#REF!</definedName>
    <definedName name="BExGQ1ZU4967P72AHF4V1D0FOL5C" localSheetId="8" hidden="1">#REF!</definedName>
    <definedName name="BExGQ1ZU4967P72AHF4V1D0FOL5C" localSheetId="7" hidden="1">#REF!</definedName>
    <definedName name="BExGQ1ZU4967P72AHF4V1D0FOL5C" localSheetId="6" hidden="1">#REF!</definedName>
    <definedName name="BExGQ1ZU4967P72AHF4V1D0FOL5C" localSheetId="5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15" hidden="1">#REF!</definedName>
    <definedName name="BExGQ36ZOMR9GV8T05M605MMOY3Y" localSheetId="14" hidden="1">#REF!</definedName>
    <definedName name="BExGQ36ZOMR9GV8T05M605MMOY3Y" localSheetId="13" hidden="1">#REF!</definedName>
    <definedName name="BExGQ36ZOMR9GV8T05M605MMOY3Y" localSheetId="12" hidden="1">#REF!</definedName>
    <definedName name="BExGQ36ZOMR9GV8T05M605MMOY3Y" localSheetId="11" hidden="1">#REF!</definedName>
    <definedName name="BExGQ36ZOMR9GV8T05M605MMOY3Y" localSheetId="10" hidden="1">#REF!</definedName>
    <definedName name="BExGQ36ZOMR9GV8T05M605MMOY3Y" localSheetId="9" hidden="1">#REF!</definedName>
    <definedName name="BExGQ36ZOMR9GV8T05M605MMOY3Y" localSheetId="8" hidden="1">#REF!</definedName>
    <definedName name="BExGQ36ZOMR9GV8T05M605MMOY3Y" localSheetId="7" hidden="1">#REF!</definedName>
    <definedName name="BExGQ36ZOMR9GV8T05M605MMOY3Y" localSheetId="6" hidden="1">#REF!</definedName>
    <definedName name="BExGQ36ZOMR9GV8T05M605MMOY3Y" localSheetId="5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15" hidden="1">#REF!</definedName>
    <definedName name="BExGQ4ZP0PPMLDNVBUG12W9FFVI9" localSheetId="14" hidden="1">#REF!</definedName>
    <definedName name="BExGQ4ZP0PPMLDNVBUG12W9FFVI9" localSheetId="13" hidden="1">#REF!</definedName>
    <definedName name="BExGQ4ZP0PPMLDNVBUG12W9FFVI9" localSheetId="12" hidden="1">#REF!</definedName>
    <definedName name="BExGQ4ZP0PPMLDNVBUG12W9FFVI9" localSheetId="11" hidden="1">#REF!</definedName>
    <definedName name="BExGQ4ZP0PPMLDNVBUG12W9FFVI9" localSheetId="10" hidden="1">#REF!</definedName>
    <definedName name="BExGQ4ZP0PPMLDNVBUG12W9FFVI9" localSheetId="9" hidden="1">#REF!</definedName>
    <definedName name="BExGQ4ZP0PPMLDNVBUG12W9FFVI9" localSheetId="8" hidden="1">#REF!</definedName>
    <definedName name="BExGQ4ZP0PPMLDNVBUG12W9FFVI9" localSheetId="7" hidden="1">#REF!</definedName>
    <definedName name="BExGQ4ZP0PPMLDNVBUG12W9FFVI9" localSheetId="6" hidden="1">#REF!</definedName>
    <definedName name="BExGQ4ZP0PPMLDNVBUG12W9FFVI9" localSheetId="5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15" hidden="1">#REF!</definedName>
    <definedName name="BExGQ61DTJ0SBFMDFBAK3XZ9O0ZO" localSheetId="14" hidden="1">#REF!</definedName>
    <definedName name="BExGQ61DTJ0SBFMDFBAK3XZ9O0ZO" localSheetId="13" hidden="1">#REF!</definedName>
    <definedName name="BExGQ61DTJ0SBFMDFBAK3XZ9O0ZO" localSheetId="12" hidden="1">#REF!</definedName>
    <definedName name="BExGQ61DTJ0SBFMDFBAK3XZ9O0ZO" localSheetId="11" hidden="1">#REF!</definedName>
    <definedName name="BExGQ61DTJ0SBFMDFBAK3XZ9O0ZO" localSheetId="10" hidden="1">#REF!</definedName>
    <definedName name="BExGQ61DTJ0SBFMDFBAK3XZ9O0ZO" localSheetId="9" hidden="1">#REF!</definedName>
    <definedName name="BExGQ61DTJ0SBFMDFBAK3XZ9O0ZO" localSheetId="8" hidden="1">#REF!</definedName>
    <definedName name="BExGQ61DTJ0SBFMDFBAK3XZ9O0ZO" localSheetId="7" hidden="1">#REF!</definedName>
    <definedName name="BExGQ61DTJ0SBFMDFBAK3XZ9O0ZO" localSheetId="6" hidden="1">#REF!</definedName>
    <definedName name="BExGQ61DTJ0SBFMDFBAK3XZ9O0ZO" localSheetId="5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15" hidden="1">#REF!</definedName>
    <definedName name="BExGQ6SG9XEOD0VMBAR22YPZWSTA" localSheetId="14" hidden="1">#REF!</definedName>
    <definedName name="BExGQ6SG9XEOD0VMBAR22YPZWSTA" localSheetId="13" hidden="1">#REF!</definedName>
    <definedName name="BExGQ6SG9XEOD0VMBAR22YPZWSTA" localSheetId="12" hidden="1">#REF!</definedName>
    <definedName name="BExGQ6SG9XEOD0VMBAR22YPZWSTA" localSheetId="11" hidden="1">#REF!</definedName>
    <definedName name="BExGQ6SG9XEOD0VMBAR22YPZWSTA" localSheetId="10" hidden="1">#REF!</definedName>
    <definedName name="BExGQ6SG9XEOD0VMBAR22YPZWSTA" localSheetId="9" hidden="1">#REF!</definedName>
    <definedName name="BExGQ6SG9XEOD0VMBAR22YPZWSTA" localSheetId="8" hidden="1">#REF!</definedName>
    <definedName name="BExGQ6SG9XEOD0VMBAR22YPZWSTA" localSheetId="7" hidden="1">#REF!</definedName>
    <definedName name="BExGQ6SG9XEOD0VMBAR22YPZWSTA" localSheetId="6" hidden="1">#REF!</definedName>
    <definedName name="BExGQ6SG9XEOD0VMBAR22YPZWSTA" localSheetId="5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15" hidden="1">#REF!</definedName>
    <definedName name="BExGQ8FQN3FRAGH5H2V74848P5JX" localSheetId="14" hidden="1">#REF!</definedName>
    <definedName name="BExGQ8FQN3FRAGH5H2V74848P5JX" localSheetId="13" hidden="1">#REF!</definedName>
    <definedName name="BExGQ8FQN3FRAGH5H2V74848P5JX" localSheetId="12" hidden="1">#REF!</definedName>
    <definedName name="BExGQ8FQN3FRAGH5H2V74848P5JX" localSheetId="11" hidden="1">#REF!</definedName>
    <definedName name="BExGQ8FQN3FRAGH5H2V74848P5JX" localSheetId="10" hidden="1">#REF!</definedName>
    <definedName name="BExGQ8FQN3FRAGH5H2V74848P5JX" localSheetId="9" hidden="1">#REF!</definedName>
    <definedName name="BExGQ8FQN3FRAGH5H2V74848P5JX" localSheetId="8" hidden="1">#REF!</definedName>
    <definedName name="BExGQ8FQN3FRAGH5H2V74848P5JX" localSheetId="7" hidden="1">#REF!</definedName>
    <definedName name="BExGQ8FQN3FRAGH5H2V74848P5JX" localSheetId="6" hidden="1">#REF!</definedName>
    <definedName name="BExGQ8FQN3FRAGH5H2V74848P5JX" localSheetId="5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15" hidden="1">#REF!</definedName>
    <definedName name="BExGQGJ1A7LNZUS8QSMOG8UNGLMK" localSheetId="14" hidden="1">#REF!</definedName>
    <definedName name="BExGQGJ1A7LNZUS8QSMOG8UNGLMK" localSheetId="13" hidden="1">#REF!</definedName>
    <definedName name="BExGQGJ1A7LNZUS8QSMOG8UNGLMK" localSheetId="12" hidden="1">#REF!</definedName>
    <definedName name="BExGQGJ1A7LNZUS8QSMOG8UNGLMK" localSheetId="11" hidden="1">#REF!</definedName>
    <definedName name="BExGQGJ1A7LNZUS8QSMOG8UNGLMK" localSheetId="10" hidden="1">#REF!</definedName>
    <definedName name="BExGQGJ1A7LNZUS8QSMOG8UNGLMK" localSheetId="9" hidden="1">#REF!</definedName>
    <definedName name="BExGQGJ1A7LNZUS8QSMOG8UNGLMK" localSheetId="8" hidden="1">#REF!</definedName>
    <definedName name="BExGQGJ1A7LNZUS8QSMOG8UNGLMK" localSheetId="7" hidden="1">#REF!</definedName>
    <definedName name="BExGQGJ1A7LNZUS8QSMOG8UNGLMK" localSheetId="6" hidden="1">#REF!</definedName>
    <definedName name="BExGQGJ1A7LNZUS8QSMOG8UNGLMK" localSheetId="5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15" hidden="1">#REF!</definedName>
    <definedName name="BExGQLBNZ35IK2VK33HJUAE4ADX2" localSheetId="14" hidden="1">#REF!</definedName>
    <definedName name="BExGQLBNZ35IK2VK33HJUAE4ADX2" localSheetId="13" hidden="1">#REF!</definedName>
    <definedName name="BExGQLBNZ35IK2VK33HJUAE4ADX2" localSheetId="12" hidden="1">#REF!</definedName>
    <definedName name="BExGQLBNZ35IK2VK33HJUAE4ADX2" localSheetId="11" hidden="1">#REF!</definedName>
    <definedName name="BExGQLBNZ35IK2VK33HJUAE4ADX2" localSheetId="10" hidden="1">#REF!</definedName>
    <definedName name="BExGQLBNZ35IK2VK33HJUAE4ADX2" localSheetId="9" hidden="1">#REF!</definedName>
    <definedName name="BExGQLBNZ35IK2VK33HJUAE4ADX2" localSheetId="8" hidden="1">#REF!</definedName>
    <definedName name="BExGQLBNZ35IK2VK33HJUAE4ADX2" localSheetId="7" hidden="1">#REF!</definedName>
    <definedName name="BExGQLBNZ35IK2VK33HJUAE4ADX2" localSheetId="6" hidden="1">#REF!</definedName>
    <definedName name="BExGQLBNZ35IK2VK33HJUAE4ADX2" localSheetId="5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15" hidden="1">#REF!</definedName>
    <definedName name="BExGQPO7ENFEQC0NC6MC9OZR2LHY" localSheetId="14" hidden="1">#REF!</definedName>
    <definedName name="BExGQPO7ENFEQC0NC6MC9OZR2LHY" localSheetId="13" hidden="1">#REF!</definedName>
    <definedName name="BExGQPO7ENFEQC0NC6MC9OZR2LHY" localSheetId="12" hidden="1">#REF!</definedName>
    <definedName name="BExGQPO7ENFEQC0NC6MC9OZR2LHY" localSheetId="11" hidden="1">#REF!</definedName>
    <definedName name="BExGQPO7ENFEQC0NC6MC9OZR2LHY" localSheetId="10" hidden="1">#REF!</definedName>
    <definedName name="BExGQPO7ENFEQC0NC6MC9OZR2LHY" localSheetId="9" hidden="1">#REF!</definedName>
    <definedName name="BExGQPO7ENFEQC0NC6MC9OZR2LHY" localSheetId="8" hidden="1">#REF!</definedName>
    <definedName name="BExGQPO7ENFEQC0NC6MC9OZR2LHY" localSheetId="7" hidden="1">#REF!</definedName>
    <definedName name="BExGQPO7ENFEQC0NC6MC9OZR2LHY" localSheetId="6" hidden="1">#REF!</definedName>
    <definedName name="BExGQPO7ENFEQC0NC6MC9OZR2LHY" localSheetId="5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15" hidden="1">#REF!</definedName>
    <definedName name="BExGQX0H4EZMXBJTKJJE4ICJWN5O" localSheetId="14" hidden="1">#REF!</definedName>
    <definedName name="BExGQX0H4EZMXBJTKJJE4ICJWN5O" localSheetId="13" hidden="1">#REF!</definedName>
    <definedName name="BExGQX0H4EZMXBJTKJJE4ICJWN5O" localSheetId="12" hidden="1">#REF!</definedName>
    <definedName name="BExGQX0H4EZMXBJTKJJE4ICJWN5O" localSheetId="11" hidden="1">#REF!</definedName>
    <definedName name="BExGQX0H4EZMXBJTKJJE4ICJWN5O" localSheetId="10" hidden="1">#REF!</definedName>
    <definedName name="BExGQX0H4EZMXBJTKJJE4ICJWN5O" localSheetId="9" hidden="1">#REF!</definedName>
    <definedName name="BExGQX0H4EZMXBJTKJJE4ICJWN5O" localSheetId="8" hidden="1">#REF!</definedName>
    <definedName name="BExGQX0H4EZMXBJTKJJE4ICJWN5O" localSheetId="7" hidden="1">#REF!</definedName>
    <definedName name="BExGQX0H4EZMXBJTKJJE4ICJWN5O" localSheetId="6" hidden="1">#REF!</definedName>
    <definedName name="BExGQX0H4EZMXBJTKJJE4ICJWN5O" localSheetId="5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15" hidden="1">#REF!</definedName>
    <definedName name="BExGR4CW3WRIID17GGX4MI9ZDHFE" localSheetId="14" hidden="1">#REF!</definedName>
    <definedName name="BExGR4CW3WRIID17GGX4MI9ZDHFE" localSheetId="13" hidden="1">#REF!</definedName>
    <definedName name="BExGR4CW3WRIID17GGX4MI9ZDHFE" localSheetId="12" hidden="1">#REF!</definedName>
    <definedName name="BExGR4CW3WRIID17GGX4MI9ZDHFE" localSheetId="11" hidden="1">#REF!</definedName>
    <definedName name="BExGR4CW3WRIID17GGX4MI9ZDHFE" localSheetId="10" hidden="1">#REF!</definedName>
    <definedName name="BExGR4CW3WRIID17GGX4MI9ZDHFE" localSheetId="9" hidden="1">#REF!</definedName>
    <definedName name="BExGR4CW3WRIID17GGX4MI9ZDHFE" localSheetId="8" hidden="1">#REF!</definedName>
    <definedName name="BExGR4CW3WRIID17GGX4MI9ZDHFE" localSheetId="7" hidden="1">#REF!</definedName>
    <definedName name="BExGR4CW3WRIID17GGX4MI9ZDHFE" localSheetId="6" hidden="1">#REF!</definedName>
    <definedName name="BExGR4CW3WRIID17GGX4MI9ZDHFE" localSheetId="5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15" hidden="1">#REF!</definedName>
    <definedName name="BExGR65GJX27MU2OL6NI5PB8XVB4" localSheetId="14" hidden="1">#REF!</definedName>
    <definedName name="BExGR65GJX27MU2OL6NI5PB8XVB4" localSheetId="13" hidden="1">#REF!</definedName>
    <definedName name="BExGR65GJX27MU2OL6NI5PB8XVB4" localSheetId="12" hidden="1">#REF!</definedName>
    <definedName name="BExGR65GJX27MU2OL6NI5PB8XVB4" localSheetId="11" hidden="1">#REF!</definedName>
    <definedName name="BExGR65GJX27MU2OL6NI5PB8XVB4" localSheetId="10" hidden="1">#REF!</definedName>
    <definedName name="BExGR65GJX27MU2OL6NI5PB8XVB4" localSheetId="9" hidden="1">#REF!</definedName>
    <definedName name="BExGR65GJX27MU2OL6NI5PB8XVB4" localSheetId="8" hidden="1">#REF!</definedName>
    <definedName name="BExGR65GJX27MU2OL6NI5PB8XVB4" localSheetId="7" hidden="1">#REF!</definedName>
    <definedName name="BExGR65GJX27MU2OL6NI5PB8XVB4" localSheetId="6" hidden="1">#REF!</definedName>
    <definedName name="BExGR65GJX27MU2OL6NI5PB8XVB4" localSheetId="5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15" hidden="1">#REF!</definedName>
    <definedName name="BExGR6LQ97HETGS3CT96L4IK0JSH" localSheetId="14" hidden="1">#REF!</definedName>
    <definedName name="BExGR6LQ97HETGS3CT96L4IK0JSH" localSheetId="13" hidden="1">#REF!</definedName>
    <definedName name="BExGR6LQ97HETGS3CT96L4IK0JSH" localSheetId="12" hidden="1">#REF!</definedName>
    <definedName name="BExGR6LQ97HETGS3CT96L4IK0JSH" localSheetId="11" hidden="1">#REF!</definedName>
    <definedName name="BExGR6LQ97HETGS3CT96L4IK0JSH" localSheetId="10" hidden="1">#REF!</definedName>
    <definedName name="BExGR6LQ97HETGS3CT96L4IK0JSH" localSheetId="9" hidden="1">#REF!</definedName>
    <definedName name="BExGR6LQ97HETGS3CT96L4IK0JSH" localSheetId="8" hidden="1">#REF!</definedName>
    <definedName name="BExGR6LQ97HETGS3CT96L4IK0JSH" localSheetId="7" hidden="1">#REF!</definedName>
    <definedName name="BExGR6LQ97HETGS3CT96L4IK0JSH" localSheetId="6" hidden="1">#REF!</definedName>
    <definedName name="BExGR6LQ97HETGS3CT96L4IK0JSH" localSheetId="5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15" hidden="1">#REF!</definedName>
    <definedName name="BExGR9ATP2LVT7B9OCPSLJ11H9SX" localSheetId="14" hidden="1">#REF!</definedName>
    <definedName name="BExGR9ATP2LVT7B9OCPSLJ11H9SX" localSheetId="13" hidden="1">#REF!</definedName>
    <definedName name="BExGR9ATP2LVT7B9OCPSLJ11H9SX" localSheetId="12" hidden="1">#REF!</definedName>
    <definedName name="BExGR9ATP2LVT7B9OCPSLJ11H9SX" localSheetId="11" hidden="1">#REF!</definedName>
    <definedName name="BExGR9ATP2LVT7B9OCPSLJ11H9SX" localSheetId="10" hidden="1">#REF!</definedName>
    <definedName name="BExGR9ATP2LVT7B9OCPSLJ11H9SX" localSheetId="9" hidden="1">#REF!</definedName>
    <definedName name="BExGR9ATP2LVT7B9OCPSLJ11H9SX" localSheetId="8" hidden="1">#REF!</definedName>
    <definedName name="BExGR9ATP2LVT7B9OCPSLJ11H9SX" localSheetId="7" hidden="1">#REF!</definedName>
    <definedName name="BExGR9ATP2LVT7B9OCPSLJ11H9SX" localSheetId="6" hidden="1">#REF!</definedName>
    <definedName name="BExGR9ATP2LVT7B9OCPSLJ11H9SX" localSheetId="5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15" hidden="1">#REF!</definedName>
    <definedName name="BExGRILCZ3BMTGDY72B1Q9BUGW0J" localSheetId="14" hidden="1">#REF!</definedName>
    <definedName name="BExGRILCZ3BMTGDY72B1Q9BUGW0J" localSheetId="13" hidden="1">#REF!</definedName>
    <definedName name="BExGRILCZ3BMTGDY72B1Q9BUGW0J" localSheetId="12" hidden="1">#REF!</definedName>
    <definedName name="BExGRILCZ3BMTGDY72B1Q9BUGW0J" localSheetId="11" hidden="1">#REF!</definedName>
    <definedName name="BExGRILCZ3BMTGDY72B1Q9BUGW0J" localSheetId="10" hidden="1">#REF!</definedName>
    <definedName name="BExGRILCZ3BMTGDY72B1Q9BUGW0J" localSheetId="9" hidden="1">#REF!</definedName>
    <definedName name="BExGRILCZ3BMTGDY72B1Q9BUGW0J" localSheetId="8" hidden="1">#REF!</definedName>
    <definedName name="BExGRILCZ3BMTGDY72B1Q9BUGW0J" localSheetId="7" hidden="1">#REF!</definedName>
    <definedName name="BExGRILCZ3BMTGDY72B1Q9BUGW0J" localSheetId="6" hidden="1">#REF!</definedName>
    <definedName name="BExGRILCZ3BMTGDY72B1Q9BUGW0J" localSheetId="5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15" hidden="1">#REF!</definedName>
    <definedName name="BExGRNZJ74Y6OYJB9F9Y9T3CAHOS" localSheetId="14" hidden="1">#REF!</definedName>
    <definedName name="BExGRNZJ74Y6OYJB9F9Y9T3CAHOS" localSheetId="13" hidden="1">#REF!</definedName>
    <definedName name="BExGRNZJ74Y6OYJB9F9Y9T3CAHOS" localSheetId="12" hidden="1">#REF!</definedName>
    <definedName name="BExGRNZJ74Y6OYJB9F9Y9T3CAHOS" localSheetId="11" hidden="1">#REF!</definedName>
    <definedName name="BExGRNZJ74Y6OYJB9F9Y9T3CAHOS" localSheetId="10" hidden="1">#REF!</definedName>
    <definedName name="BExGRNZJ74Y6OYJB9F9Y9T3CAHOS" localSheetId="9" hidden="1">#REF!</definedName>
    <definedName name="BExGRNZJ74Y6OYJB9F9Y9T3CAHOS" localSheetId="8" hidden="1">#REF!</definedName>
    <definedName name="BExGRNZJ74Y6OYJB9F9Y9T3CAHOS" localSheetId="7" hidden="1">#REF!</definedName>
    <definedName name="BExGRNZJ74Y6OYJB9F9Y9T3CAHOS" localSheetId="6" hidden="1">#REF!</definedName>
    <definedName name="BExGRNZJ74Y6OYJB9F9Y9T3CAHOS" localSheetId="5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15" hidden="1">#REF!</definedName>
    <definedName name="BExGRPC5QJQ7UGQ4P7CFWVGRQGFW" localSheetId="14" hidden="1">#REF!</definedName>
    <definedName name="BExGRPC5QJQ7UGQ4P7CFWVGRQGFW" localSheetId="13" hidden="1">#REF!</definedName>
    <definedName name="BExGRPC5QJQ7UGQ4P7CFWVGRQGFW" localSheetId="12" hidden="1">#REF!</definedName>
    <definedName name="BExGRPC5QJQ7UGQ4P7CFWVGRQGFW" localSheetId="11" hidden="1">#REF!</definedName>
    <definedName name="BExGRPC5QJQ7UGQ4P7CFWVGRQGFW" localSheetId="10" hidden="1">#REF!</definedName>
    <definedName name="BExGRPC5QJQ7UGQ4P7CFWVGRQGFW" localSheetId="9" hidden="1">#REF!</definedName>
    <definedName name="BExGRPC5QJQ7UGQ4P7CFWVGRQGFW" localSheetId="8" hidden="1">#REF!</definedName>
    <definedName name="BExGRPC5QJQ7UGQ4P7CFWVGRQGFW" localSheetId="7" hidden="1">#REF!</definedName>
    <definedName name="BExGRPC5QJQ7UGQ4P7CFWVGRQGFW" localSheetId="6" hidden="1">#REF!</definedName>
    <definedName name="BExGRPC5QJQ7UGQ4P7CFWVGRQGFW" localSheetId="5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15" hidden="1">#REF!</definedName>
    <definedName name="BExGRSMULUXOBEN8G0TK90PRKQ9O" localSheetId="14" hidden="1">#REF!</definedName>
    <definedName name="BExGRSMULUXOBEN8G0TK90PRKQ9O" localSheetId="13" hidden="1">#REF!</definedName>
    <definedName name="BExGRSMULUXOBEN8G0TK90PRKQ9O" localSheetId="12" hidden="1">#REF!</definedName>
    <definedName name="BExGRSMULUXOBEN8G0TK90PRKQ9O" localSheetId="11" hidden="1">#REF!</definedName>
    <definedName name="BExGRSMULUXOBEN8G0TK90PRKQ9O" localSheetId="10" hidden="1">#REF!</definedName>
    <definedName name="BExGRSMULUXOBEN8G0TK90PRKQ9O" localSheetId="9" hidden="1">#REF!</definedName>
    <definedName name="BExGRSMULUXOBEN8G0TK90PRKQ9O" localSheetId="8" hidden="1">#REF!</definedName>
    <definedName name="BExGRSMULUXOBEN8G0TK90PRKQ9O" localSheetId="7" hidden="1">#REF!</definedName>
    <definedName name="BExGRSMULUXOBEN8G0TK90PRKQ9O" localSheetId="6" hidden="1">#REF!</definedName>
    <definedName name="BExGRSMULUXOBEN8G0TK90PRKQ9O" localSheetId="5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15" hidden="1">#REF!</definedName>
    <definedName name="BExGRUKVVKDL8483WI70VN2QZDGD" localSheetId="14" hidden="1">#REF!</definedName>
    <definedName name="BExGRUKVVKDL8483WI70VN2QZDGD" localSheetId="13" hidden="1">#REF!</definedName>
    <definedName name="BExGRUKVVKDL8483WI70VN2QZDGD" localSheetId="12" hidden="1">#REF!</definedName>
    <definedName name="BExGRUKVVKDL8483WI70VN2QZDGD" localSheetId="11" hidden="1">#REF!</definedName>
    <definedName name="BExGRUKVVKDL8483WI70VN2QZDGD" localSheetId="10" hidden="1">#REF!</definedName>
    <definedName name="BExGRUKVVKDL8483WI70VN2QZDGD" localSheetId="9" hidden="1">#REF!</definedName>
    <definedName name="BExGRUKVVKDL8483WI70VN2QZDGD" localSheetId="8" hidden="1">#REF!</definedName>
    <definedName name="BExGRUKVVKDL8483WI70VN2QZDGD" localSheetId="7" hidden="1">#REF!</definedName>
    <definedName name="BExGRUKVVKDL8483WI70VN2QZDGD" localSheetId="6" hidden="1">#REF!</definedName>
    <definedName name="BExGRUKVVKDL8483WI70VN2QZDGD" localSheetId="5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15" hidden="1">#REF!</definedName>
    <definedName name="BExGS2IWR5DUNJ1U9PAKIV8CMBNI" localSheetId="14" hidden="1">#REF!</definedName>
    <definedName name="BExGS2IWR5DUNJ1U9PAKIV8CMBNI" localSheetId="13" hidden="1">#REF!</definedName>
    <definedName name="BExGS2IWR5DUNJ1U9PAKIV8CMBNI" localSheetId="12" hidden="1">#REF!</definedName>
    <definedName name="BExGS2IWR5DUNJ1U9PAKIV8CMBNI" localSheetId="11" hidden="1">#REF!</definedName>
    <definedName name="BExGS2IWR5DUNJ1U9PAKIV8CMBNI" localSheetId="10" hidden="1">#REF!</definedName>
    <definedName name="BExGS2IWR5DUNJ1U9PAKIV8CMBNI" localSheetId="9" hidden="1">#REF!</definedName>
    <definedName name="BExGS2IWR5DUNJ1U9PAKIV8CMBNI" localSheetId="8" hidden="1">#REF!</definedName>
    <definedName name="BExGS2IWR5DUNJ1U9PAKIV8CMBNI" localSheetId="7" hidden="1">#REF!</definedName>
    <definedName name="BExGS2IWR5DUNJ1U9PAKIV8CMBNI" localSheetId="6" hidden="1">#REF!</definedName>
    <definedName name="BExGS2IWR5DUNJ1U9PAKIV8CMBNI" localSheetId="5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15" hidden="1">#REF!</definedName>
    <definedName name="BExGS69P9FFTEOPDS0MWFKF45G47" localSheetId="14" hidden="1">#REF!</definedName>
    <definedName name="BExGS69P9FFTEOPDS0MWFKF45G47" localSheetId="13" hidden="1">#REF!</definedName>
    <definedName name="BExGS69P9FFTEOPDS0MWFKF45G47" localSheetId="12" hidden="1">#REF!</definedName>
    <definedName name="BExGS69P9FFTEOPDS0MWFKF45G47" localSheetId="11" hidden="1">#REF!</definedName>
    <definedName name="BExGS69P9FFTEOPDS0MWFKF45G47" localSheetId="10" hidden="1">#REF!</definedName>
    <definedName name="BExGS69P9FFTEOPDS0MWFKF45G47" localSheetId="9" hidden="1">#REF!</definedName>
    <definedName name="BExGS69P9FFTEOPDS0MWFKF45G47" localSheetId="8" hidden="1">#REF!</definedName>
    <definedName name="BExGS69P9FFTEOPDS0MWFKF45G47" localSheetId="7" hidden="1">#REF!</definedName>
    <definedName name="BExGS69P9FFTEOPDS0MWFKF45G47" localSheetId="6" hidden="1">#REF!</definedName>
    <definedName name="BExGS69P9FFTEOPDS0MWFKF45G47" localSheetId="5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15" hidden="1">#REF!</definedName>
    <definedName name="BExGS6F1JFHM5MUJ1RFO50WP6D05" localSheetId="14" hidden="1">#REF!</definedName>
    <definedName name="BExGS6F1JFHM5MUJ1RFO50WP6D05" localSheetId="13" hidden="1">#REF!</definedName>
    <definedName name="BExGS6F1JFHM5MUJ1RFO50WP6D05" localSheetId="12" hidden="1">#REF!</definedName>
    <definedName name="BExGS6F1JFHM5MUJ1RFO50WP6D05" localSheetId="11" hidden="1">#REF!</definedName>
    <definedName name="BExGS6F1JFHM5MUJ1RFO50WP6D05" localSheetId="10" hidden="1">#REF!</definedName>
    <definedName name="BExGS6F1JFHM5MUJ1RFO50WP6D05" localSheetId="9" hidden="1">#REF!</definedName>
    <definedName name="BExGS6F1JFHM5MUJ1RFO50WP6D05" localSheetId="8" hidden="1">#REF!</definedName>
    <definedName name="BExGS6F1JFHM5MUJ1RFO50WP6D05" localSheetId="7" hidden="1">#REF!</definedName>
    <definedName name="BExGS6F1JFHM5MUJ1RFO50WP6D05" localSheetId="6" hidden="1">#REF!</definedName>
    <definedName name="BExGS6F1JFHM5MUJ1RFO50WP6D05" localSheetId="5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15" hidden="1">#REF!</definedName>
    <definedName name="BExGSA5YB5ZGE4NHDVCZ55TQAJTL" localSheetId="14" hidden="1">#REF!</definedName>
    <definedName name="BExGSA5YB5ZGE4NHDVCZ55TQAJTL" localSheetId="13" hidden="1">#REF!</definedName>
    <definedName name="BExGSA5YB5ZGE4NHDVCZ55TQAJTL" localSheetId="12" hidden="1">#REF!</definedName>
    <definedName name="BExGSA5YB5ZGE4NHDVCZ55TQAJTL" localSheetId="11" hidden="1">#REF!</definedName>
    <definedName name="BExGSA5YB5ZGE4NHDVCZ55TQAJTL" localSheetId="10" hidden="1">#REF!</definedName>
    <definedName name="BExGSA5YB5ZGE4NHDVCZ55TQAJTL" localSheetId="9" hidden="1">#REF!</definedName>
    <definedName name="BExGSA5YB5ZGE4NHDVCZ55TQAJTL" localSheetId="8" hidden="1">#REF!</definedName>
    <definedName name="BExGSA5YB5ZGE4NHDVCZ55TQAJTL" localSheetId="7" hidden="1">#REF!</definedName>
    <definedName name="BExGSA5YB5ZGE4NHDVCZ55TQAJTL" localSheetId="6" hidden="1">#REF!</definedName>
    <definedName name="BExGSA5YB5ZGE4NHDVCZ55TQAJTL" localSheetId="5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15" hidden="1">#REF!</definedName>
    <definedName name="BExGSBYPYOBOB218ABCIM2X63GJ8" localSheetId="14" hidden="1">#REF!</definedName>
    <definedName name="BExGSBYPYOBOB218ABCIM2X63GJ8" localSheetId="13" hidden="1">#REF!</definedName>
    <definedName name="BExGSBYPYOBOB218ABCIM2X63GJ8" localSheetId="12" hidden="1">#REF!</definedName>
    <definedName name="BExGSBYPYOBOB218ABCIM2X63GJ8" localSheetId="11" hidden="1">#REF!</definedName>
    <definedName name="BExGSBYPYOBOB218ABCIM2X63GJ8" localSheetId="10" hidden="1">#REF!</definedName>
    <definedName name="BExGSBYPYOBOB218ABCIM2X63GJ8" localSheetId="9" hidden="1">#REF!</definedName>
    <definedName name="BExGSBYPYOBOB218ABCIM2X63GJ8" localSheetId="8" hidden="1">#REF!</definedName>
    <definedName name="BExGSBYPYOBOB218ABCIM2X63GJ8" localSheetId="7" hidden="1">#REF!</definedName>
    <definedName name="BExGSBYPYOBOB218ABCIM2X63GJ8" localSheetId="6" hidden="1">#REF!</definedName>
    <definedName name="BExGSBYPYOBOB218ABCIM2X63GJ8" localSheetId="5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15" hidden="1">#REF!</definedName>
    <definedName name="BExGSCEUCQQVDEEKWJ677QTGUVTE" localSheetId="14" hidden="1">#REF!</definedName>
    <definedName name="BExGSCEUCQQVDEEKWJ677QTGUVTE" localSheetId="13" hidden="1">#REF!</definedName>
    <definedName name="BExGSCEUCQQVDEEKWJ677QTGUVTE" localSheetId="12" hidden="1">#REF!</definedName>
    <definedName name="BExGSCEUCQQVDEEKWJ677QTGUVTE" localSheetId="11" hidden="1">#REF!</definedName>
    <definedName name="BExGSCEUCQQVDEEKWJ677QTGUVTE" localSheetId="10" hidden="1">#REF!</definedName>
    <definedName name="BExGSCEUCQQVDEEKWJ677QTGUVTE" localSheetId="9" hidden="1">#REF!</definedName>
    <definedName name="BExGSCEUCQQVDEEKWJ677QTGUVTE" localSheetId="8" hidden="1">#REF!</definedName>
    <definedName name="BExGSCEUCQQVDEEKWJ677QTGUVTE" localSheetId="7" hidden="1">#REF!</definedName>
    <definedName name="BExGSCEUCQQVDEEKWJ677QTGUVTE" localSheetId="6" hidden="1">#REF!</definedName>
    <definedName name="BExGSCEUCQQVDEEKWJ677QTGUVTE" localSheetId="5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15" hidden="1">#REF!</definedName>
    <definedName name="BExGSQY65LH1PCKKM5WHDW83F35O" localSheetId="14" hidden="1">#REF!</definedName>
    <definedName name="BExGSQY65LH1PCKKM5WHDW83F35O" localSheetId="13" hidden="1">#REF!</definedName>
    <definedName name="BExGSQY65LH1PCKKM5WHDW83F35O" localSheetId="12" hidden="1">#REF!</definedName>
    <definedName name="BExGSQY65LH1PCKKM5WHDW83F35O" localSheetId="11" hidden="1">#REF!</definedName>
    <definedName name="BExGSQY65LH1PCKKM5WHDW83F35O" localSheetId="10" hidden="1">#REF!</definedName>
    <definedName name="BExGSQY65LH1PCKKM5WHDW83F35O" localSheetId="9" hidden="1">#REF!</definedName>
    <definedName name="BExGSQY65LH1PCKKM5WHDW83F35O" localSheetId="8" hidden="1">#REF!</definedName>
    <definedName name="BExGSQY65LH1PCKKM5WHDW83F35O" localSheetId="7" hidden="1">#REF!</definedName>
    <definedName name="BExGSQY65LH1PCKKM5WHDW83F35O" localSheetId="6" hidden="1">#REF!</definedName>
    <definedName name="BExGSQY65LH1PCKKM5WHDW83F35O" localSheetId="5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15" hidden="1">#REF!</definedName>
    <definedName name="BExGSYW1GKISF0PMUAK3XJK9PEW9" localSheetId="14" hidden="1">#REF!</definedName>
    <definedName name="BExGSYW1GKISF0PMUAK3XJK9PEW9" localSheetId="13" hidden="1">#REF!</definedName>
    <definedName name="BExGSYW1GKISF0PMUAK3XJK9PEW9" localSheetId="12" hidden="1">#REF!</definedName>
    <definedName name="BExGSYW1GKISF0PMUAK3XJK9PEW9" localSheetId="11" hidden="1">#REF!</definedName>
    <definedName name="BExGSYW1GKISF0PMUAK3XJK9PEW9" localSheetId="10" hidden="1">#REF!</definedName>
    <definedName name="BExGSYW1GKISF0PMUAK3XJK9PEW9" localSheetId="9" hidden="1">#REF!</definedName>
    <definedName name="BExGSYW1GKISF0PMUAK3XJK9PEW9" localSheetId="8" hidden="1">#REF!</definedName>
    <definedName name="BExGSYW1GKISF0PMUAK3XJK9PEW9" localSheetId="7" hidden="1">#REF!</definedName>
    <definedName name="BExGSYW1GKISF0PMUAK3XJK9PEW9" localSheetId="6" hidden="1">#REF!</definedName>
    <definedName name="BExGSYW1GKISF0PMUAK3XJK9PEW9" localSheetId="5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15" hidden="1">#REF!</definedName>
    <definedName name="BExGT0DZJB6LSF6L693UUB9EY1VQ" localSheetId="14" hidden="1">#REF!</definedName>
    <definedName name="BExGT0DZJB6LSF6L693UUB9EY1VQ" localSheetId="13" hidden="1">#REF!</definedName>
    <definedName name="BExGT0DZJB6LSF6L693UUB9EY1VQ" localSheetId="12" hidden="1">#REF!</definedName>
    <definedName name="BExGT0DZJB6LSF6L693UUB9EY1VQ" localSheetId="11" hidden="1">#REF!</definedName>
    <definedName name="BExGT0DZJB6LSF6L693UUB9EY1VQ" localSheetId="10" hidden="1">#REF!</definedName>
    <definedName name="BExGT0DZJB6LSF6L693UUB9EY1VQ" localSheetId="9" hidden="1">#REF!</definedName>
    <definedName name="BExGT0DZJB6LSF6L693UUB9EY1VQ" localSheetId="8" hidden="1">#REF!</definedName>
    <definedName name="BExGT0DZJB6LSF6L693UUB9EY1VQ" localSheetId="7" hidden="1">#REF!</definedName>
    <definedName name="BExGT0DZJB6LSF6L693UUB9EY1VQ" localSheetId="6" hidden="1">#REF!</definedName>
    <definedName name="BExGT0DZJB6LSF6L693UUB9EY1VQ" localSheetId="5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15" hidden="1">#REF!</definedName>
    <definedName name="BExGTEMKIEF46KBIDWCAOAN5U718" localSheetId="14" hidden="1">#REF!</definedName>
    <definedName name="BExGTEMKIEF46KBIDWCAOAN5U718" localSheetId="13" hidden="1">#REF!</definedName>
    <definedName name="BExGTEMKIEF46KBIDWCAOAN5U718" localSheetId="12" hidden="1">#REF!</definedName>
    <definedName name="BExGTEMKIEF46KBIDWCAOAN5U718" localSheetId="11" hidden="1">#REF!</definedName>
    <definedName name="BExGTEMKIEF46KBIDWCAOAN5U718" localSheetId="10" hidden="1">#REF!</definedName>
    <definedName name="BExGTEMKIEF46KBIDWCAOAN5U718" localSheetId="9" hidden="1">#REF!</definedName>
    <definedName name="BExGTEMKIEF46KBIDWCAOAN5U718" localSheetId="8" hidden="1">#REF!</definedName>
    <definedName name="BExGTEMKIEF46KBIDWCAOAN5U718" localSheetId="7" hidden="1">#REF!</definedName>
    <definedName name="BExGTEMKIEF46KBIDWCAOAN5U718" localSheetId="6" hidden="1">#REF!</definedName>
    <definedName name="BExGTEMKIEF46KBIDWCAOAN5U718" localSheetId="5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15" hidden="1">#REF!</definedName>
    <definedName name="BExGTGVFIF8HOQXR54SK065A8M4K" localSheetId="14" hidden="1">#REF!</definedName>
    <definedName name="BExGTGVFIF8HOQXR54SK065A8M4K" localSheetId="13" hidden="1">#REF!</definedName>
    <definedName name="BExGTGVFIF8HOQXR54SK065A8M4K" localSheetId="12" hidden="1">#REF!</definedName>
    <definedName name="BExGTGVFIF8HOQXR54SK065A8M4K" localSheetId="11" hidden="1">#REF!</definedName>
    <definedName name="BExGTGVFIF8HOQXR54SK065A8M4K" localSheetId="10" hidden="1">#REF!</definedName>
    <definedName name="BExGTGVFIF8HOQXR54SK065A8M4K" localSheetId="9" hidden="1">#REF!</definedName>
    <definedName name="BExGTGVFIF8HOQXR54SK065A8M4K" localSheetId="8" hidden="1">#REF!</definedName>
    <definedName name="BExGTGVFIF8HOQXR54SK065A8M4K" localSheetId="7" hidden="1">#REF!</definedName>
    <definedName name="BExGTGVFIF8HOQXR54SK065A8M4K" localSheetId="6" hidden="1">#REF!</definedName>
    <definedName name="BExGTGVFIF8HOQXR54SK065A8M4K" localSheetId="5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15" hidden="1">#REF!</definedName>
    <definedName name="BExGTIYX3OWPIINOGY1E4QQYSKHP" localSheetId="14" hidden="1">#REF!</definedName>
    <definedName name="BExGTIYX3OWPIINOGY1E4QQYSKHP" localSheetId="13" hidden="1">#REF!</definedName>
    <definedName name="BExGTIYX3OWPIINOGY1E4QQYSKHP" localSheetId="12" hidden="1">#REF!</definedName>
    <definedName name="BExGTIYX3OWPIINOGY1E4QQYSKHP" localSheetId="11" hidden="1">#REF!</definedName>
    <definedName name="BExGTIYX3OWPIINOGY1E4QQYSKHP" localSheetId="10" hidden="1">#REF!</definedName>
    <definedName name="BExGTIYX3OWPIINOGY1E4QQYSKHP" localSheetId="9" hidden="1">#REF!</definedName>
    <definedName name="BExGTIYX3OWPIINOGY1E4QQYSKHP" localSheetId="8" hidden="1">#REF!</definedName>
    <definedName name="BExGTIYX3OWPIINOGY1E4QQYSKHP" localSheetId="7" hidden="1">#REF!</definedName>
    <definedName name="BExGTIYX3OWPIINOGY1E4QQYSKHP" localSheetId="6" hidden="1">#REF!</definedName>
    <definedName name="BExGTIYX3OWPIINOGY1E4QQYSKHP" localSheetId="5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15" hidden="1">#REF!</definedName>
    <definedName name="BExGTKGUN0KUU3C0RL2LK98D8MEK" localSheetId="14" hidden="1">#REF!</definedName>
    <definedName name="BExGTKGUN0KUU3C0RL2LK98D8MEK" localSheetId="13" hidden="1">#REF!</definedName>
    <definedName name="BExGTKGUN0KUU3C0RL2LK98D8MEK" localSheetId="12" hidden="1">#REF!</definedName>
    <definedName name="BExGTKGUN0KUU3C0RL2LK98D8MEK" localSheetId="11" hidden="1">#REF!</definedName>
    <definedName name="BExGTKGUN0KUU3C0RL2LK98D8MEK" localSheetId="10" hidden="1">#REF!</definedName>
    <definedName name="BExGTKGUN0KUU3C0RL2LK98D8MEK" localSheetId="9" hidden="1">#REF!</definedName>
    <definedName name="BExGTKGUN0KUU3C0RL2LK98D8MEK" localSheetId="8" hidden="1">#REF!</definedName>
    <definedName name="BExGTKGUN0KUU3C0RL2LK98D8MEK" localSheetId="7" hidden="1">#REF!</definedName>
    <definedName name="BExGTKGUN0KUU3C0RL2LK98D8MEK" localSheetId="6" hidden="1">#REF!</definedName>
    <definedName name="BExGTKGUN0KUU3C0RL2LK98D8MEK" localSheetId="5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15" hidden="1">#REF!</definedName>
    <definedName name="BExGTV3U5SZUPLTWEMEY3IIN1L4L" localSheetId="14" hidden="1">#REF!</definedName>
    <definedName name="BExGTV3U5SZUPLTWEMEY3IIN1L4L" localSheetId="13" hidden="1">#REF!</definedName>
    <definedName name="BExGTV3U5SZUPLTWEMEY3IIN1L4L" localSheetId="12" hidden="1">#REF!</definedName>
    <definedName name="BExGTV3U5SZUPLTWEMEY3IIN1L4L" localSheetId="11" hidden="1">#REF!</definedName>
    <definedName name="BExGTV3U5SZUPLTWEMEY3IIN1L4L" localSheetId="10" hidden="1">#REF!</definedName>
    <definedName name="BExGTV3U5SZUPLTWEMEY3IIN1L4L" localSheetId="9" hidden="1">#REF!</definedName>
    <definedName name="BExGTV3U5SZUPLTWEMEY3IIN1L4L" localSheetId="8" hidden="1">#REF!</definedName>
    <definedName name="BExGTV3U5SZUPLTWEMEY3IIN1L4L" localSheetId="7" hidden="1">#REF!</definedName>
    <definedName name="BExGTV3U5SZUPLTWEMEY3IIN1L4L" localSheetId="6" hidden="1">#REF!</definedName>
    <definedName name="BExGTV3U5SZUPLTWEMEY3IIN1L4L" localSheetId="5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15" hidden="1">#REF!</definedName>
    <definedName name="BExGTZ046J7VMUG4YPKFN2K8TWB7" localSheetId="14" hidden="1">#REF!</definedName>
    <definedName name="BExGTZ046J7VMUG4YPKFN2K8TWB7" localSheetId="13" hidden="1">#REF!</definedName>
    <definedName name="BExGTZ046J7VMUG4YPKFN2K8TWB7" localSheetId="12" hidden="1">#REF!</definedName>
    <definedName name="BExGTZ046J7VMUG4YPKFN2K8TWB7" localSheetId="11" hidden="1">#REF!</definedName>
    <definedName name="BExGTZ046J7VMUG4YPKFN2K8TWB7" localSheetId="10" hidden="1">#REF!</definedName>
    <definedName name="BExGTZ046J7VMUG4YPKFN2K8TWB7" localSheetId="9" hidden="1">#REF!</definedName>
    <definedName name="BExGTZ046J7VMUG4YPKFN2K8TWB7" localSheetId="8" hidden="1">#REF!</definedName>
    <definedName name="BExGTZ046J7VMUG4YPKFN2K8TWB7" localSheetId="7" hidden="1">#REF!</definedName>
    <definedName name="BExGTZ046J7VMUG4YPKFN2K8TWB7" localSheetId="6" hidden="1">#REF!</definedName>
    <definedName name="BExGTZ046J7VMUG4YPKFN2K8TWB7" localSheetId="5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15" hidden="1">#REF!</definedName>
    <definedName name="BExGTZ04EFFQ3Z3JMM0G35JYWUK3" localSheetId="14" hidden="1">#REF!</definedName>
    <definedName name="BExGTZ04EFFQ3Z3JMM0G35JYWUK3" localSheetId="13" hidden="1">#REF!</definedName>
    <definedName name="BExGTZ04EFFQ3Z3JMM0G35JYWUK3" localSheetId="12" hidden="1">#REF!</definedName>
    <definedName name="BExGTZ04EFFQ3Z3JMM0G35JYWUK3" localSheetId="11" hidden="1">#REF!</definedName>
    <definedName name="BExGTZ04EFFQ3Z3JMM0G35JYWUK3" localSheetId="10" hidden="1">#REF!</definedName>
    <definedName name="BExGTZ04EFFQ3Z3JMM0G35JYWUK3" localSheetId="9" hidden="1">#REF!</definedName>
    <definedName name="BExGTZ04EFFQ3Z3JMM0G35JYWUK3" localSheetId="8" hidden="1">#REF!</definedName>
    <definedName name="BExGTZ04EFFQ3Z3JMM0G35JYWUK3" localSheetId="7" hidden="1">#REF!</definedName>
    <definedName name="BExGTZ04EFFQ3Z3JMM0G35JYWUK3" localSheetId="6" hidden="1">#REF!</definedName>
    <definedName name="BExGTZ04EFFQ3Z3JMM0G35JYWUK3" localSheetId="5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15" hidden="1">#REF!</definedName>
    <definedName name="BExGU2G9OPRZRIU9YGF6NX9FUW0J" localSheetId="14" hidden="1">#REF!</definedName>
    <definedName name="BExGU2G9OPRZRIU9YGF6NX9FUW0J" localSheetId="13" hidden="1">#REF!</definedName>
    <definedName name="BExGU2G9OPRZRIU9YGF6NX9FUW0J" localSheetId="12" hidden="1">#REF!</definedName>
    <definedName name="BExGU2G9OPRZRIU9YGF6NX9FUW0J" localSheetId="11" hidden="1">#REF!</definedName>
    <definedName name="BExGU2G9OPRZRIU9YGF6NX9FUW0J" localSheetId="10" hidden="1">#REF!</definedName>
    <definedName name="BExGU2G9OPRZRIU9YGF6NX9FUW0J" localSheetId="9" hidden="1">#REF!</definedName>
    <definedName name="BExGU2G9OPRZRIU9YGF6NX9FUW0J" localSheetId="8" hidden="1">#REF!</definedName>
    <definedName name="BExGU2G9OPRZRIU9YGF6NX9FUW0J" localSheetId="7" hidden="1">#REF!</definedName>
    <definedName name="BExGU2G9OPRZRIU9YGF6NX9FUW0J" localSheetId="6" hidden="1">#REF!</definedName>
    <definedName name="BExGU2G9OPRZRIU9YGF6NX9FUW0J" localSheetId="5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15" hidden="1">#REF!</definedName>
    <definedName name="BExGU6HTKLRZO8UOI3DTAM5RFDBA" localSheetId="14" hidden="1">#REF!</definedName>
    <definedName name="BExGU6HTKLRZO8UOI3DTAM5RFDBA" localSheetId="13" hidden="1">#REF!</definedName>
    <definedName name="BExGU6HTKLRZO8UOI3DTAM5RFDBA" localSheetId="12" hidden="1">#REF!</definedName>
    <definedName name="BExGU6HTKLRZO8UOI3DTAM5RFDBA" localSheetId="11" hidden="1">#REF!</definedName>
    <definedName name="BExGU6HTKLRZO8UOI3DTAM5RFDBA" localSheetId="10" hidden="1">#REF!</definedName>
    <definedName name="BExGU6HTKLRZO8UOI3DTAM5RFDBA" localSheetId="9" hidden="1">#REF!</definedName>
    <definedName name="BExGU6HTKLRZO8UOI3DTAM5RFDBA" localSheetId="8" hidden="1">#REF!</definedName>
    <definedName name="BExGU6HTKLRZO8UOI3DTAM5RFDBA" localSheetId="7" hidden="1">#REF!</definedName>
    <definedName name="BExGU6HTKLRZO8UOI3DTAM5RFDBA" localSheetId="6" hidden="1">#REF!</definedName>
    <definedName name="BExGU6HTKLRZO8UOI3DTAM5RFDBA" localSheetId="5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15" hidden="1">#REF!</definedName>
    <definedName name="BExGUDDZXFFQHAF4UZF8ZB1HO7H6" localSheetId="14" hidden="1">#REF!</definedName>
    <definedName name="BExGUDDZXFFQHAF4UZF8ZB1HO7H6" localSheetId="13" hidden="1">#REF!</definedName>
    <definedName name="BExGUDDZXFFQHAF4UZF8ZB1HO7H6" localSheetId="12" hidden="1">#REF!</definedName>
    <definedName name="BExGUDDZXFFQHAF4UZF8ZB1HO7H6" localSheetId="11" hidden="1">#REF!</definedName>
    <definedName name="BExGUDDZXFFQHAF4UZF8ZB1HO7H6" localSheetId="10" hidden="1">#REF!</definedName>
    <definedName name="BExGUDDZXFFQHAF4UZF8ZB1HO7H6" localSheetId="9" hidden="1">#REF!</definedName>
    <definedName name="BExGUDDZXFFQHAF4UZF8ZB1HO7H6" localSheetId="8" hidden="1">#REF!</definedName>
    <definedName name="BExGUDDZXFFQHAF4UZF8ZB1HO7H6" localSheetId="7" hidden="1">#REF!</definedName>
    <definedName name="BExGUDDZXFFQHAF4UZF8ZB1HO7H6" localSheetId="6" hidden="1">#REF!</definedName>
    <definedName name="BExGUDDZXFFQHAF4UZF8ZB1HO7H6" localSheetId="5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15" hidden="1">#REF!</definedName>
    <definedName name="BExGUI6NCRHY7EAB6SK6EPPMWFG1" localSheetId="14" hidden="1">#REF!</definedName>
    <definedName name="BExGUI6NCRHY7EAB6SK6EPPMWFG1" localSheetId="13" hidden="1">#REF!</definedName>
    <definedName name="BExGUI6NCRHY7EAB6SK6EPPMWFG1" localSheetId="12" hidden="1">#REF!</definedName>
    <definedName name="BExGUI6NCRHY7EAB6SK6EPPMWFG1" localSheetId="11" hidden="1">#REF!</definedName>
    <definedName name="BExGUI6NCRHY7EAB6SK6EPPMWFG1" localSheetId="10" hidden="1">#REF!</definedName>
    <definedName name="BExGUI6NCRHY7EAB6SK6EPPMWFG1" localSheetId="9" hidden="1">#REF!</definedName>
    <definedName name="BExGUI6NCRHY7EAB6SK6EPPMWFG1" localSheetId="8" hidden="1">#REF!</definedName>
    <definedName name="BExGUI6NCRHY7EAB6SK6EPPMWFG1" localSheetId="7" hidden="1">#REF!</definedName>
    <definedName name="BExGUI6NCRHY7EAB6SK6EPPMWFG1" localSheetId="6" hidden="1">#REF!</definedName>
    <definedName name="BExGUI6NCRHY7EAB6SK6EPPMWFG1" localSheetId="5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15" hidden="1">#REF!</definedName>
    <definedName name="BExGUIBXBRHGM97ZX6GBA4ZDQ79C" localSheetId="14" hidden="1">#REF!</definedName>
    <definedName name="BExGUIBXBRHGM97ZX6GBA4ZDQ79C" localSheetId="13" hidden="1">#REF!</definedName>
    <definedName name="BExGUIBXBRHGM97ZX6GBA4ZDQ79C" localSheetId="12" hidden="1">#REF!</definedName>
    <definedName name="BExGUIBXBRHGM97ZX6GBA4ZDQ79C" localSheetId="11" hidden="1">#REF!</definedName>
    <definedName name="BExGUIBXBRHGM97ZX6GBA4ZDQ79C" localSheetId="10" hidden="1">#REF!</definedName>
    <definedName name="BExGUIBXBRHGM97ZX6GBA4ZDQ79C" localSheetId="9" hidden="1">#REF!</definedName>
    <definedName name="BExGUIBXBRHGM97ZX6GBA4ZDQ79C" localSheetId="8" hidden="1">#REF!</definedName>
    <definedName name="BExGUIBXBRHGM97ZX6GBA4ZDQ79C" localSheetId="7" hidden="1">#REF!</definedName>
    <definedName name="BExGUIBXBRHGM97ZX6GBA4ZDQ79C" localSheetId="6" hidden="1">#REF!</definedName>
    <definedName name="BExGUIBXBRHGM97ZX6GBA4ZDQ79C" localSheetId="5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15" hidden="1">#REF!</definedName>
    <definedName name="BExGUM8D91UNPCOO4TKP9FGX85TF" localSheetId="14" hidden="1">#REF!</definedName>
    <definedName name="BExGUM8D91UNPCOO4TKP9FGX85TF" localSheetId="13" hidden="1">#REF!</definedName>
    <definedName name="BExGUM8D91UNPCOO4TKP9FGX85TF" localSheetId="12" hidden="1">#REF!</definedName>
    <definedName name="BExGUM8D91UNPCOO4TKP9FGX85TF" localSheetId="11" hidden="1">#REF!</definedName>
    <definedName name="BExGUM8D91UNPCOO4TKP9FGX85TF" localSheetId="10" hidden="1">#REF!</definedName>
    <definedName name="BExGUM8D91UNPCOO4TKP9FGX85TF" localSheetId="9" hidden="1">#REF!</definedName>
    <definedName name="BExGUM8D91UNPCOO4TKP9FGX85TF" localSheetId="8" hidden="1">#REF!</definedName>
    <definedName name="BExGUM8D91UNPCOO4TKP9FGX85TF" localSheetId="7" hidden="1">#REF!</definedName>
    <definedName name="BExGUM8D91UNPCOO4TKP9FGX85TF" localSheetId="6" hidden="1">#REF!</definedName>
    <definedName name="BExGUM8D91UNPCOO4TKP9FGX85TF" localSheetId="5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15" hidden="1">#REF!</definedName>
    <definedName name="BExGUMDP0WYFBZL2MCB36WWJIC04" localSheetId="14" hidden="1">#REF!</definedName>
    <definedName name="BExGUMDP0WYFBZL2MCB36WWJIC04" localSheetId="13" hidden="1">#REF!</definedName>
    <definedName name="BExGUMDP0WYFBZL2MCB36WWJIC04" localSheetId="12" hidden="1">#REF!</definedName>
    <definedName name="BExGUMDP0WYFBZL2MCB36WWJIC04" localSheetId="11" hidden="1">#REF!</definedName>
    <definedName name="BExGUMDP0WYFBZL2MCB36WWJIC04" localSheetId="10" hidden="1">#REF!</definedName>
    <definedName name="BExGUMDP0WYFBZL2MCB36WWJIC04" localSheetId="9" hidden="1">#REF!</definedName>
    <definedName name="BExGUMDP0WYFBZL2MCB36WWJIC04" localSheetId="8" hidden="1">#REF!</definedName>
    <definedName name="BExGUMDP0WYFBZL2MCB36WWJIC04" localSheetId="7" hidden="1">#REF!</definedName>
    <definedName name="BExGUMDP0WYFBZL2MCB36WWJIC04" localSheetId="6" hidden="1">#REF!</definedName>
    <definedName name="BExGUMDP0WYFBZL2MCB36WWJIC04" localSheetId="5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15" hidden="1">#REF!</definedName>
    <definedName name="BExGUQF9N9FKI7S0H30WUAEB5LPD" localSheetId="14" hidden="1">#REF!</definedName>
    <definedName name="BExGUQF9N9FKI7S0H30WUAEB5LPD" localSheetId="13" hidden="1">#REF!</definedName>
    <definedName name="BExGUQF9N9FKI7S0H30WUAEB5LPD" localSheetId="12" hidden="1">#REF!</definedName>
    <definedName name="BExGUQF9N9FKI7S0H30WUAEB5LPD" localSheetId="11" hidden="1">#REF!</definedName>
    <definedName name="BExGUQF9N9FKI7S0H30WUAEB5LPD" localSheetId="10" hidden="1">#REF!</definedName>
    <definedName name="BExGUQF9N9FKI7S0H30WUAEB5LPD" localSheetId="9" hidden="1">#REF!</definedName>
    <definedName name="BExGUQF9N9FKI7S0H30WUAEB5LPD" localSheetId="8" hidden="1">#REF!</definedName>
    <definedName name="BExGUQF9N9FKI7S0H30WUAEB5LPD" localSheetId="7" hidden="1">#REF!</definedName>
    <definedName name="BExGUQF9N9FKI7S0H30WUAEB5LPD" localSheetId="6" hidden="1">#REF!</definedName>
    <definedName name="BExGUQF9N9FKI7S0H30WUAEB5LPD" localSheetId="5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15" hidden="1">#REF!</definedName>
    <definedName name="BExGUR6BA03XPBK60SQUW197GJ5X" localSheetId="14" hidden="1">#REF!</definedName>
    <definedName name="BExGUR6BA03XPBK60SQUW197GJ5X" localSheetId="13" hidden="1">#REF!</definedName>
    <definedName name="BExGUR6BA03XPBK60SQUW197GJ5X" localSheetId="12" hidden="1">#REF!</definedName>
    <definedName name="BExGUR6BA03XPBK60SQUW197GJ5X" localSheetId="11" hidden="1">#REF!</definedName>
    <definedName name="BExGUR6BA03XPBK60SQUW197GJ5X" localSheetId="10" hidden="1">#REF!</definedName>
    <definedName name="BExGUR6BA03XPBK60SQUW197GJ5X" localSheetId="9" hidden="1">#REF!</definedName>
    <definedName name="BExGUR6BA03XPBK60SQUW197GJ5X" localSheetId="8" hidden="1">#REF!</definedName>
    <definedName name="BExGUR6BA03XPBK60SQUW197GJ5X" localSheetId="7" hidden="1">#REF!</definedName>
    <definedName name="BExGUR6BA03XPBK60SQUW197GJ5X" localSheetId="6" hidden="1">#REF!</definedName>
    <definedName name="BExGUR6BA03XPBK60SQUW197GJ5X" localSheetId="5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15" hidden="1">#REF!</definedName>
    <definedName name="BExGUVIP60TA4B7X2PFGMBFUSKGX" localSheetId="14" hidden="1">#REF!</definedName>
    <definedName name="BExGUVIP60TA4B7X2PFGMBFUSKGX" localSheetId="13" hidden="1">#REF!</definedName>
    <definedName name="BExGUVIP60TA4B7X2PFGMBFUSKGX" localSheetId="12" hidden="1">#REF!</definedName>
    <definedName name="BExGUVIP60TA4B7X2PFGMBFUSKGX" localSheetId="11" hidden="1">#REF!</definedName>
    <definedName name="BExGUVIP60TA4B7X2PFGMBFUSKGX" localSheetId="10" hidden="1">#REF!</definedName>
    <definedName name="BExGUVIP60TA4B7X2PFGMBFUSKGX" localSheetId="9" hidden="1">#REF!</definedName>
    <definedName name="BExGUVIP60TA4B7X2PFGMBFUSKGX" localSheetId="8" hidden="1">#REF!</definedName>
    <definedName name="BExGUVIP60TA4B7X2PFGMBFUSKGX" localSheetId="7" hidden="1">#REF!</definedName>
    <definedName name="BExGUVIP60TA4B7X2PFGMBFUSKGX" localSheetId="6" hidden="1">#REF!</definedName>
    <definedName name="BExGUVIP60TA4B7X2PFGMBFUSKGX" localSheetId="5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15" hidden="1">#REF!</definedName>
    <definedName name="BExGUVTIIWAK5T0F5FD428QDO46W" localSheetId="14" hidden="1">#REF!</definedName>
    <definedName name="BExGUVTIIWAK5T0F5FD428QDO46W" localSheetId="13" hidden="1">#REF!</definedName>
    <definedName name="BExGUVTIIWAK5T0F5FD428QDO46W" localSheetId="12" hidden="1">#REF!</definedName>
    <definedName name="BExGUVTIIWAK5T0F5FD428QDO46W" localSheetId="11" hidden="1">#REF!</definedName>
    <definedName name="BExGUVTIIWAK5T0F5FD428QDO46W" localSheetId="10" hidden="1">#REF!</definedName>
    <definedName name="BExGUVTIIWAK5T0F5FD428QDO46W" localSheetId="9" hidden="1">#REF!</definedName>
    <definedName name="BExGUVTIIWAK5T0F5FD428QDO46W" localSheetId="8" hidden="1">#REF!</definedName>
    <definedName name="BExGUVTIIWAK5T0F5FD428QDO46W" localSheetId="7" hidden="1">#REF!</definedName>
    <definedName name="BExGUVTIIWAK5T0F5FD428QDO46W" localSheetId="6" hidden="1">#REF!</definedName>
    <definedName name="BExGUVTIIWAK5T0F5FD428QDO46W" localSheetId="5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15" hidden="1">#REF!</definedName>
    <definedName name="BExGUZKF06F209XL1IZWVJEQ82EE" localSheetId="14" hidden="1">#REF!</definedName>
    <definedName name="BExGUZKF06F209XL1IZWVJEQ82EE" localSheetId="13" hidden="1">#REF!</definedName>
    <definedName name="BExGUZKF06F209XL1IZWVJEQ82EE" localSheetId="12" hidden="1">#REF!</definedName>
    <definedName name="BExGUZKF06F209XL1IZWVJEQ82EE" localSheetId="11" hidden="1">#REF!</definedName>
    <definedName name="BExGUZKF06F209XL1IZWVJEQ82EE" localSheetId="10" hidden="1">#REF!</definedName>
    <definedName name="BExGUZKF06F209XL1IZWVJEQ82EE" localSheetId="9" hidden="1">#REF!</definedName>
    <definedName name="BExGUZKF06F209XL1IZWVJEQ82EE" localSheetId="8" hidden="1">#REF!</definedName>
    <definedName name="BExGUZKF06F209XL1IZWVJEQ82EE" localSheetId="7" hidden="1">#REF!</definedName>
    <definedName name="BExGUZKF06F209XL1IZWVJEQ82EE" localSheetId="6" hidden="1">#REF!</definedName>
    <definedName name="BExGUZKF06F209XL1IZWVJEQ82EE" localSheetId="5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15" hidden="1">#REF!</definedName>
    <definedName name="BExGUZPWM950OZ8P1A3N86LXK97U" localSheetId="14" hidden="1">#REF!</definedName>
    <definedName name="BExGUZPWM950OZ8P1A3N86LXK97U" localSheetId="13" hidden="1">#REF!</definedName>
    <definedName name="BExGUZPWM950OZ8P1A3N86LXK97U" localSheetId="12" hidden="1">#REF!</definedName>
    <definedName name="BExGUZPWM950OZ8P1A3N86LXK97U" localSheetId="11" hidden="1">#REF!</definedName>
    <definedName name="BExGUZPWM950OZ8P1A3N86LXK97U" localSheetId="10" hidden="1">#REF!</definedName>
    <definedName name="BExGUZPWM950OZ8P1A3N86LXK97U" localSheetId="9" hidden="1">#REF!</definedName>
    <definedName name="BExGUZPWM950OZ8P1A3N86LXK97U" localSheetId="8" hidden="1">#REF!</definedName>
    <definedName name="BExGUZPWM950OZ8P1A3N86LXK97U" localSheetId="7" hidden="1">#REF!</definedName>
    <definedName name="BExGUZPWM950OZ8P1A3N86LXK97U" localSheetId="6" hidden="1">#REF!</definedName>
    <definedName name="BExGUZPWM950OZ8P1A3N86LXK97U" localSheetId="5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15" hidden="1">#REF!</definedName>
    <definedName name="BExGV2EVT380QHD4AP2RL9MR8L5L" localSheetId="14" hidden="1">#REF!</definedName>
    <definedName name="BExGV2EVT380QHD4AP2RL9MR8L5L" localSheetId="13" hidden="1">#REF!</definedName>
    <definedName name="BExGV2EVT380QHD4AP2RL9MR8L5L" localSheetId="12" hidden="1">#REF!</definedName>
    <definedName name="BExGV2EVT380QHD4AP2RL9MR8L5L" localSheetId="11" hidden="1">#REF!</definedName>
    <definedName name="BExGV2EVT380QHD4AP2RL9MR8L5L" localSheetId="10" hidden="1">#REF!</definedName>
    <definedName name="BExGV2EVT380QHD4AP2RL9MR8L5L" localSheetId="9" hidden="1">#REF!</definedName>
    <definedName name="BExGV2EVT380QHD4AP2RL9MR8L5L" localSheetId="8" hidden="1">#REF!</definedName>
    <definedName name="BExGV2EVT380QHD4AP2RL9MR8L5L" localSheetId="7" hidden="1">#REF!</definedName>
    <definedName name="BExGV2EVT380QHD4AP2RL9MR8L5L" localSheetId="6" hidden="1">#REF!</definedName>
    <definedName name="BExGV2EVT380QHD4AP2RL9MR8L5L" localSheetId="5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15" hidden="1">#REF!</definedName>
    <definedName name="BExGVBUSKOI7KB24K40PTXJE6MER" localSheetId="14" hidden="1">#REF!</definedName>
    <definedName name="BExGVBUSKOI7KB24K40PTXJE6MER" localSheetId="13" hidden="1">#REF!</definedName>
    <definedName name="BExGVBUSKOI7KB24K40PTXJE6MER" localSheetId="12" hidden="1">#REF!</definedName>
    <definedName name="BExGVBUSKOI7KB24K40PTXJE6MER" localSheetId="11" hidden="1">#REF!</definedName>
    <definedName name="BExGVBUSKOI7KB24K40PTXJE6MER" localSheetId="10" hidden="1">#REF!</definedName>
    <definedName name="BExGVBUSKOI7KB24K40PTXJE6MER" localSheetId="9" hidden="1">#REF!</definedName>
    <definedName name="BExGVBUSKOI7KB24K40PTXJE6MER" localSheetId="8" hidden="1">#REF!</definedName>
    <definedName name="BExGVBUSKOI7KB24K40PTXJE6MER" localSheetId="7" hidden="1">#REF!</definedName>
    <definedName name="BExGVBUSKOI7KB24K40PTXJE6MER" localSheetId="6" hidden="1">#REF!</definedName>
    <definedName name="BExGVBUSKOI7KB24K40PTXJE6MER" localSheetId="5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15" hidden="1">#REF!</definedName>
    <definedName name="BExGVGSQSVWTL2MNI6TT8Y92W3KA" localSheetId="14" hidden="1">#REF!</definedName>
    <definedName name="BExGVGSQSVWTL2MNI6TT8Y92W3KA" localSheetId="13" hidden="1">#REF!</definedName>
    <definedName name="BExGVGSQSVWTL2MNI6TT8Y92W3KA" localSheetId="12" hidden="1">#REF!</definedName>
    <definedName name="BExGVGSQSVWTL2MNI6TT8Y92W3KA" localSheetId="11" hidden="1">#REF!</definedName>
    <definedName name="BExGVGSQSVWTL2MNI6TT8Y92W3KA" localSheetId="10" hidden="1">#REF!</definedName>
    <definedName name="BExGVGSQSVWTL2MNI6TT8Y92W3KA" localSheetId="9" hidden="1">#REF!</definedName>
    <definedName name="BExGVGSQSVWTL2MNI6TT8Y92W3KA" localSheetId="8" hidden="1">#REF!</definedName>
    <definedName name="BExGVGSQSVWTL2MNI6TT8Y92W3KA" localSheetId="7" hidden="1">#REF!</definedName>
    <definedName name="BExGVGSQSVWTL2MNI6TT8Y92W3KA" localSheetId="6" hidden="1">#REF!</definedName>
    <definedName name="BExGVGSQSVWTL2MNI6TT8Y92W3KA" localSheetId="5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15" hidden="1">#REF!</definedName>
    <definedName name="BExGVHP63K0GSYU17R73XGX6W2U6" localSheetId="14" hidden="1">#REF!</definedName>
    <definedName name="BExGVHP63K0GSYU17R73XGX6W2U6" localSheetId="13" hidden="1">#REF!</definedName>
    <definedName name="BExGVHP63K0GSYU17R73XGX6W2U6" localSheetId="12" hidden="1">#REF!</definedName>
    <definedName name="BExGVHP63K0GSYU17R73XGX6W2U6" localSheetId="11" hidden="1">#REF!</definedName>
    <definedName name="BExGVHP63K0GSYU17R73XGX6W2U6" localSheetId="10" hidden="1">#REF!</definedName>
    <definedName name="BExGVHP63K0GSYU17R73XGX6W2U6" localSheetId="9" hidden="1">#REF!</definedName>
    <definedName name="BExGVHP63K0GSYU17R73XGX6W2U6" localSheetId="8" hidden="1">#REF!</definedName>
    <definedName name="BExGVHP63K0GSYU17R73XGX6W2U6" localSheetId="7" hidden="1">#REF!</definedName>
    <definedName name="BExGVHP63K0GSYU17R73XGX6W2U6" localSheetId="6" hidden="1">#REF!</definedName>
    <definedName name="BExGVHP63K0GSYU17R73XGX6W2U6" localSheetId="5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15" hidden="1">#REF!</definedName>
    <definedName name="BExGVN3DDSLKWSP9MVJS9QMNEUIK" localSheetId="14" hidden="1">#REF!</definedName>
    <definedName name="BExGVN3DDSLKWSP9MVJS9QMNEUIK" localSheetId="13" hidden="1">#REF!</definedName>
    <definedName name="BExGVN3DDSLKWSP9MVJS9QMNEUIK" localSheetId="12" hidden="1">#REF!</definedName>
    <definedName name="BExGVN3DDSLKWSP9MVJS9QMNEUIK" localSheetId="11" hidden="1">#REF!</definedName>
    <definedName name="BExGVN3DDSLKWSP9MVJS9QMNEUIK" localSheetId="10" hidden="1">#REF!</definedName>
    <definedName name="BExGVN3DDSLKWSP9MVJS9QMNEUIK" localSheetId="9" hidden="1">#REF!</definedName>
    <definedName name="BExGVN3DDSLKWSP9MVJS9QMNEUIK" localSheetId="8" hidden="1">#REF!</definedName>
    <definedName name="BExGVN3DDSLKWSP9MVJS9QMNEUIK" localSheetId="7" hidden="1">#REF!</definedName>
    <definedName name="BExGVN3DDSLKWSP9MVJS9QMNEUIK" localSheetId="6" hidden="1">#REF!</definedName>
    <definedName name="BExGVN3DDSLKWSP9MVJS9QMNEUIK" localSheetId="5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15" hidden="1">#REF!</definedName>
    <definedName name="BExGVUVVMLOCR9DPVUZSQ141EE4J" localSheetId="14" hidden="1">#REF!</definedName>
    <definedName name="BExGVUVVMLOCR9DPVUZSQ141EE4J" localSheetId="13" hidden="1">#REF!</definedName>
    <definedName name="BExGVUVVMLOCR9DPVUZSQ141EE4J" localSheetId="12" hidden="1">#REF!</definedName>
    <definedName name="BExGVUVVMLOCR9DPVUZSQ141EE4J" localSheetId="11" hidden="1">#REF!</definedName>
    <definedName name="BExGVUVVMLOCR9DPVUZSQ141EE4J" localSheetId="10" hidden="1">#REF!</definedName>
    <definedName name="BExGVUVVMLOCR9DPVUZSQ141EE4J" localSheetId="9" hidden="1">#REF!</definedName>
    <definedName name="BExGVUVVMLOCR9DPVUZSQ141EE4J" localSheetId="8" hidden="1">#REF!</definedName>
    <definedName name="BExGVUVVMLOCR9DPVUZSQ141EE4J" localSheetId="7" hidden="1">#REF!</definedName>
    <definedName name="BExGVUVVMLOCR9DPVUZSQ141EE4J" localSheetId="6" hidden="1">#REF!</definedName>
    <definedName name="BExGVUVVMLOCR9DPVUZSQ141EE4J" localSheetId="5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15" hidden="1">#REF!</definedName>
    <definedName name="BExGVV6OOLDQ3TXZK51TTF3YX0WN" localSheetId="14" hidden="1">#REF!</definedName>
    <definedName name="BExGVV6OOLDQ3TXZK51TTF3YX0WN" localSheetId="13" hidden="1">#REF!</definedName>
    <definedName name="BExGVV6OOLDQ3TXZK51TTF3YX0WN" localSheetId="12" hidden="1">#REF!</definedName>
    <definedName name="BExGVV6OOLDQ3TXZK51TTF3YX0WN" localSheetId="11" hidden="1">#REF!</definedName>
    <definedName name="BExGVV6OOLDQ3TXZK51TTF3YX0WN" localSheetId="10" hidden="1">#REF!</definedName>
    <definedName name="BExGVV6OOLDQ3TXZK51TTF3YX0WN" localSheetId="9" hidden="1">#REF!</definedName>
    <definedName name="BExGVV6OOLDQ3TXZK51TTF3YX0WN" localSheetId="8" hidden="1">#REF!</definedName>
    <definedName name="BExGVV6OOLDQ3TXZK51TTF3YX0WN" localSheetId="7" hidden="1">#REF!</definedName>
    <definedName name="BExGVV6OOLDQ3TXZK51TTF3YX0WN" localSheetId="6" hidden="1">#REF!</definedName>
    <definedName name="BExGVV6OOLDQ3TXZK51TTF3YX0WN" localSheetId="5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15" hidden="1">#REF!</definedName>
    <definedName name="BExGW0KVS7U0C87XFZ78QW991IEV" localSheetId="14" hidden="1">#REF!</definedName>
    <definedName name="BExGW0KVS7U0C87XFZ78QW991IEV" localSheetId="13" hidden="1">#REF!</definedName>
    <definedName name="BExGW0KVS7U0C87XFZ78QW991IEV" localSheetId="12" hidden="1">#REF!</definedName>
    <definedName name="BExGW0KVS7U0C87XFZ78QW991IEV" localSheetId="11" hidden="1">#REF!</definedName>
    <definedName name="BExGW0KVS7U0C87XFZ78QW991IEV" localSheetId="10" hidden="1">#REF!</definedName>
    <definedName name="BExGW0KVS7U0C87XFZ78QW991IEV" localSheetId="9" hidden="1">#REF!</definedName>
    <definedName name="BExGW0KVS7U0C87XFZ78QW991IEV" localSheetId="8" hidden="1">#REF!</definedName>
    <definedName name="BExGW0KVS7U0C87XFZ78QW991IEV" localSheetId="7" hidden="1">#REF!</definedName>
    <definedName name="BExGW0KVS7U0C87XFZ78QW991IEV" localSheetId="6" hidden="1">#REF!</definedName>
    <definedName name="BExGW0KVS7U0C87XFZ78QW991IEV" localSheetId="5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15" hidden="1">#REF!</definedName>
    <definedName name="BExGW0Q7QHE29TGNWAWQ6GR0V6TQ" localSheetId="14" hidden="1">#REF!</definedName>
    <definedName name="BExGW0Q7QHE29TGNWAWQ6GR0V6TQ" localSheetId="13" hidden="1">#REF!</definedName>
    <definedName name="BExGW0Q7QHE29TGNWAWQ6GR0V6TQ" localSheetId="12" hidden="1">#REF!</definedName>
    <definedName name="BExGW0Q7QHE29TGNWAWQ6GR0V6TQ" localSheetId="11" hidden="1">#REF!</definedName>
    <definedName name="BExGW0Q7QHE29TGNWAWQ6GR0V6TQ" localSheetId="10" hidden="1">#REF!</definedName>
    <definedName name="BExGW0Q7QHE29TGNWAWQ6GR0V6TQ" localSheetId="9" hidden="1">#REF!</definedName>
    <definedName name="BExGW0Q7QHE29TGNWAWQ6GR0V6TQ" localSheetId="8" hidden="1">#REF!</definedName>
    <definedName name="BExGW0Q7QHE29TGNWAWQ6GR0V6TQ" localSheetId="7" hidden="1">#REF!</definedName>
    <definedName name="BExGW0Q7QHE29TGNWAWQ6GR0V6TQ" localSheetId="6" hidden="1">#REF!</definedName>
    <definedName name="BExGW0Q7QHE29TGNWAWQ6GR0V6TQ" localSheetId="5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15" hidden="1">#REF!</definedName>
    <definedName name="BExGW2Z7AMPG6H9EXA9ML6EZVGGA" localSheetId="14" hidden="1">#REF!</definedName>
    <definedName name="BExGW2Z7AMPG6H9EXA9ML6EZVGGA" localSheetId="13" hidden="1">#REF!</definedName>
    <definedName name="BExGW2Z7AMPG6H9EXA9ML6EZVGGA" localSheetId="12" hidden="1">#REF!</definedName>
    <definedName name="BExGW2Z7AMPG6H9EXA9ML6EZVGGA" localSheetId="11" hidden="1">#REF!</definedName>
    <definedName name="BExGW2Z7AMPG6H9EXA9ML6EZVGGA" localSheetId="10" hidden="1">#REF!</definedName>
    <definedName name="BExGW2Z7AMPG6H9EXA9ML6EZVGGA" localSheetId="9" hidden="1">#REF!</definedName>
    <definedName name="BExGW2Z7AMPG6H9EXA9ML6EZVGGA" localSheetId="8" hidden="1">#REF!</definedName>
    <definedName name="BExGW2Z7AMPG6H9EXA9ML6EZVGGA" localSheetId="7" hidden="1">#REF!</definedName>
    <definedName name="BExGW2Z7AMPG6H9EXA9ML6EZVGGA" localSheetId="6" hidden="1">#REF!</definedName>
    <definedName name="BExGW2Z7AMPG6H9EXA9ML6EZVGGA" localSheetId="5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15" hidden="1">#REF!</definedName>
    <definedName name="BExGWABG5VT5XO1A196RK61AXA8C" localSheetId="14" hidden="1">#REF!</definedName>
    <definedName name="BExGWABG5VT5XO1A196RK61AXA8C" localSheetId="13" hidden="1">#REF!</definedName>
    <definedName name="BExGWABG5VT5XO1A196RK61AXA8C" localSheetId="12" hidden="1">#REF!</definedName>
    <definedName name="BExGWABG5VT5XO1A196RK61AXA8C" localSheetId="11" hidden="1">#REF!</definedName>
    <definedName name="BExGWABG5VT5XO1A196RK61AXA8C" localSheetId="10" hidden="1">#REF!</definedName>
    <definedName name="BExGWABG5VT5XO1A196RK61AXA8C" localSheetId="9" hidden="1">#REF!</definedName>
    <definedName name="BExGWABG5VT5XO1A196RK61AXA8C" localSheetId="8" hidden="1">#REF!</definedName>
    <definedName name="BExGWABG5VT5XO1A196RK61AXA8C" localSheetId="7" hidden="1">#REF!</definedName>
    <definedName name="BExGWABG5VT5XO1A196RK61AXA8C" localSheetId="6" hidden="1">#REF!</definedName>
    <definedName name="BExGWABG5VT5XO1A196RK61AXA8C" localSheetId="5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15" hidden="1">#REF!</definedName>
    <definedName name="BExGWEO0JDG84NYLEAV5NSOAGMJZ" localSheetId="14" hidden="1">#REF!</definedName>
    <definedName name="BExGWEO0JDG84NYLEAV5NSOAGMJZ" localSheetId="13" hidden="1">#REF!</definedName>
    <definedName name="BExGWEO0JDG84NYLEAV5NSOAGMJZ" localSheetId="12" hidden="1">#REF!</definedName>
    <definedName name="BExGWEO0JDG84NYLEAV5NSOAGMJZ" localSheetId="11" hidden="1">#REF!</definedName>
    <definedName name="BExGWEO0JDG84NYLEAV5NSOAGMJZ" localSheetId="10" hidden="1">#REF!</definedName>
    <definedName name="BExGWEO0JDG84NYLEAV5NSOAGMJZ" localSheetId="9" hidden="1">#REF!</definedName>
    <definedName name="BExGWEO0JDG84NYLEAV5NSOAGMJZ" localSheetId="8" hidden="1">#REF!</definedName>
    <definedName name="BExGWEO0JDG84NYLEAV5NSOAGMJZ" localSheetId="7" hidden="1">#REF!</definedName>
    <definedName name="BExGWEO0JDG84NYLEAV5NSOAGMJZ" localSheetId="6" hidden="1">#REF!</definedName>
    <definedName name="BExGWEO0JDG84NYLEAV5NSOAGMJZ" localSheetId="5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15" hidden="1">#REF!</definedName>
    <definedName name="BExGWLEOC70Z8QAJTPT2PDHTNM4L" localSheetId="14" hidden="1">#REF!</definedName>
    <definedName name="BExGWLEOC70Z8QAJTPT2PDHTNM4L" localSheetId="13" hidden="1">#REF!</definedName>
    <definedName name="BExGWLEOC70Z8QAJTPT2PDHTNM4L" localSheetId="12" hidden="1">#REF!</definedName>
    <definedName name="BExGWLEOC70Z8QAJTPT2PDHTNM4L" localSheetId="11" hidden="1">#REF!</definedName>
    <definedName name="BExGWLEOC70Z8QAJTPT2PDHTNM4L" localSheetId="10" hidden="1">#REF!</definedName>
    <definedName name="BExGWLEOC70Z8QAJTPT2PDHTNM4L" localSheetId="9" hidden="1">#REF!</definedName>
    <definedName name="BExGWLEOC70Z8QAJTPT2PDHTNM4L" localSheetId="8" hidden="1">#REF!</definedName>
    <definedName name="BExGWLEOC70Z8QAJTPT2PDHTNM4L" localSheetId="7" hidden="1">#REF!</definedName>
    <definedName name="BExGWLEOC70Z8QAJTPT2PDHTNM4L" localSheetId="6" hidden="1">#REF!</definedName>
    <definedName name="BExGWLEOC70Z8QAJTPT2PDHTNM4L" localSheetId="5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15" hidden="1">#REF!</definedName>
    <definedName name="BExGWNCXLCRTLBVMTXYJ5PHQI6SS" localSheetId="14" hidden="1">#REF!</definedName>
    <definedName name="BExGWNCXLCRTLBVMTXYJ5PHQI6SS" localSheetId="13" hidden="1">#REF!</definedName>
    <definedName name="BExGWNCXLCRTLBVMTXYJ5PHQI6SS" localSheetId="12" hidden="1">#REF!</definedName>
    <definedName name="BExGWNCXLCRTLBVMTXYJ5PHQI6SS" localSheetId="11" hidden="1">#REF!</definedName>
    <definedName name="BExGWNCXLCRTLBVMTXYJ5PHQI6SS" localSheetId="10" hidden="1">#REF!</definedName>
    <definedName name="BExGWNCXLCRTLBVMTXYJ5PHQI6SS" localSheetId="9" hidden="1">#REF!</definedName>
    <definedName name="BExGWNCXLCRTLBVMTXYJ5PHQI6SS" localSheetId="8" hidden="1">#REF!</definedName>
    <definedName name="BExGWNCXLCRTLBVMTXYJ5PHQI6SS" localSheetId="7" hidden="1">#REF!</definedName>
    <definedName name="BExGWNCXLCRTLBVMTXYJ5PHQI6SS" localSheetId="6" hidden="1">#REF!</definedName>
    <definedName name="BExGWNCXLCRTLBVMTXYJ5PHQI6SS" localSheetId="5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15" hidden="1">#REF!</definedName>
    <definedName name="BExGX4L8N6ERT0Q4EVVNA97EGD80" localSheetId="14" hidden="1">#REF!</definedName>
    <definedName name="BExGX4L8N6ERT0Q4EVVNA97EGD80" localSheetId="13" hidden="1">#REF!</definedName>
    <definedName name="BExGX4L8N6ERT0Q4EVVNA97EGD80" localSheetId="12" hidden="1">#REF!</definedName>
    <definedName name="BExGX4L8N6ERT0Q4EVVNA97EGD80" localSheetId="11" hidden="1">#REF!</definedName>
    <definedName name="BExGX4L8N6ERT0Q4EVVNA97EGD80" localSheetId="10" hidden="1">#REF!</definedName>
    <definedName name="BExGX4L8N6ERT0Q4EVVNA97EGD80" localSheetId="9" hidden="1">#REF!</definedName>
    <definedName name="BExGX4L8N6ERT0Q4EVVNA97EGD80" localSheetId="8" hidden="1">#REF!</definedName>
    <definedName name="BExGX4L8N6ERT0Q4EVVNA97EGD80" localSheetId="7" hidden="1">#REF!</definedName>
    <definedName name="BExGX4L8N6ERT0Q4EVVNA97EGD80" localSheetId="6" hidden="1">#REF!</definedName>
    <definedName name="BExGX4L8N6ERT0Q4EVVNA97EGD80" localSheetId="5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15" hidden="1">#REF!</definedName>
    <definedName name="BExGX5MWTL78XM0QCP4NT564ML39" localSheetId="14" hidden="1">#REF!</definedName>
    <definedName name="BExGX5MWTL78XM0QCP4NT564ML39" localSheetId="13" hidden="1">#REF!</definedName>
    <definedName name="BExGX5MWTL78XM0QCP4NT564ML39" localSheetId="12" hidden="1">#REF!</definedName>
    <definedName name="BExGX5MWTL78XM0QCP4NT564ML39" localSheetId="11" hidden="1">#REF!</definedName>
    <definedName name="BExGX5MWTL78XM0QCP4NT564ML39" localSheetId="10" hidden="1">#REF!</definedName>
    <definedName name="BExGX5MWTL78XM0QCP4NT564ML39" localSheetId="9" hidden="1">#REF!</definedName>
    <definedName name="BExGX5MWTL78XM0QCP4NT564ML39" localSheetId="8" hidden="1">#REF!</definedName>
    <definedName name="BExGX5MWTL78XM0QCP4NT564ML39" localSheetId="7" hidden="1">#REF!</definedName>
    <definedName name="BExGX5MWTL78XM0QCP4NT564ML39" localSheetId="6" hidden="1">#REF!</definedName>
    <definedName name="BExGX5MWTL78XM0QCP4NT564ML39" localSheetId="5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15" hidden="1">#REF!</definedName>
    <definedName name="BExGX6U988MCFIGDA1282F92U9AA" localSheetId="14" hidden="1">#REF!</definedName>
    <definedName name="BExGX6U988MCFIGDA1282F92U9AA" localSheetId="13" hidden="1">#REF!</definedName>
    <definedName name="BExGX6U988MCFIGDA1282F92U9AA" localSheetId="12" hidden="1">#REF!</definedName>
    <definedName name="BExGX6U988MCFIGDA1282F92U9AA" localSheetId="11" hidden="1">#REF!</definedName>
    <definedName name="BExGX6U988MCFIGDA1282F92U9AA" localSheetId="10" hidden="1">#REF!</definedName>
    <definedName name="BExGX6U988MCFIGDA1282F92U9AA" localSheetId="9" hidden="1">#REF!</definedName>
    <definedName name="BExGX6U988MCFIGDA1282F92U9AA" localSheetId="8" hidden="1">#REF!</definedName>
    <definedName name="BExGX6U988MCFIGDA1282F92U9AA" localSheetId="7" hidden="1">#REF!</definedName>
    <definedName name="BExGX6U988MCFIGDA1282F92U9AA" localSheetId="6" hidden="1">#REF!</definedName>
    <definedName name="BExGX6U988MCFIGDA1282F92U9AA" localSheetId="5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15" hidden="1">#REF!</definedName>
    <definedName name="BExGX7FTB1CKAT5HUW6H531FIY6I" localSheetId="14" hidden="1">#REF!</definedName>
    <definedName name="BExGX7FTB1CKAT5HUW6H531FIY6I" localSheetId="13" hidden="1">#REF!</definedName>
    <definedName name="BExGX7FTB1CKAT5HUW6H531FIY6I" localSheetId="12" hidden="1">#REF!</definedName>
    <definedName name="BExGX7FTB1CKAT5HUW6H531FIY6I" localSheetId="11" hidden="1">#REF!</definedName>
    <definedName name="BExGX7FTB1CKAT5HUW6H531FIY6I" localSheetId="10" hidden="1">#REF!</definedName>
    <definedName name="BExGX7FTB1CKAT5HUW6H531FIY6I" localSheetId="9" hidden="1">#REF!</definedName>
    <definedName name="BExGX7FTB1CKAT5HUW6H531FIY6I" localSheetId="8" hidden="1">#REF!</definedName>
    <definedName name="BExGX7FTB1CKAT5HUW6H531FIY6I" localSheetId="7" hidden="1">#REF!</definedName>
    <definedName name="BExGX7FTB1CKAT5HUW6H531FIY6I" localSheetId="6" hidden="1">#REF!</definedName>
    <definedName name="BExGX7FTB1CKAT5HUW6H531FIY6I" localSheetId="5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15" hidden="1">#REF!</definedName>
    <definedName name="BExGX9DVACJQIZ4GH6YAD2A7F70O" localSheetId="14" hidden="1">#REF!</definedName>
    <definedName name="BExGX9DVACJQIZ4GH6YAD2A7F70O" localSheetId="13" hidden="1">#REF!</definedName>
    <definedName name="BExGX9DVACJQIZ4GH6YAD2A7F70O" localSheetId="12" hidden="1">#REF!</definedName>
    <definedName name="BExGX9DVACJQIZ4GH6YAD2A7F70O" localSheetId="11" hidden="1">#REF!</definedName>
    <definedName name="BExGX9DVACJQIZ4GH6YAD2A7F70O" localSheetId="10" hidden="1">#REF!</definedName>
    <definedName name="BExGX9DVACJQIZ4GH6YAD2A7F70O" localSheetId="9" hidden="1">#REF!</definedName>
    <definedName name="BExGX9DVACJQIZ4GH6YAD2A7F70O" localSheetId="8" hidden="1">#REF!</definedName>
    <definedName name="BExGX9DVACJQIZ4GH6YAD2A7F70O" localSheetId="7" hidden="1">#REF!</definedName>
    <definedName name="BExGX9DVACJQIZ4GH6YAD2A7F70O" localSheetId="6" hidden="1">#REF!</definedName>
    <definedName name="BExGX9DVACJQIZ4GH6YAD2A7F70O" localSheetId="5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15" hidden="1">#REF!</definedName>
    <definedName name="BExGXCZBQISQ3IMF6DJH1OXNAQP8" localSheetId="14" hidden="1">#REF!</definedName>
    <definedName name="BExGXCZBQISQ3IMF6DJH1OXNAQP8" localSheetId="13" hidden="1">#REF!</definedName>
    <definedName name="BExGXCZBQISQ3IMF6DJH1OXNAQP8" localSheetId="12" hidden="1">#REF!</definedName>
    <definedName name="BExGXCZBQISQ3IMF6DJH1OXNAQP8" localSheetId="11" hidden="1">#REF!</definedName>
    <definedName name="BExGXCZBQISQ3IMF6DJH1OXNAQP8" localSheetId="10" hidden="1">#REF!</definedName>
    <definedName name="BExGXCZBQISQ3IMF6DJH1OXNAQP8" localSheetId="9" hidden="1">#REF!</definedName>
    <definedName name="BExGXCZBQISQ3IMF6DJH1OXNAQP8" localSheetId="8" hidden="1">#REF!</definedName>
    <definedName name="BExGXCZBQISQ3IMF6DJH1OXNAQP8" localSheetId="7" hidden="1">#REF!</definedName>
    <definedName name="BExGXCZBQISQ3IMF6DJH1OXNAQP8" localSheetId="6" hidden="1">#REF!</definedName>
    <definedName name="BExGXCZBQISQ3IMF6DJH1OXNAQP8" localSheetId="5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15" hidden="1">#REF!</definedName>
    <definedName name="BExGXDVP2S2Y8Z8Q43I78RCIK3DD" localSheetId="14" hidden="1">#REF!</definedName>
    <definedName name="BExGXDVP2S2Y8Z8Q43I78RCIK3DD" localSheetId="13" hidden="1">#REF!</definedName>
    <definedName name="BExGXDVP2S2Y8Z8Q43I78RCIK3DD" localSheetId="12" hidden="1">#REF!</definedName>
    <definedName name="BExGXDVP2S2Y8Z8Q43I78RCIK3DD" localSheetId="11" hidden="1">#REF!</definedName>
    <definedName name="BExGXDVP2S2Y8Z8Q43I78RCIK3DD" localSheetId="10" hidden="1">#REF!</definedName>
    <definedName name="BExGXDVP2S2Y8Z8Q43I78RCIK3DD" localSheetId="9" hidden="1">#REF!</definedName>
    <definedName name="BExGXDVP2S2Y8Z8Q43I78RCIK3DD" localSheetId="8" hidden="1">#REF!</definedName>
    <definedName name="BExGXDVP2S2Y8Z8Q43I78RCIK3DD" localSheetId="7" hidden="1">#REF!</definedName>
    <definedName name="BExGXDVP2S2Y8Z8Q43I78RCIK3DD" localSheetId="6" hidden="1">#REF!</definedName>
    <definedName name="BExGXDVP2S2Y8Z8Q43I78RCIK3DD" localSheetId="5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15" hidden="1">#REF!</definedName>
    <definedName name="BExGXJ9W5JU7TT9S0BKL5Y6VVB39" localSheetId="14" hidden="1">#REF!</definedName>
    <definedName name="BExGXJ9W5JU7TT9S0BKL5Y6VVB39" localSheetId="13" hidden="1">#REF!</definedName>
    <definedName name="BExGXJ9W5JU7TT9S0BKL5Y6VVB39" localSheetId="12" hidden="1">#REF!</definedName>
    <definedName name="BExGXJ9W5JU7TT9S0BKL5Y6VVB39" localSheetId="11" hidden="1">#REF!</definedName>
    <definedName name="BExGXJ9W5JU7TT9S0BKL5Y6VVB39" localSheetId="10" hidden="1">#REF!</definedName>
    <definedName name="BExGXJ9W5JU7TT9S0BKL5Y6VVB39" localSheetId="9" hidden="1">#REF!</definedName>
    <definedName name="BExGXJ9W5JU7TT9S0BKL5Y6VVB39" localSheetId="8" hidden="1">#REF!</definedName>
    <definedName name="BExGXJ9W5JU7TT9S0BKL5Y6VVB39" localSheetId="7" hidden="1">#REF!</definedName>
    <definedName name="BExGXJ9W5JU7TT9S0BKL5Y6VVB39" localSheetId="6" hidden="1">#REF!</definedName>
    <definedName name="BExGXJ9W5JU7TT9S0BKL5Y6VVB39" localSheetId="5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15" hidden="1">#REF!</definedName>
    <definedName name="BExGXWB73RJ4BASBQTQ8EY0EC1EB" localSheetId="14" hidden="1">#REF!</definedName>
    <definedName name="BExGXWB73RJ4BASBQTQ8EY0EC1EB" localSheetId="13" hidden="1">#REF!</definedName>
    <definedName name="BExGXWB73RJ4BASBQTQ8EY0EC1EB" localSheetId="12" hidden="1">#REF!</definedName>
    <definedName name="BExGXWB73RJ4BASBQTQ8EY0EC1EB" localSheetId="11" hidden="1">#REF!</definedName>
    <definedName name="BExGXWB73RJ4BASBQTQ8EY0EC1EB" localSheetId="10" hidden="1">#REF!</definedName>
    <definedName name="BExGXWB73RJ4BASBQTQ8EY0EC1EB" localSheetId="9" hidden="1">#REF!</definedName>
    <definedName name="BExGXWB73RJ4BASBQTQ8EY0EC1EB" localSheetId="8" hidden="1">#REF!</definedName>
    <definedName name="BExGXWB73RJ4BASBQTQ8EY0EC1EB" localSheetId="7" hidden="1">#REF!</definedName>
    <definedName name="BExGXWB73RJ4BASBQTQ8EY0EC1EB" localSheetId="6" hidden="1">#REF!</definedName>
    <definedName name="BExGXWB73RJ4BASBQTQ8EY0EC1EB" localSheetId="5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15" hidden="1">#REF!</definedName>
    <definedName name="BExGXZ0ABB43C7SMRKZHWOSU9EQX" localSheetId="14" hidden="1">#REF!</definedName>
    <definedName name="BExGXZ0ABB43C7SMRKZHWOSU9EQX" localSheetId="13" hidden="1">#REF!</definedName>
    <definedName name="BExGXZ0ABB43C7SMRKZHWOSU9EQX" localSheetId="12" hidden="1">#REF!</definedName>
    <definedName name="BExGXZ0ABB43C7SMRKZHWOSU9EQX" localSheetId="11" hidden="1">#REF!</definedName>
    <definedName name="BExGXZ0ABB43C7SMRKZHWOSU9EQX" localSheetId="10" hidden="1">#REF!</definedName>
    <definedName name="BExGXZ0ABB43C7SMRKZHWOSU9EQX" localSheetId="9" hidden="1">#REF!</definedName>
    <definedName name="BExGXZ0ABB43C7SMRKZHWOSU9EQX" localSheetId="8" hidden="1">#REF!</definedName>
    <definedName name="BExGXZ0ABB43C7SMRKZHWOSU9EQX" localSheetId="7" hidden="1">#REF!</definedName>
    <definedName name="BExGXZ0ABB43C7SMRKZHWOSU9EQX" localSheetId="6" hidden="1">#REF!</definedName>
    <definedName name="BExGXZ0ABB43C7SMRKZHWOSU9EQX" localSheetId="5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15" hidden="1">#REF!</definedName>
    <definedName name="BExGY6SU3SYVCJ3AG2ITY59SAZ5A" localSheetId="14" hidden="1">#REF!</definedName>
    <definedName name="BExGY6SU3SYVCJ3AG2ITY59SAZ5A" localSheetId="13" hidden="1">#REF!</definedName>
    <definedName name="BExGY6SU3SYVCJ3AG2ITY59SAZ5A" localSheetId="12" hidden="1">#REF!</definedName>
    <definedName name="BExGY6SU3SYVCJ3AG2ITY59SAZ5A" localSheetId="11" hidden="1">#REF!</definedName>
    <definedName name="BExGY6SU3SYVCJ3AG2ITY59SAZ5A" localSheetId="10" hidden="1">#REF!</definedName>
    <definedName name="BExGY6SU3SYVCJ3AG2ITY59SAZ5A" localSheetId="9" hidden="1">#REF!</definedName>
    <definedName name="BExGY6SU3SYVCJ3AG2ITY59SAZ5A" localSheetId="8" hidden="1">#REF!</definedName>
    <definedName name="BExGY6SU3SYVCJ3AG2ITY59SAZ5A" localSheetId="7" hidden="1">#REF!</definedName>
    <definedName name="BExGY6SU3SYVCJ3AG2ITY59SAZ5A" localSheetId="6" hidden="1">#REF!</definedName>
    <definedName name="BExGY6SU3SYVCJ3AG2ITY59SAZ5A" localSheetId="5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15" hidden="1">#REF!</definedName>
    <definedName name="BExGY6YA4P5KMY2VHT0DYK3YTFAX" localSheetId="14" hidden="1">#REF!</definedName>
    <definedName name="BExGY6YA4P5KMY2VHT0DYK3YTFAX" localSheetId="13" hidden="1">#REF!</definedName>
    <definedName name="BExGY6YA4P5KMY2VHT0DYK3YTFAX" localSheetId="12" hidden="1">#REF!</definedName>
    <definedName name="BExGY6YA4P5KMY2VHT0DYK3YTFAX" localSheetId="11" hidden="1">#REF!</definedName>
    <definedName name="BExGY6YA4P5KMY2VHT0DYK3YTFAX" localSheetId="10" hidden="1">#REF!</definedName>
    <definedName name="BExGY6YA4P5KMY2VHT0DYK3YTFAX" localSheetId="9" hidden="1">#REF!</definedName>
    <definedName name="BExGY6YA4P5KMY2VHT0DYK3YTFAX" localSheetId="8" hidden="1">#REF!</definedName>
    <definedName name="BExGY6YA4P5KMY2VHT0DYK3YTFAX" localSheetId="7" hidden="1">#REF!</definedName>
    <definedName name="BExGY6YA4P5KMY2VHT0DYK3YTFAX" localSheetId="6" hidden="1">#REF!</definedName>
    <definedName name="BExGY6YA4P5KMY2VHT0DYK3YTFAX" localSheetId="5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15" hidden="1">#REF!</definedName>
    <definedName name="BExGY8G88PVVRYHPHRPJZFSX6HSC" localSheetId="14" hidden="1">#REF!</definedName>
    <definedName name="BExGY8G88PVVRYHPHRPJZFSX6HSC" localSheetId="13" hidden="1">#REF!</definedName>
    <definedName name="BExGY8G88PVVRYHPHRPJZFSX6HSC" localSheetId="12" hidden="1">#REF!</definedName>
    <definedName name="BExGY8G88PVVRYHPHRPJZFSX6HSC" localSheetId="11" hidden="1">#REF!</definedName>
    <definedName name="BExGY8G88PVVRYHPHRPJZFSX6HSC" localSheetId="10" hidden="1">#REF!</definedName>
    <definedName name="BExGY8G88PVVRYHPHRPJZFSX6HSC" localSheetId="9" hidden="1">#REF!</definedName>
    <definedName name="BExGY8G88PVVRYHPHRPJZFSX6HSC" localSheetId="8" hidden="1">#REF!</definedName>
    <definedName name="BExGY8G88PVVRYHPHRPJZFSX6HSC" localSheetId="7" hidden="1">#REF!</definedName>
    <definedName name="BExGY8G88PVVRYHPHRPJZFSX6HSC" localSheetId="6" hidden="1">#REF!</definedName>
    <definedName name="BExGY8G88PVVRYHPHRPJZFSX6HSC" localSheetId="5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15" hidden="1">#REF!</definedName>
    <definedName name="BExGYC718HTZ80PNKYPVIYGRJVF6" localSheetId="14" hidden="1">#REF!</definedName>
    <definedName name="BExGYC718HTZ80PNKYPVIYGRJVF6" localSheetId="13" hidden="1">#REF!</definedName>
    <definedName name="BExGYC718HTZ80PNKYPVIYGRJVF6" localSheetId="12" hidden="1">#REF!</definedName>
    <definedName name="BExGYC718HTZ80PNKYPVIYGRJVF6" localSheetId="11" hidden="1">#REF!</definedName>
    <definedName name="BExGYC718HTZ80PNKYPVIYGRJVF6" localSheetId="10" hidden="1">#REF!</definedName>
    <definedName name="BExGYC718HTZ80PNKYPVIYGRJVF6" localSheetId="9" hidden="1">#REF!</definedName>
    <definedName name="BExGYC718HTZ80PNKYPVIYGRJVF6" localSheetId="8" hidden="1">#REF!</definedName>
    <definedName name="BExGYC718HTZ80PNKYPVIYGRJVF6" localSheetId="7" hidden="1">#REF!</definedName>
    <definedName name="BExGYC718HTZ80PNKYPVIYGRJVF6" localSheetId="6" hidden="1">#REF!</definedName>
    <definedName name="BExGYC718HTZ80PNKYPVIYGRJVF6" localSheetId="5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15" hidden="1">#REF!</definedName>
    <definedName name="BExGYCNATXZY2FID93B17YWIPPRD" localSheetId="14" hidden="1">#REF!</definedName>
    <definedName name="BExGYCNATXZY2FID93B17YWIPPRD" localSheetId="13" hidden="1">#REF!</definedName>
    <definedName name="BExGYCNATXZY2FID93B17YWIPPRD" localSheetId="12" hidden="1">#REF!</definedName>
    <definedName name="BExGYCNATXZY2FID93B17YWIPPRD" localSheetId="11" hidden="1">#REF!</definedName>
    <definedName name="BExGYCNATXZY2FID93B17YWIPPRD" localSheetId="10" hidden="1">#REF!</definedName>
    <definedName name="BExGYCNATXZY2FID93B17YWIPPRD" localSheetId="9" hidden="1">#REF!</definedName>
    <definedName name="BExGYCNATXZY2FID93B17YWIPPRD" localSheetId="8" hidden="1">#REF!</definedName>
    <definedName name="BExGYCNATXZY2FID93B17YWIPPRD" localSheetId="7" hidden="1">#REF!</definedName>
    <definedName name="BExGYCNATXZY2FID93B17YWIPPRD" localSheetId="6" hidden="1">#REF!</definedName>
    <definedName name="BExGYCNATXZY2FID93B17YWIPPRD" localSheetId="5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15" hidden="1">#REF!</definedName>
    <definedName name="BExGYGJJJ3BBCQAOA51WHP01HN73" localSheetId="14" hidden="1">#REF!</definedName>
    <definedName name="BExGYGJJJ3BBCQAOA51WHP01HN73" localSheetId="13" hidden="1">#REF!</definedName>
    <definedName name="BExGYGJJJ3BBCQAOA51WHP01HN73" localSheetId="12" hidden="1">#REF!</definedName>
    <definedName name="BExGYGJJJ3BBCQAOA51WHP01HN73" localSheetId="11" hidden="1">#REF!</definedName>
    <definedName name="BExGYGJJJ3BBCQAOA51WHP01HN73" localSheetId="10" hidden="1">#REF!</definedName>
    <definedName name="BExGYGJJJ3BBCQAOA51WHP01HN73" localSheetId="9" hidden="1">#REF!</definedName>
    <definedName name="BExGYGJJJ3BBCQAOA51WHP01HN73" localSheetId="8" hidden="1">#REF!</definedName>
    <definedName name="BExGYGJJJ3BBCQAOA51WHP01HN73" localSheetId="7" hidden="1">#REF!</definedName>
    <definedName name="BExGYGJJJ3BBCQAOA51WHP01HN73" localSheetId="6" hidden="1">#REF!</definedName>
    <definedName name="BExGYGJJJ3BBCQAOA51WHP01HN73" localSheetId="5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15" hidden="1">#REF!</definedName>
    <definedName name="BExGYOS6TV2C72PLRFU8RP1I58GY" localSheetId="14" hidden="1">#REF!</definedName>
    <definedName name="BExGYOS6TV2C72PLRFU8RP1I58GY" localSheetId="13" hidden="1">#REF!</definedName>
    <definedName name="BExGYOS6TV2C72PLRFU8RP1I58GY" localSheetId="12" hidden="1">#REF!</definedName>
    <definedName name="BExGYOS6TV2C72PLRFU8RP1I58GY" localSheetId="11" hidden="1">#REF!</definedName>
    <definedName name="BExGYOS6TV2C72PLRFU8RP1I58GY" localSheetId="10" hidden="1">#REF!</definedName>
    <definedName name="BExGYOS6TV2C72PLRFU8RP1I58GY" localSheetId="9" hidden="1">#REF!</definedName>
    <definedName name="BExGYOS6TV2C72PLRFU8RP1I58GY" localSheetId="8" hidden="1">#REF!</definedName>
    <definedName name="BExGYOS6TV2C72PLRFU8RP1I58GY" localSheetId="7" hidden="1">#REF!</definedName>
    <definedName name="BExGYOS6TV2C72PLRFU8RP1I58GY" localSheetId="6" hidden="1">#REF!</definedName>
    <definedName name="BExGYOS6TV2C72PLRFU8RP1I58GY" localSheetId="5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15" hidden="1">#REF!</definedName>
    <definedName name="BExGYXBM828PX0KPDVAZBWDL6MJZ" localSheetId="14" hidden="1">#REF!</definedName>
    <definedName name="BExGYXBM828PX0KPDVAZBWDL6MJZ" localSheetId="13" hidden="1">#REF!</definedName>
    <definedName name="BExGYXBM828PX0KPDVAZBWDL6MJZ" localSheetId="12" hidden="1">#REF!</definedName>
    <definedName name="BExGYXBM828PX0KPDVAZBWDL6MJZ" localSheetId="11" hidden="1">#REF!</definedName>
    <definedName name="BExGYXBM828PX0KPDVAZBWDL6MJZ" localSheetId="10" hidden="1">#REF!</definedName>
    <definedName name="BExGYXBM828PX0KPDVAZBWDL6MJZ" localSheetId="9" hidden="1">#REF!</definedName>
    <definedName name="BExGYXBM828PX0KPDVAZBWDL6MJZ" localSheetId="8" hidden="1">#REF!</definedName>
    <definedName name="BExGYXBM828PX0KPDVAZBWDL6MJZ" localSheetId="7" hidden="1">#REF!</definedName>
    <definedName name="BExGYXBM828PX0KPDVAZBWDL6MJZ" localSheetId="6" hidden="1">#REF!</definedName>
    <definedName name="BExGYXBM828PX0KPDVAZBWDL6MJZ" localSheetId="5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15" hidden="1">#REF!</definedName>
    <definedName name="BExGZJ78ZWZCVHZ3BKEKFJZ6MAEO" localSheetId="14" hidden="1">#REF!</definedName>
    <definedName name="BExGZJ78ZWZCVHZ3BKEKFJZ6MAEO" localSheetId="13" hidden="1">#REF!</definedName>
    <definedName name="BExGZJ78ZWZCVHZ3BKEKFJZ6MAEO" localSheetId="12" hidden="1">#REF!</definedName>
    <definedName name="BExGZJ78ZWZCVHZ3BKEKFJZ6MAEO" localSheetId="11" hidden="1">#REF!</definedName>
    <definedName name="BExGZJ78ZWZCVHZ3BKEKFJZ6MAEO" localSheetId="10" hidden="1">#REF!</definedName>
    <definedName name="BExGZJ78ZWZCVHZ3BKEKFJZ6MAEO" localSheetId="9" hidden="1">#REF!</definedName>
    <definedName name="BExGZJ78ZWZCVHZ3BKEKFJZ6MAEO" localSheetId="8" hidden="1">#REF!</definedName>
    <definedName name="BExGZJ78ZWZCVHZ3BKEKFJZ6MAEO" localSheetId="7" hidden="1">#REF!</definedName>
    <definedName name="BExGZJ78ZWZCVHZ3BKEKFJZ6MAEO" localSheetId="6" hidden="1">#REF!</definedName>
    <definedName name="BExGZJ78ZWZCVHZ3BKEKFJZ6MAEO" localSheetId="5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15" hidden="1">#REF!</definedName>
    <definedName name="BExGZOLH2QV73J3M9IWDDPA62TP4" localSheetId="14" hidden="1">#REF!</definedName>
    <definedName name="BExGZOLH2QV73J3M9IWDDPA62TP4" localSheetId="13" hidden="1">#REF!</definedName>
    <definedName name="BExGZOLH2QV73J3M9IWDDPA62TP4" localSheetId="12" hidden="1">#REF!</definedName>
    <definedName name="BExGZOLH2QV73J3M9IWDDPA62TP4" localSheetId="11" hidden="1">#REF!</definedName>
    <definedName name="BExGZOLH2QV73J3M9IWDDPA62TP4" localSheetId="10" hidden="1">#REF!</definedName>
    <definedName name="BExGZOLH2QV73J3M9IWDDPA62TP4" localSheetId="9" hidden="1">#REF!</definedName>
    <definedName name="BExGZOLH2QV73J3M9IWDDPA62TP4" localSheetId="8" hidden="1">#REF!</definedName>
    <definedName name="BExGZOLH2QV73J3M9IWDDPA62TP4" localSheetId="7" hidden="1">#REF!</definedName>
    <definedName name="BExGZOLH2QV73J3M9IWDDPA62TP4" localSheetId="6" hidden="1">#REF!</definedName>
    <definedName name="BExGZOLH2QV73J3M9IWDDPA62TP4" localSheetId="5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15" hidden="1">#REF!</definedName>
    <definedName name="BExGZP1PWGFKVVVN4YDIS22DZPCR" localSheetId="14" hidden="1">#REF!</definedName>
    <definedName name="BExGZP1PWGFKVVVN4YDIS22DZPCR" localSheetId="13" hidden="1">#REF!</definedName>
    <definedName name="BExGZP1PWGFKVVVN4YDIS22DZPCR" localSheetId="12" hidden="1">#REF!</definedName>
    <definedName name="BExGZP1PWGFKVVVN4YDIS22DZPCR" localSheetId="11" hidden="1">#REF!</definedName>
    <definedName name="BExGZP1PWGFKVVVN4YDIS22DZPCR" localSheetId="10" hidden="1">#REF!</definedName>
    <definedName name="BExGZP1PWGFKVVVN4YDIS22DZPCR" localSheetId="9" hidden="1">#REF!</definedName>
    <definedName name="BExGZP1PWGFKVVVN4YDIS22DZPCR" localSheetId="8" hidden="1">#REF!</definedName>
    <definedName name="BExGZP1PWGFKVVVN4YDIS22DZPCR" localSheetId="7" hidden="1">#REF!</definedName>
    <definedName name="BExGZP1PWGFKVVVN4YDIS22DZPCR" localSheetId="6" hidden="1">#REF!</definedName>
    <definedName name="BExGZP1PWGFKVVVN4YDIS22DZPCR" localSheetId="5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15" hidden="1">#REF!</definedName>
    <definedName name="BExGZQUHCPM6G5U9OM8JU339JAG6" localSheetId="14" hidden="1">#REF!</definedName>
    <definedName name="BExGZQUHCPM6G5U9OM8JU339JAG6" localSheetId="13" hidden="1">#REF!</definedName>
    <definedName name="BExGZQUHCPM6G5U9OM8JU339JAG6" localSheetId="12" hidden="1">#REF!</definedName>
    <definedName name="BExGZQUHCPM6G5U9OM8JU339JAG6" localSheetId="11" hidden="1">#REF!</definedName>
    <definedName name="BExGZQUHCPM6G5U9OM8JU339JAG6" localSheetId="10" hidden="1">#REF!</definedName>
    <definedName name="BExGZQUHCPM6G5U9OM8JU339JAG6" localSheetId="9" hidden="1">#REF!</definedName>
    <definedName name="BExGZQUHCPM6G5U9OM8JU339JAG6" localSheetId="8" hidden="1">#REF!</definedName>
    <definedName name="BExGZQUHCPM6G5U9OM8JU339JAG6" localSheetId="7" hidden="1">#REF!</definedName>
    <definedName name="BExGZQUHCPM6G5U9OM8JU339JAG6" localSheetId="6" hidden="1">#REF!</definedName>
    <definedName name="BExGZQUHCPM6G5U9OM8JU339JAG6" localSheetId="5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15" hidden="1">#REF!</definedName>
    <definedName name="BExH00FQKX09BD5WU4DB5KPXAUYA" localSheetId="14" hidden="1">#REF!</definedName>
    <definedName name="BExH00FQKX09BD5WU4DB5KPXAUYA" localSheetId="13" hidden="1">#REF!</definedName>
    <definedName name="BExH00FQKX09BD5WU4DB5KPXAUYA" localSheetId="12" hidden="1">#REF!</definedName>
    <definedName name="BExH00FQKX09BD5WU4DB5KPXAUYA" localSheetId="11" hidden="1">#REF!</definedName>
    <definedName name="BExH00FQKX09BD5WU4DB5KPXAUYA" localSheetId="10" hidden="1">#REF!</definedName>
    <definedName name="BExH00FQKX09BD5WU4DB5KPXAUYA" localSheetId="9" hidden="1">#REF!</definedName>
    <definedName name="BExH00FQKX09BD5WU4DB5KPXAUYA" localSheetId="8" hidden="1">#REF!</definedName>
    <definedName name="BExH00FQKX09BD5WU4DB5KPXAUYA" localSheetId="7" hidden="1">#REF!</definedName>
    <definedName name="BExH00FQKX09BD5WU4DB5KPXAUYA" localSheetId="6" hidden="1">#REF!</definedName>
    <definedName name="BExH00FQKX09BD5WU4DB5KPXAUYA" localSheetId="5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15" hidden="1">#REF!</definedName>
    <definedName name="BExH00L21GZX5YJJGVMOAWBERLP5" localSheetId="14" hidden="1">#REF!</definedName>
    <definedName name="BExH00L21GZX5YJJGVMOAWBERLP5" localSheetId="13" hidden="1">#REF!</definedName>
    <definedName name="BExH00L21GZX5YJJGVMOAWBERLP5" localSheetId="12" hidden="1">#REF!</definedName>
    <definedName name="BExH00L21GZX5YJJGVMOAWBERLP5" localSheetId="11" hidden="1">#REF!</definedName>
    <definedName name="BExH00L21GZX5YJJGVMOAWBERLP5" localSheetId="10" hidden="1">#REF!</definedName>
    <definedName name="BExH00L21GZX5YJJGVMOAWBERLP5" localSheetId="9" hidden="1">#REF!</definedName>
    <definedName name="BExH00L21GZX5YJJGVMOAWBERLP5" localSheetId="8" hidden="1">#REF!</definedName>
    <definedName name="BExH00L21GZX5YJJGVMOAWBERLP5" localSheetId="7" hidden="1">#REF!</definedName>
    <definedName name="BExH00L21GZX5YJJGVMOAWBERLP5" localSheetId="6" hidden="1">#REF!</definedName>
    <definedName name="BExH00L21GZX5YJJGVMOAWBERLP5" localSheetId="5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15" hidden="1">#REF!</definedName>
    <definedName name="BExH02ZD6VAY1KQLAQYBBI6WWIZB" localSheetId="14" hidden="1">#REF!</definedName>
    <definedName name="BExH02ZD6VAY1KQLAQYBBI6WWIZB" localSheetId="13" hidden="1">#REF!</definedName>
    <definedName name="BExH02ZD6VAY1KQLAQYBBI6WWIZB" localSheetId="12" hidden="1">#REF!</definedName>
    <definedName name="BExH02ZD6VAY1KQLAQYBBI6WWIZB" localSheetId="11" hidden="1">#REF!</definedName>
    <definedName name="BExH02ZD6VAY1KQLAQYBBI6WWIZB" localSheetId="10" hidden="1">#REF!</definedName>
    <definedName name="BExH02ZD6VAY1KQLAQYBBI6WWIZB" localSheetId="9" hidden="1">#REF!</definedName>
    <definedName name="BExH02ZD6VAY1KQLAQYBBI6WWIZB" localSheetId="8" hidden="1">#REF!</definedName>
    <definedName name="BExH02ZD6VAY1KQLAQYBBI6WWIZB" localSheetId="7" hidden="1">#REF!</definedName>
    <definedName name="BExH02ZD6VAY1KQLAQYBBI6WWIZB" localSheetId="6" hidden="1">#REF!</definedName>
    <definedName name="BExH02ZD6VAY1KQLAQYBBI6WWIZB" localSheetId="5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15" hidden="1">#REF!</definedName>
    <definedName name="BExH08Z6LQCGGSGSAILMHX4X7JMD" localSheetId="14" hidden="1">#REF!</definedName>
    <definedName name="BExH08Z6LQCGGSGSAILMHX4X7JMD" localSheetId="13" hidden="1">#REF!</definedName>
    <definedName name="BExH08Z6LQCGGSGSAILMHX4X7JMD" localSheetId="12" hidden="1">#REF!</definedName>
    <definedName name="BExH08Z6LQCGGSGSAILMHX4X7JMD" localSheetId="11" hidden="1">#REF!</definedName>
    <definedName name="BExH08Z6LQCGGSGSAILMHX4X7JMD" localSheetId="10" hidden="1">#REF!</definedName>
    <definedName name="BExH08Z6LQCGGSGSAILMHX4X7JMD" localSheetId="9" hidden="1">#REF!</definedName>
    <definedName name="BExH08Z6LQCGGSGSAILMHX4X7JMD" localSheetId="8" hidden="1">#REF!</definedName>
    <definedName name="BExH08Z6LQCGGSGSAILMHX4X7JMD" localSheetId="7" hidden="1">#REF!</definedName>
    <definedName name="BExH08Z6LQCGGSGSAILMHX4X7JMD" localSheetId="6" hidden="1">#REF!</definedName>
    <definedName name="BExH08Z6LQCGGSGSAILMHX4X7JMD" localSheetId="5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15" hidden="1">#REF!</definedName>
    <definedName name="BExH0KT9Z8HEVRRQRGQ8YHXRLIJA" localSheetId="14" hidden="1">#REF!</definedName>
    <definedName name="BExH0KT9Z8HEVRRQRGQ8YHXRLIJA" localSheetId="13" hidden="1">#REF!</definedName>
    <definedName name="BExH0KT9Z8HEVRRQRGQ8YHXRLIJA" localSheetId="12" hidden="1">#REF!</definedName>
    <definedName name="BExH0KT9Z8HEVRRQRGQ8YHXRLIJA" localSheetId="11" hidden="1">#REF!</definedName>
    <definedName name="BExH0KT9Z8HEVRRQRGQ8YHXRLIJA" localSheetId="10" hidden="1">#REF!</definedName>
    <definedName name="BExH0KT9Z8HEVRRQRGQ8YHXRLIJA" localSheetId="9" hidden="1">#REF!</definedName>
    <definedName name="BExH0KT9Z8HEVRRQRGQ8YHXRLIJA" localSheetId="8" hidden="1">#REF!</definedName>
    <definedName name="BExH0KT9Z8HEVRRQRGQ8YHXRLIJA" localSheetId="7" hidden="1">#REF!</definedName>
    <definedName name="BExH0KT9Z8HEVRRQRGQ8YHXRLIJA" localSheetId="6" hidden="1">#REF!</definedName>
    <definedName name="BExH0KT9Z8HEVRRQRGQ8YHXRLIJA" localSheetId="5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15" hidden="1">#REF!</definedName>
    <definedName name="BExH0M0FDN12YBOCKL3XL2Z7T7Y8" localSheetId="14" hidden="1">#REF!</definedName>
    <definedName name="BExH0M0FDN12YBOCKL3XL2Z7T7Y8" localSheetId="13" hidden="1">#REF!</definedName>
    <definedName name="BExH0M0FDN12YBOCKL3XL2Z7T7Y8" localSheetId="12" hidden="1">#REF!</definedName>
    <definedName name="BExH0M0FDN12YBOCKL3XL2Z7T7Y8" localSheetId="11" hidden="1">#REF!</definedName>
    <definedName name="BExH0M0FDN12YBOCKL3XL2Z7T7Y8" localSheetId="10" hidden="1">#REF!</definedName>
    <definedName name="BExH0M0FDN12YBOCKL3XL2Z7T7Y8" localSheetId="9" hidden="1">#REF!</definedName>
    <definedName name="BExH0M0FDN12YBOCKL3XL2Z7T7Y8" localSheetId="8" hidden="1">#REF!</definedName>
    <definedName name="BExH0M0FDN12YBOCKL3XL2Z7T7Y8" localSheetId="7" hidden="1">#REF!</definedName>
    <definedName name="BExH0M0FDN12YBOCKL3XL2Z7T7Y8" localSheetId="6" hidden="1">#REF!</definedName>
    <definedName name="BExH0M0FDN12YBOCKL3XL2Z7T7Y8" localSheetId="5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15" hidden="1">#REF!</definedName>
    <definedName name="BExH0O9G06YPZ5TN9RYT326I1CP2" localSheetId="14" hidden="1">#REF!</definedName>
    <definedName name="BExH0O9G06YPZ5TN9RYT326I1CP2" localSheetId="13" hidden="1">#REF!</definedName>
    <definedName name="BExH0O9G06YPZ5TN9RYT326I1CP2" localSheetId="12" hidden="1">#REF!</definedName>
    <definedName name="BExH0O9G06YPZ5TN9RYT326I1CP2" localSheetId="11" hidden="1">#REF!</definedName>
    <definedName name="BExH0O9G06YPZ5TN9RYT326I1CP2" localSheetId="10" hidden="1">#REF!</definedName>
    <definedName name="BExH0O9G06YPZ5TN9RYT326I1CP2" localSheetId="9" hidden="1">#REF!</definedName>
    <definedName name="BExH0O9G06YPZ5TN9RYT326I1CP2" localSheetId="8" hidden="1">#REF!</definedName>
    <definedName name="BExH0O9G06YPZ5TN9RYT326I1CP2" localSheetId="7" hidden="1">#REF!</definedName>
    <definedName name="BExH0O9G06YPZ5TN9RYT326I1CP2" localSheetId="6" hidden="1">#REF!</definedName>
    <definedName name="BExH0O9G06YPZ5TN9RYT326I1CP2" localSheetId="5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15" hidden="1">#REF!</definedName>
    <definedName name="BExH0PGM6RG0F3AAGULBIGOH91C2" localSheetId="14" hidden="1">#REF!</definedName>
    <definedName name="BExH0PGM6RG0F3AAGULBIGOH91C2" localSheetId="13" hidden="1">#REF!</definedName>
    <definedName name="BExH0PGM6RG0F3AAGULBIGOH91C2" localSheetId="12" hidden="1">#REF!</definedName>
    <definedName name="BExH0PGM6RG0F3AAGULBIGOH91C2" localSheetId="11" hidden="1">#REF!</definedName>
    <definedName name="BExH0PGM6RG0F3AAGULBIGOH91C2" localSheetId="10" hidden="1">#REF!</definedName>
    <definedName name="BExH0PGM6RG0F3AAGULBIGOH91C2" localSheetId="9" hidden="1">#REF!</definedName>
    <definedName name="BExH0PGM6RG0F3AAGULBIGOH91C2" localSheetId="8" hidden="1">#REF!</definedName>
    <definedName name="BExH0PGM6RG0F3AAGULBIGOH91C2" localSheetId="7" hidden="1">#REF!</definedName>
    <definedName name="BExH0PGM6RG0F3AAGULBIGOH91C2" localSheetId="6" hidden="1">#REF!</definedName>
    <definedName name="BExH0PGM6RG0F3AAGULBIGOH91C2" localSheetId="5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15" hidden="1">#REF!</definedName>
    <definedName name="BExH0QIB3F0YZLM5XYHBCU5F0OVR" localSheetId="14" hidden="1">#REF!</definedName>
    <definedName name="BExH0QIB3F0YZLM5XYHBCU5F0OVR" localSheetId="13" hidden="1">#REF!</definedName>
    <definedName name="BExH0QIB3F0YZLM5XYHBCU5F0OVR" localSheetId="12" hidden="1">#REF!</definedName>
    <definedName name="BExH0QIB3F0YZLM5XYHBCU5F0OVR" localSheetId="11" hidden="1">#REF!</definedName>
    <definedName name="BExH0QIB3F0YZLM5XYHBCU5F0OVR" localSheetId="10" hidden="1">#REF!</definedName>
    <definedName name="BExH0QIB3F0YZLM5XYHBCU5F0OVR" localSheetId="9" hidden="1">#REF!</definedName>
    <definedName name="BExH0QIB3F0YZLM5XYHBCU5F0OVR" localSheetId="8" hidden="1">#REF!</definedName>
    <definedName name="BExH0QIB3F0YZLM5XYHBCU5F0OVR" localSheetId="7" hidden="1">#REF!</definedName>
    <definedName name="BExH0QIB3F0YZLM5XYHBCU5F0OVR" localSheetId="6" hidden="1">#REF!</definedName>
    <definedName name="BExH0QIB3F0YZLM5XYHBCU5F0OVR" localSheetId="5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15" hidden="1">#REF!</definedName>
    <definedName name="BExH0RK5LJAAP7O67ZFB4RG6WPPL" localSheetId="14" hidden="1">#REF!</definedName>
    <definedName name="BExH0RK5LJAAP7O67ZFB4RG6WPPL" localSheetId="13" hidden="1">#REF!</definedName>
    <definedName name="BExH0RK5LJAAP7O67ZFB4RG6WPPL" localSheetId="12" hidden="1">#REF!</definedName>
    <definedName name="BExH0RK5LJAAP7O67ZFB4RG6WPPL" localSheetId="11" hidden="1">#REF!</definedName>
    <definedName name="BExH0RK5LJAAP7O67ZFB4RG6WPPL" localSheetId="10" hidden="1">#REF!</definedName>
    <definedName name="BExH0RK5LJAAP7O67ZFB4RG6WPPL" localSheetId="9" hidden="1">#REF!</definedName>
    <definedName name="BExH0RK5LJAAP7O67ZFB4RG6WPPL" localSheetId="8" hidden="1">#REF!</definedName>
    <definedName name="BExH0RK5LJAAP7O67ZFB4RG6WPPL" localSheetId="7" hidden="1">#REF!</definedName>
    <definedName name="BExH0RK5LJAAP7O67ZFB4RG6WPPL" localSheetId="6" hidden="1">#REF!</definedName>
    <definedName name="BExH0RK5LJAAP7O67ZFB4RG6WPPL" localSheetId="5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15" hidden="1">#REF!</definedName>
    <definedName name="BExH0WNJAKTJRCKMTX8O4KNMIIJM" localSheetId="14" hidden="1">#REF!</definedName>
    <definedName name="BExH0WNJAKTJRCKMTX8O4KNMIIJM" localSheetId="13" hidden="1">#REF!</definedName>
    <definedName name="BExH0WNJAKTJRCKMTX8O4KNMIIJM" localSheetId="12" hidden="1">#REF!</definedName>
    <definedName name="BExH0WNJAKTJRCKMTX8O4KNMIIJM" localSheetId="11" hidden="1">#REF!</definedName>
    <definedName name="BExH0WNJAKTJRCKMTX8O4KNMIIJM" localSheetId="10" hidden="1">#REF!</definedName>
    <definedName name="BExH0WNJAKTJRCKMTX8O4KNMIIJM" localSheetId="9" hidden="1">#REF!</definedName>
    <definedName name="BExH0WNJAKTJRCKMTX8O4KNMIIJM" localSheetId="8" hidden="1">#REF!</definedName>
    <definedName name="BExH0WNJAKTJRCKMTX8O4KNMIIJM" localSheetId="7" hidden="1">#REF!</definedName>
    <definedName name="BExH0WNJAKTJRCKMTX8O4KNMIIJM" localSheetId="6" hidden="1">#REF!</definedName>
    <definedName name="BExH0WNJAKTJRCKMTX8O4KNMIIJM" localSheetId="5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15" hidden="1">#REF!</definedName>
    <definedName name="BExH12Y4WX542WI3ZEM15AK4UM9J" localSheetId="14" hidden="1">#REF!</definedName>
    <definedName name="BExH12Y4WX542WI3ZEM15AK4UM9J" localSheetId="13" hidden="1">#REF!</definedName>
    <definedName name="BExH12Y4WX542WI3ZEM15AK4UM9J" localSheetId="12" hidden="1">#REF!</definedName>
    <definedName name="BExH12Y4WX542WI3ZEM15AK4UM9J" localSheetId="11" hidden="1">#REF!</definedName>
    <definedName name="BExH12Y4WX542WI3ZEM15AK4UM9J" localSheetId="10" hidden="1">#REF!</definedName>
    <definedName name="BExH12Y4WX542WI3ZEM15AK4UM9J" localSheetId="9" hidden="1">#REF!</definedName>
    <definedName name="BExH12Y4WX542WI3ZEM15AK4UM9J" localSheetId="8" hidden="1">#REF!</definedName>
    <definedName name="BExH12Y4WX542WI3ZEM15AK4UM9J" localSheetId="7" hidden="1">#REF!</definedName>
    <definedName name="BExH12Y4WX542WI3ZEM15AK4UM9J" localSheetId="6" hidden="1">#REF!</definedName>
    <definedName name="BExH12Y4WX542WI3ZEM15AK4UM9J" localSheetId="5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15" hidden="1">#REF!</definedName>
    <definedName name="BExH18CCU7B8JWO8AWGEQRLWZG6J" localSheetId="14" hidden="1">#REF!</definedName>
    <definedName name="BExH18CCU7B8JWO8AWGEQRLWZG6J" localSheetId="13" hidden="1">#REF!</definedName>
    <definedName name="BExH18CCU7B8JWO8AWGEQRLWZG6J" localSheetId="12" hidden="1">#REF!</definedName>
    <definedName name="BExH18CCU7B8JWO8AWGEQRLWZG6J" localSheetId="11" hidden="1">#REF!</definedName>
    <definedName name="BExH18CCU7B8JWO8AWGEQRLWZG6J" localSheetId="10" hidden="1">#REF!</definedName>
    <definedName name="BExH18CCU7B8JWO8AWGEQRLWZG6J" localSheetId="9" hidden="1">#REF!</definedName>
    <definedName name="BExH18CCU7B8JWO8AWGEQRLWZG6J" localSheetId="8" hidden="1">#REF!</definedName>
    <definedName name="BExH18CCU7B8JWO8AWGEQRLWZG6J" localSheetId="7" hidden="1">#REF!</definedName>
    <definedName name="BExH18CCU7B8JWO8AWGEQRLWZG6J" localSheetId="6" hidden="1">#REF!</definedName>
    <definedName name="BExH18CCU7B8JWO8AWGEQRLWZG6J" localSheetId="5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15" hidden="1">#REF!</definedName>
    <definedName name="BExH1BN2H92IQKKP5IREFSS9FBF2" localSheetId="14" hidden="1">#REF!</definedName>
    <definedName name="BExH1BN2H92IQKKP5IREFSS9FBF2" localSheetId="13" hidden="1">#REF!</definedName>
    <definedName name="BExH1BN2H92IQKKP5IREFSS9FBF2" localSheetId="12" hidden="1">#REF!</definedName>
    <definedName name="BExH1BN2H92IQKKP5IREFSS9FBF2" localSheetId="11" hidden="1">#REF!</definedName>
    <definedName name="BExH1BN2H92IQKKP5IREFSS9FBF2" localSheetId="10" hidden="1">#REF!</definedName>
    <definedName name="BExH1BN2H92IQKKP5IREFSS9FBF2" localSheetId="9" hidden="1">#REF!</definedName>
    <definedName name="BExH1BN2H92IQKKP5IREFSS9FBF2" localSheetId="8" hidden="1">#REF!</definedName>
    <definedName name="BExH1BN2H92IQKKP5IREFSS9FBF2" localSheetId="7" hidden="1">#REF!</definedName>
    <definedName name="BExH1BN2H92IQKKP5IREFSS9FBF2" localSheetId="6" hidden="1">#REF!</definedName>
    <definedName name="BExH1BN2H92IQKKP5IREFSS9FBF2" localSheetId="5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15" hidden="1">#REF!</definedName>
    <definedName name="BExH1FDTQXR9QQ31WDB7OPXU7MPT" localSheetId="14" hidden="1">#REF!</definedName>
    <definedName name="BExH1FDTQXR9QQ31WDB7OPXU7MPT" localSheetId="13" hidden="1">#REF!</definedName>
    <definedName name="BExH1FDTQXR9QQ31WDB7OPXU7MPT" localSheetId="12" hidden="1">#REF!</definedName>
    <definedName name="BExH1FDTQXR9QQ31WDB7OPXU7MPT" localSheetId="11" hidden="1">#REF!</definedName>
    <definedName name="BExH1FDTQXR9QQ31WDB7OPXU7MPT" localSheetId="10" hidden="1">#REF!</definedName>
    <definedName name="BExH1FDTQXR9QQ31WDB7OPXU7MPT" localSheetId="9" hidden="1">#REF!</definedName>
    <definedName name="BExH1FDTQXR9QQ31WDB7OPXU7MPT" localSheetId="8" hidden="1">#REF!</definedName>
    <definedName name="BExH1FDTQXR9QQ31WDB7OPXU7MPT" localSheetId="7" hidden="1">#REF!</definedName>
    <definedName name="BExH1FDTQXR9QQ31WDB7OPXU7MPT" localSheetId="6" hidden="1">#REF!</definedName>
    <definedName name="BExH1FDTQXR9QQ31WDB7OPXU7MPT" localSheetId="5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15" hidden="1">#REF!</definedName>
    <definedName name="BExH1FOMEUIJNIDJAUY0ZQFBJSY9" localSheetId="14" hidden="1">#REF!</definedName>
    <definedName name="BExH1FOMEUIJNIDJAUY0ZQFBJSY9" localSheetId="13" hidden="1">#REF!</definedName>
    <definedName name="BExH1FOMEUIJNIDJAUY0ZQFBJSY9" localSheetId="12" hidden="1">#REF!</definedName>
    <definedName name="BExH1FOMEUIJNIDJAUY0ZQFBJSY9" localSheetId="11" hidden="1">#REF!</definedName>
    <definedName name="BExH1FOMEUIJNIDJAUY0ZQFBJSY9" localSheetId="10" hidden="1">#REF!</definedName>
    <definedName name="BExH1FOMEUIJNIDJAUY0ZQFBJSY9" localSheetId="9" hidden="1">#REF!</definedName>
    <definedName name="BExH1FOMEUIJNIDJAUY0ZQFBJSY9" localSheetId="8" hidden="1">#REF!</definedName>
    <definedName name="BExH1FOMEUIJNIDJAUY0ZQFBJSY9" localSheetId="7" hidden="1">#REF!</definedName>
    <definedName name="BExH1FOMEUIJNIDJAUY0ZQFBJSY9" localSheetId="6" hidden="1">#REF!</definedName>
    <definedName name="BExH1FOMEUIJNIDJAUY0ZQFBJSY9" localSheetId="5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15" hidden="1">#REF!</definedName>
    <definedName name="BExH1GA6TT290OTIZ8C3N610CYZ1" localSheetId="14" hidden="1">#REF!</definedName>
    <definedName name="BExH1GA6TT290OTIZ8C3N610CYZ1" localSheetId="13" hidden="1">#REF!</definedName>
    <definedName name="BExH1GA6TT290OTIZ8C3N610CYZ1" localSheetId="12" hidden="1">#REF!</definedName>
    <definedName name="BExH1GA6TT290OTIZ8C3N610CYZ1" localSheetId="11" hidden="1">#REF!</definedName>
    <definedName name="BExH1GA6TT290OTIZ8C3N610CYZ1" localSheetId="10" hidden="1">#REF!</definedName>
    <definedName name="BExH1GA6TT290OTIZ8C3N610CYZ1" localSheetId="9" hidden="1">#REF!</definedName>
    <definedName name="BExH1GA6TT290OTIZ8C3N610CYZ1" localSheetId="8" hidden="1">#REF!</definedName>
    <definedName name="BExH1GA6TT290OTIZ8C3N610CYZ1" localSheetId="7" hidden="1">#REF!</definedName>
    <definedName name="BExH1GA6TT290OTIZ8C3N610CYZ1" localSheetId="6" hidden="1">#REF!</definedName>
    <definedName name="BExH1GA6TT290OTIZ8C3N610CYZ1" localSheetId="5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15" hidden="1">#REF!</definedName>
    <definedName name="BExH1I8E3HJSZLFRZZ1ZKX7TBJEP" localSheetId="14" hidden="1">#REF!</definedName>
    <definedName name="BExH1I8E3HJSZLFRZZ1ZKX7TBJEP" localSheetId="13" hidden="1">#REF!</definedName>
    <definedName name="BExH1I8E3HJSZLFRZZ1ZKX7TBJEP" localSheetId="12" hidden="1">#REF!</definedName>
    <definedName name="BExH1I8E3HJSZLFRZZ1ZKX7TBJEP" localSheetId="11" hidden="1">#REF!</definedName>
    <definedName name="BExH1I8E3HJSZLFRZZ1ZKX7TBJEP" localSheetId="10" hidden="1">#REF!</definedName>
    <definedName name="BExH1I8E3HJSZLFRZZ1ZKX7TBJEP" localSheetId="9" hidden="1">#REF!</definedName>
    <definedName name="BExH1I8E3HJSZLFRZZ1ZKX7TBJEP" localSheetId="8" hidden="1">#REF!</definedName>
    <definedName name="BExH1I8E3HJSZLFRZZ1ZKX7TBJEP" localSheetId="7" hidden="1">#REF!</definedName>
    <definedName name="BExH1I8E3HJSZLFRZZ1ZKX7TBJEP" localSheetId="6" hidden="1">#REF!</definedName>
    <definedName name="BExH1I8E3HJSZLFRZZ1ZKX7TBJEP" localSheetId="5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15" hidden="1">#REF!</definedName>
    <definedName name="BExH1JFFHEBFX9BWJMNIA3N66R3Z" localSheetId="14" hidden="1">#REF!</definedName>
    <definedName name="BExH1JFFHEBFX9BWJMNIA3N66R3Z" localSheetId="13" hidden="1">#REF!</definedName>
    <definedName name="BExH1JFFHEBFX9BWJMNIA3N66R3Z" localSheetId="12" hidden="1">#REF!</definedName>
    <definedName name="BExH1JFFHEBFX9BWJMNIA3N66R3Z" localSheetId="11" hidden="1">#REF!</definedName>
    <definedName name="BExH1JFFHEBFX9BWJMNIA3N66R3Z" localSheetId="10" hidden="1">#REF!</definedName>
    <definedName name="BExH1JFFHEBFX9BWJMNIA3N66R3Z" localSheetId="9" hidden="1">#REF!</definedName>
    <definedName name="BExH1JFFHEBFX9BWJMNIA3N66R3Z" localSheetId="8" hidden="1">#REF!</definedName>
    <definedName name="BExH1JFFHEBFX9BWJMNIA3N66R3Z" localSheetId="7" hidden="1">#REF!</definedName>
    <definedName name="BExH1JFFHEBFX9BWJMNIA3N66R3Z" localSheetId="6" hidden="1">#REF!</definedName>
    <definedName name="BExH1JFFHEBFX9BWJMNIA3N66R3Z" localSheetId="5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15" hidden="1">#REF!</definedName>
    <definedName name="BExH1XYRKX51T571O1SRBP9J1D98" localSheetId="14" hidden="1">#REF!</definedName>
    <definedName name="BExH1XYRKX51T571O1SRBP9J1D98" localSheetId="13" hidden="1">#REF!</definedName>
    <definedName name="BExH1XYRKX51T571O1SRBP9J1D98" localSheetId="12" hidden="1">#REF!</definedName>
    <definedName name="BExH1XYRKX51T571O1SRBP9J1D98" localSheetId="11" hidden="1">#REF!</definedName>
    <definedName name="BExH1XYRKX51T571O1SRBP9J1D98" localSheetId="10" hidden="1">#REF!</definedName>
    <definedName name="BExH1XYRKX51T571O1SRBP9J1D98" localSheetId="9" hidden="1">#REF!</definedName>
    <definedName name="BExH1XYRKX51T571O1SRBP9J1D98" localSheetId="8" hidden="1">#REF!</definedName>
    <definedName name="BExH1XYRKX51T571O1SRBP9J1D98" localSheetId="7" hidden="1">#REF!</definedName>
    <definedName name="BExH1XYRKX51T571O1SRBP9J1D98" localSheetId="6" hidden="1">#REF!</definedName>
    <definedName name="BExH1XYRKX51T571O1SRBP9J1D98" localSheetId="5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15" hidden="1">#REF!</definedName>
    <definedName name="BExH1Z0GIUSVTF2H1G1I3PDGBNK2" localSheetId="14" hidden="1">#REF!</definedName>
    <definedName name="BExH1Z0GIUSVTF2H1G1I3PDGBNK2" localSheetId="13" hidden="1">#REF!</definedName>
    <definedName name="BExH1Z0GIUSVTF2H1G1I3PDGBNK2" localSheetId="12" hidden="1">#REF!</definedName>
    <definedName name="BExH1Z0GIUSVTF2H1G1I3PDGBNK2" localSheetId="11" hidden="1">#REF!</definedName>
    <definedName name="BExH1Z0GIUSVTF2H1G1I3PDGBNK2" localSheetId="10" hidden="1">#REF!</definedName>
    <definedName name="BExH1Z0GIUSVTF2H1G1I3PDGBNK2" localSheetId="9" hidden="1">#REF!</definedName>
    <definedName name="BExH1Z0GIUSVTF2H1G1I3PDGBNK2" localSheetId="8" hidden="1">#REF!</definedName>
    <definedName name="BExH1Z0GIUSVTF2H1G1I3PDGBNK2" localSheetId="7" hidden="1">#REF!</definedName>
    <definedName name="BExH1Z0GIUSVTF2H1G1I3PDGBNK2" localSheetId="6" hidden="1">#REF!</definedName>
    <definedName name="BExH1Z0GIUSVTF2H1G1I3PDGBNK2" localSheetId="5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15" hidden="1">#REF!</definedName>
    <definedName name="BExH225UTM6S9FW4MUDZS7F1PQSH" localSheetId="14" hidden="1">#REF!</definedName>
    <definedName name="BExH225UTM6S9FW4MUDZS7F1PQSH" localSheetId="13" hidden="1">#REF!</definedName>
    <definedName name="BExH225UTM6S9FW4MUDZS7F1PQSH" localSheetId="12" hidden="1">#REF!</definedName>
    <definedName name="BExH225UTM6S9FW4MUDZS7F1PQSH" localSheetId="11" hidden="1">#REF!</definedName>
    <definedName name="BExH225UTM6S9FW4MUDZS7F1PQSH" localSheetId="10" hidden="1">#REF!</definedName>
    <definedName name="BExH225UTM6S9FW4MUDZS7F1PQSH" localSheetId="9" hidden="1">#REF!</definedName>
    <definedName name="BExH225UTM6S9FW4MUDZS7F1PQSH" localSheetId="8" hidden="1">#REF!</definedName>
    <definedName name="BExH225UTM6S9FW4MUDZS7F1PQSH" localSheetId="7" hidden="1">#REF!</definedName>
    <definedName name="BExH225UTM6S9FW4MUDZS7F1PQSH" localSheetId="6" hidden="1">#REF!</definedName>
    <definedName name="BExH225UTM6S9FW4MUDZS7F1PQSH" localSheetId="5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15" hidden="1">#REF!</definedName>
    <definedName name="BExH23271RF7AYZ542KHQTH68GQ7" localSheetId="14" hidden="1">#REF!</definedName>
    <definedName name="BExH23271RF7AYZ542KHQTH68GQ7" localSheetId="13" hidden="1">#REF!</definedName>
    <definedName name="BExH23271RF7AYZ542KHQTH68GQ7" localSheetId="12" hidden="1">#REF!</definedName>
    <definedName name="BExH23271RF7AYZ542KHQTH68GQ7" localSheetId="11" hidden="1">#REF!</definedName>
    <definedName name="BExH23271RF7AYZ542KHQTH68GQ7" localSheetId="10" hidden="1">#REF!</definedName>
    <definedName name="BExH23271RF7AYZ542KHQTH68GQ7" localSheetId="9" hidden="1">#REF!</definedName>
    <definedName name="BExH23271RF7AYZ542KHQTH68GQ7" localSheetId="8" hidden="1">#REF!</definedName>
    <definedName name="BExH23271RF7AYZ542KHQTH68GQ7" localSheetId="7" hidden="1">#REF!</definedName>
    <definedName name="BExH23271RF7AYZ542KHQTH68GQ7" localSheetId="6" hidden="1">#REF!</definedName>
    <definedName name="BExH23271RF7AYZ542KHQTH68GQ7" localSheetId="5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15" hidden="1">#REF!</definedName>
    <definedName name="BExH2DP58R7D1BGUFBM2FHESVRF0" localSheetId="14" hidden="1">#REF!</definedName>
    <definedName name="BExH2DP58R7D1BGUFBM2FHESVRF0" localSheetId="13" hidden="1">#REF!</definedName>
    <definedName name="BExH2DP58R7D1BGUFBM2FHESVRF0" localSheetId="12" hidden="1">#REF!</definedName>
    <definedName name="BExH2DP58R7D1BGUFBM2FHESVRF0" localSheetId="11" hidden="1">#REF!</definedName>
    <definedName name="BExH2DP58R7D1BGUFBM2FHESVRF0" localSheetId="10" hidden="1">#REF!</definedName>
    <definedName name="BExH2DP58R7D1BGUFBM2FHESVRF0" localSheetId="9" hidden="1">#REF!</definedName>
    <definedName name="BExH2DP58R7D1BGUFBM2FHESVRF0" localSheetId="8" hidden="1">#REF!</definedName>
    <definedName name="BExH2DP58R7D1BGUFBM2FHESVRF0" localSheetId="7" hidden="1">#REF!</definedName>
    <definedName name="BExH2DP58R7D1BGUFBM2FHESVRF0" localSheetId="6" hidden="1">#REF!</definedName>
    <definedName name="BExH2DP58R7D1BGUFBM2FHESVRF0" localSheetId="5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15" hidden="1">#REF!</definedName>
    <definedName name="BExH2GJQR4JALNB314RY0LDI49VH" localSheetId="14" hidden="1">#REF!</definedName>
    <definedName name="BExH2GJQR4JALNB314RY0LDI49VH" localSheetId="13" hidden="1">#REF!</definedName>
    <definedName name="BExH2GJQR4JALNB314RY0LDI49VH" localSheetId="12" hidden="1">#REF!</definedName>
    <definedName name="BExH2GJQR4JALNB314RY0LDI49VH" localSheetId="11" hidden="1">#REF!</definedName>
    <definedName name="BExH2GJQR4JALNB314RY0LDI49VH" localSheetId="10" hidden="1">#REF!</definedName>
    <definedName name="BExH2GJQR4JALNB314RY0LDI49VH" localSheetId="9" hidden="1">#REF!</definedName>
    <definedName name="BExH2GJQR4JALNB314RY0LDI49VH" localSheetId="8" hidden="1">#REF!</definedName>
    <definedName name="BExH2GJQR4JALNB314RY0LDI49VH" localSheetId="7" hidden="1">#REF!</definedName>
    <definedName name="BExH2GJQR4JALNB314RY0LDI49VH" localSheetId="6" hidden="1">#REF!</definedName>
    <definedName name="BExH2GJQR4JALNB314RY0LDI49VH" localSheetId="5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15" hidden="1">#REF!</definedName>
    <definedName name="BExH2JZR49T7644JFVE7B3N7RZM9" localSheetId="14" hidden="1">#REF!</definedName>
    <definedName name="BExH2JZR49T7644JFVE7B3N7RZM9" localSheetId="13" hidden="1">#REF!</definedName>
    <definedName name="BExH2JZR49T7644JFVE7B3N7RZM9" localSheetId="12" hidden="1">#REF!</definedName>
    <definedName name="BExH2JZR49T7644JFVE7B3N7RZM9" localSheetId="11" hidden="1">#REF!</definedName>
    <definedName name="BExH2JZR49T7644JFVE7B3N7RZM9" localSheetId="10" hidden="1">#REF!</definedName>
    <definedName name="BExH2JZR49T7644JFVE7B3N7RZM9" localSheetId="9" hidden="1">#REF!</definedName>
    <definedName name="BExH2JZR49T7644JFVE7B3N7RZM9" localSheetId="8" hidden="1">#REF!</definedName>
    <definedName name="BExH2JZR49T7644JFVE7B3N7RZM9" localSheetId="7" hidden="1">#REF!</definedName>
    <definedName name="BExH2JZR49T7644JFVE7B3N7RZM9" localSheetId="6" hidden="1">#REF!</definedName>
    <definedName name="BExH2JZR49T7644JFVE7B3N7RZM9" localSheetId="5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15" hidden="1">#REF!</definedName>
    <definedName name="BExH2QVWL3AXHSB9EK2GQRD0DBRH" localSheetId="14" hidden="1">#REF!</definedName>
    <definedName name="BExH2QVWL3AXHSB9EK2GQRD0DBRH" localSheetId="13" hidden="1">#REF!</definedName>
    <definedName name="BExH2QVWL3AXHSB9EK2GQRD0DBRH" localSheetId="12" hidden="1">#REF!</definedName>
    <definedName name="BExH2QVWL3AXHSB9EK2GQRD0DBRH" localSheetId="11" hidden="1">#REF!</definedName>
    <definedName name="BExH2QVWL3AXHSB9EK2GQRD0DBRH" localSheetId="10" hidden="1">#REF!</definedName>
    <definedName name="BExH2QVWL3AXHSB9EK2GQRD0DBRH" localSheetId="9" hidden="1">#REF!</definedName>
    <definedName name="BExH2QVWL3AXHSB9EK2GQRD0DBRH" localSheetId="8" hidden="1">#REF!</definedName>
    <definedName name="BExH2QVWL3AXHSB9EK2GQRD0DBRH" localSheetId="7" hidden="1">#REF!</definedName>
    <definedName name="BExH2QVWL3AXHSB9EK2GQRD0DBRH" localSheetId="6" hidden="1">#REF!</definedName>
    <definedName name="BExH2QVWL3AXHSB9EK2GQRD0DBRH" localSheetId="5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15" hidden="1">#REF!</definedName>
    <definedName name="BExH2WKXV8X5S2GSBBTWGI0NLNAH" localSheetId="14" hidden="1">#REF!</definedName>
    <definedName name="BExH2WKXV8X5S2GSBBTWGI0NLNAH" localSheetId="13" hidden="1">#REF!</definedName>
    <definedName name="BExH2WKXV8X5S2GSBBTWGI0NLNAH" localSheetId="12" hidden="1">#REF!</definedName>
    <definedName name="BExH2WKXV8X5S2GSBBTWGI0NLNAH" localSheetId="11" hidden="1">#REF!</definedName>
    <definedName name="BExH2WKXV8X5S2GSBBTWGI0NLNAH" localSheetId="10" hidden="1">#REF!</definedName>
    <definedName name="BExH2WKXV8X5S2GSBBTWGI0NLNAH" localSheetId="9" hidden="1">#REF!</definedName>
    <definedName name="BExH2WKXV8X5S2GSBBTWGI0NLNAH" localSheetId="8" hidden="1">#REF!</definedName>
    <definedName name="BExH2WKXV8X5S2GSBBTWGI0NLNAH" localSheetId="7" hidden="1">#REF!</definedName>
    <definedName name="BExH2WKXV8X5S2GSBBTWGI0NLNAH" localSheetId="6" hidden="1">#REF!</definedName>
    <definedName name="BExH2WKXV8X5S2GSBBTWGI0NLNAH" localSheetId="5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15" hidden="1">#REF!</definedName>
    <definedName name="BExH2XS1UFYFGU0S0EBXX90W2WE8" localSheetId="14" hidden="1">#REF!</definedName>
    <definedName name="BExH2XS1UFYFGU0S0EBXX90W2WE8" localSheetId="13" hidden="1">#REF!</definedName>
    <definedName name="BExH2XS1UFYFGU0S0EBXX90W2WE8" localSheetId="12" hidden="1">#REF!</definedName>
    <definedName name="BExH2XS1UFYFGU0S0EBXX90W2WE8" localSheetId="11" hidden="1">#REF!</definedName>
    <definedName name="BExH2XS1UFYFGU0S0EBXX90W2WE8" localSheetId="10" hidden="1">#REF!</definedName>
    <definedName name="BExH2XS1UFYFGU0S0EBXX90W2WE8" localSheetId="9" hidden="1">#REF!</definedName>
    <definedName name="BExH2XS1UFYFGU0S0EBXX90W2WE8" localSheetId="8" hidden="1">#REF!</definedName>
    <definedName name="BExH2XS1UFYFGU0S0EBXX90W2WE8" localSheetId="7" hidden="1">#REF!</definedName>
    <definedName name="BExH2XS1UFYFGU0S0EBXX90W2WE8" localSheetId="6" hidden="1">#REF!</definedName>
    <definedName name="BExH2XS1UFYFGU0S0EBXX90W2WE8" localSheetId="5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15" hidden="1">#REF!</definedName>
    <definedName name="BExH2XS1X04DMUN544K5RU4XPDCI" localSheetId="14" hidden="1">#REF!</definedName>
    <definedName name="BExH2XS1X04DMUN544K5RU4XPDCI" localSheetId="13" hidden="1">#REF!</definedName>
    <definedName name="BExH2XS1X04DMUN544K5RU4XPDCI" localSheetId="12" hidden="1">#REF!</definedName>
    <definedName name="BExH2XS1X04DMUN544K5RU4XPDCI" localSheetId="11" hidden="1">#REF!</definedName>
    <definedName name="BExH2XS1X04DMUN544K5RU4XPDCI" localSheetId="10" hidden="1">#REF!</definedName>
    <definedName name="BExH2XS1X04DMUN544K5RU4XPDCI" localSheetId="9" hidden="1">#REF!</definedName>
    <definedName name="BExH2XS1X04DMUN544K5RU4XPDCI" localSheetId="8" hidden="1">#REF!</definedName>
    <definedName name="BExH2XS1X04DMUN544K5RU4XPDCI" localSheetId="7" hidden="1">#REF!</definedName>
    <definedName name="BExH2XS1X04DMUN544K5RU4XPDCI" localSheetId="6" hidden="1">#REF!</definedName>
    <definedName name="BExH2XS1X04DMUN544K5RU4XPDCI" localSheetId="5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15" hidden="1">#REF!</definedName>
    <definedName name="BExH2XS2TND9SB0GC295R4FP6K5Y" localSheetId="14" hidden="1">#REF!</definedName>
    <definedName name="BExH2XS2TND9SB0GC295R4FP6K5Y" localSheetId="13" hidden="1">#REF!</definedName>
    <definedName name="BExH2XS2TND9SB0GC295R4FP6K5Y" localSheetId="12" hidden="1">#REF!</definedName>
    <definedName name="BExH2XS2TND9SB0GC295R4FP6K5Y" localSheetId="11" hidden="1">#REF!</definedName>
    <definedName name="BExH2XS2TND9SB0GC295R4FP6K5Y" localSheetId="10" hidden="1">#REF!</definedName>
    <definedName name="BExH2XS2TND9SB0GC295R4FP6K5Y" localSheetId="9" hidden="1">#REF!</definedName>
    <definedName name="BExH2XS2TND9SB0GC295R4FP6K5Y" localSheetId="8" hidden="1">#REF!</definedName>
    <definedName name="BExH2XS2TND9SB0GC295R4FP6K5Y" localSheetId="7" hidden="1">#REF!</definedName>
    <definedName name="BExH2XS2TND9SB0GC295R4FP6K5Y" localSheetId="6" hidden="1">#REF!</definedName>
    <definedName name="BExH2XS2TND9SB0GC295R4FP6K5Y" localSheetId="5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15" hidden="1">#REF!</definedName>
    <definedName name="BExH2ZA0SZ4SSITL50NA8LZ3OEX6" localSheetId="14" hidden="1">#REF!</definedName>
    <definedName name="BExH2ZA0SZ4SSITL50NA8LZ3OEX6" localSheetId="13" hidden="1">#REF!</definedName>
    <definedName name="BExH2ZA0SZ4SSITL50NA8LZ3OEX6" localSheetId="12" hidden="1">#REF!</definedName>
    <definedName name="BExH2ZA0SZ4SSITL50NA8LZ3OEX6" localSheetId="11" hidden="1">#REF!</definedName>
    <definedName name="BExH2ZA0SZ4SSITL50NA8LZ3OEX6" localSheetId="10" hidden="1">#REF!</definedName>
    <definedName name="BExH2ZA0SZ4SSITL50NA8LZ3OEX6" localSheetId="9" hidden="1">#REF!</definedName>
    <definedName name="BExH2ZA0SZ4SSITL50NA8LZ3OEX6" localSheetId="8" hidden="1">#REF!</definedName>
    <definedName name="BExH2ZA0SZ4SSITL50NA8LZ3OEX6" localSheetId="7" hidden="1">#REF!</definedName>
    <definedName name="BExH2ZA0SZ4SSITL50NA8LZ3OEX6" localSheetId="6" hidden="1">#REF!</definedName>
    <definedName name="BExH2ZA0SZ4SSITL50NA8LZ3OEX6" localSheetId="5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15" hidden="1">#REF!</definedName>
    <definedName name="BExH31Z3JNVJPESWKXHILGXZHP2M" localSheetId="14" hidden="1">#REF!</definedName>
    <definedName name="BExH31Z3JNVJPESWKXHILGXZHP2M" localSheetId="13" hidden="1">#REF!</definedName>
    <definedName name="BExH31Z3JNVJPESWKXHILGXZHP2M" localSheetId="12" hidden="1">#REF!</definedName>
    <definedName name="BExH31Z3JNVJPESWKXHILGXZHP2M" localSheetId="11" hidden="1">#REF!</definedName>
    <definedName name="BExH31Z3JNVJPESWKXHILGXZHP2M" localSheetId="10" hidden="1">#REF!</definedName>
    <definedName name="BExH31Z3JNVJPESWKXHILGXZHP2M" localSheetId="9" hidden="1">#REF!</definedName>
    <definedName name="BExH31Z3JNVJPESWKXHILGXZHP2M" localSheetId="8" hidden="1">#REF!</definedName>
    <definedName name="BExH31Z3JNVJPESWKXHILGXZHP2M" localSheetId="7" hidden="1">#REF!</definedName>
    <definedName name="BExH31Z3JNVJPESWKXHILGXZHP2M" localSheetId="6" hidden="1">#REF!</definedName>
    <definedName name="BExH31Z3JNVJPESWKXHILGXZHP2M" localSheetId="5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15" hidden="1">#REF!</definedName>
    <definedName name="BExH3E9HZ3QJCDZW7WI7YACFQCHE" localSheetId="14" hidden="1">#REF!</definedName>
    <definedName name="BExH3E9HZ3QJCDZW7WI7YACFQCHE" localSheetId="13" hidden="1">#REF!</definedName>
    <definedName name="BExH3E9HZ3QJCDZW7WI7YACFQCHE" localSheetId="12" hidden="1">#REF!</definedName>
    <definedName name="BExH3E9HZ3QJCDZW7WI7YACFQCHE" localSheetId="11" hidden="1">#REF!</definedName>
    <definedName name="BExH3E9HZ3QJCDZW7WI7YACFQCHE" localSheetId="10" hidden="1">#REF!</definedName>
    <definedName name="BExH3E9HZ3QJCDZW7WI7YACFQCHE" localSheetId="9" hidden="1">#REF!</definedName>
    <definedName name="BExH3E9HZ3QJCDZW7WI7YACFQCHE" localSheetId="8" hidden="1">#REF!</definedName>
    <definedName name="BExH3E9HZ3QJCDZW7WI7YACFQCHE" localSheetId="7" hidden="1">#REF!</definedName>
    <definedName name="BExH3E9HZ3QJCDZW7WI7YACFQCHE" localSheetId="6" hidden="1">#REF!</definedName>
    <definedName name="BExH3E9HZ3QJCDZW7WI7YACFQCHE" localSheetId="5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15" hidden="1">#REF!</definedName>
    <definedName name="BExH3IRB6764RQ5HBYRLH6XCT29X" localSheetId="14" hidden="1">#REF!</definedName>
    <definedName name="BExH3IRB6764RQ5HBYRLH6XCT29X" localSheetId="13" hidden="1">#REF!</definedName>
    <definedName name="BExH3IRB6764RQ5HBYRLH6XCT29X" localSheetId="12" hidden="1">#REF!</definedName>
    <definedName name="BExH3IRB6764RQ5HBYRLH6XCT29X" localSheetId="11" hidden="1">#REF!</definedName>
    <definedName name="BExH3IRB6764RQ5HBYRLH6XCT29X" localSheetId="10" hidden="1">#REF!</definedName>
    <definedName name="BExH3IRB6764RQ5HBYRLH6XCT29X" localSheetId="9" hidden="1">#REF!</definedName>
    <definedName name="BExH3IRB6764RQ5HBYRLH6XCT29X" localSheetId="8" hidden="1">#REF!</definedName>
    <definedName name="BExH3IRB6764RQ5HBYRLH6XCT29X" localSheetId="7" hidden="1">#REF!</definedName>
    <definedName name="BExH3IRB6764RQ5HBYRLH6XCT29X" localSheetId="6" hidden="1">#REF!</definedName>
    <definedName name="BExH3IRB6764RQ5HBYRLH6XCT29X" localSheetId="5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15" hidden="1">#REF!</definedName>
    <definedName name="BExIG2U8V6RSB47SXLCQG3Q68YRO" localSheetId="14" hidden="1">#REF!</definedName>
    <definedName name="BExIG2U8V6RSB47SXLCQG3Q68YRO" localSheetId="13" hidden="1">#REF!</definedName>
    <definedName name="BExIG2U8V6RSB47SXLCQG3Q68YRO" localSheetId="12" hidden="1">#REF!</definedName>
    <definedName name="BExIG2U8V6RSB47SXLCQG3Q68YRO" localSheetId="11" hidden="1">#REF!</definedName>
    <definedName name="BExIG2U8V6RSB47SXLCQG3Q68YRO" localSheetId="10" hidden="1">#REF!</definedName>
    <definedName name="BExIG2U8V6RSB47SXLCQG3Q68YRO" localSheetId="9" hidden="1">#REF!</definedName>
    <definedName name="BExIG2U8V6RSB47SXLCQG3Q68YRO" localSheetId="8" hidden="1">#REF!</definedName>
    <definedName name="BExIG2U8V6RSB47SXLCQG3Q68YRO" localSheetId="7" hidden="1">#REF!</definedName>
    <definedName name="BExIG2U8V6RSB47SXLCQG3Q68YRO" localSheetId="6" hidden="1">#REF!</definedName>
    <definedName name="BExIG2U8V6RSB47SXLCQG3Q68YRO" localSheetId="5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15" hidden="1">#REF!</definedName>
    <definedName name="BExIGJBO8R13LV7CZ7C1YCP974NN" localSheetId="14" hidden="1">#REF!</definedName>
    <definedName name="BExIGJBO8R13LV7CZ7C1YCP974NN" localSheetId="13" hidden="1">#REF!</definedName>
    <definedName name="BExIGJBO8R13LV7CZ7C1YCP974NN" localSheetId="12" hidden="1">#REF!</definedName>
    <definedName name="BExIGJBO8R13LV7CZ7C1YCP974NN" localSheetId="11" hidden="1">#REF!</definedName>
    <definedName name="BExIGJBO8R13LV7CZ7C1YCP974NN" localSheetId="10" hidden="1">#REF!</definedName>
    <definedName name="BExIGJBO8R13LV7CZ7C1YCP974NN" localSheetId="9" hidden="1">#REF!</definedName>
    <definedName name="BExIGJBO8R13LV7CZ7C1YCP974NN" localSheetId="8" hidden="1">#REF!</definedName>
    <definedName name="BExIGJBO8R13LV7CZ7C1YCP974NN" localSheetId="7" hidden="1">#REF!</definedName>
    <definedName name="BExIGJBO8R13LV7CZ7C1YCP974NN" localSheetId="6" hidden="1">#REF!</definedName>
    <definedName name="BExIGJBO8R13LV7CZ7C1YCP974NN" localSheetId="5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15" hidden="1">#REF!</definedName>
    <definedName name="BExIGWT86FPOEYTI8GXCGU5Y3KGK" localSheetId="14" hidden="1">#REF!</definedName>
    <definedName name="BExIGWT86FPOEYTI8GXCGU5Y3KGK" localSheetId="13" hidden="1">#REF!</definedName>
    <definedName name="BExIGWT86FPOEYTI8GXCGU5Y3KGK" localSheetId="12" hidden="1">#REF!</definedName>
    <definedName name="BExIGWT86FPOEYTI8GXCGU5Y3KGK" localSheetId="11" hidden="1">#REF!</definedName>
    <definedName name="BExIGWT86FPOEYTI8GXCGU5Y3KGK" localSheetId="10" hidden="1">#REF!</definedName>
    <definedName name="BExIGWT86FPOEYTI8GXCGU5Y3KGK" localSheetId="9" hidden="1">#REF!</definedName>
    <definedName name="BExIGWT86FPOEYTI8GXCGU5Y3KGK" localSheetId="8" hidden="1">#REF!</definedName>
    <definedName name="BExIGWT86FPOEYTI8GXCGU5Y3KGK" localSheetId="7" hidden="1">#REF!</definedName>
    <definedName name="BExIGWT86FPOEYTI8GXCGU5Y3KGK" localSheetId="6" hidden="1">#REF!</definedName>
    <definedName name="BExIGWT86FPOEYTI8GXCGU5Y3KGK" localSheetId="5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15" hidden="1">#REF!</definedName>
    <definedName name="BExIHBHXA7E7VUTBVHXXXCH3A5CL" localSheetId="14" hidden="1">#REF!</definedName>
    <definedName name="BExIHBHXA7E7VUTBVHXXXCH3A5CL" localSheetId="13" hidden="1">#REF!</definedName>
    <definedName name="BExIHBHXA7E7VUTBVHXXXCH3A5CL" localSheetId="12" hidden="1">#REF!</definedName>
    <definedName name="BExIHBHXA7E7VUTBVHXXXCH3A5CL" localSheetId="11" hidden="1">#REF!</definedName>
    <definedName name="BExIHBHXA7E7VUTBVHXXXCH3A5CL" localSheetId="10" hidden="1">#REF!</definedName>
    <definedName name="BExIHBHXA7E7VUTBVHXXXCH3A5CL" localSheetId="9" hidden="1">#REF!</definedName>
    <definedName name="BExIHBHXA7E7VUTBVHXXXCH3A5CL" localSheetId="8" hidden="1">#REF!</definedName>
    <definedName name="BExIHBHXA7E7VUTBVHXXXCH3A5CL" localSheetId="7" hidden="1">#REF!</definedName>
    <definedName name="BExIHBHXA7E7VUTBVHXXXCH3A5CL" localSheetId="6" hidden="1">#REF!</definedName>
    <definedName name="BExIHBHXA7E7VUTBVHXXXCH3A5CL" localSheetId="5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15" hidden="1">#REF!</definedName>
    <definedName name="BExIHBSOGRSH1GKS6GKBRAJ7GXFQ" localSheetId="14" hidden="1">#REF!</definedName>
    <definedName name="BExIHBSOGRSH1GKS6GKBRAJ7GXFQ" localSheetId="13" hidden="1">#REF!</definedName>
    <definedName name="BExIHBSOGRSH1GKS6GKBRAJ7GXFQ" localSheetId="12" hidden="1">#REF!</definedName>
    <definedName name="BExIHBSOGRSH1GKS6GKBRAJ7GXFQ" localSheetId="11" hidden="1">#REF!</definedName>
    <definedName name="BExIHBSOGRSH1GKS6GKBRAJ7GXFQ" localSheetId="10" hidden="1">#REF!</definedName>
    <definedName name="BExIHBSOGRSH1GKS6GKBRAJ7GXFQ" localSheetId="9" hidden="1">#REF!</definedName>
    <definedName name="BExIHBSOGRSH1GKS6GKBRAJ7GXFQ" localSheetId="8" hidden="1">#REF!</definedName>
    <definedName name="BExIHBSOGRSH1GKS6GKBRAJ7GXFQ" localSheetId="7" hidden="1">#REF!</definedName>
    <definedName name="BExIHBSOGRSH1GKS6GKBRAJ7GXFQ" localSheetId="6" hidden="1">#REF!</definedName>
    <definedName name="BExIHBSOGRSH1GKS6GKBRAJ7GXFQ" localSheetId="5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15" hidden="1">#REF!</definedName>
    <definedName name="BExIHDFY73YM0AHAR2Z5OJTFKSL2" localSheetId="14" hidden="1">#REF!</definedName>
    <definedName name="BExIHDFY73YM0AHAR2Z5OJTFKSL2" localSheetId="13" hidden="1">#REF!</definedName>
    <definedName name="BExIHDFY73YM0AHAR2Z5OJTFKSL2" localSheetId="12" hidden="1">#REF!</definedName>
    <definedName name="BExIHDFY73YM0AHAR2Z5OJTFKSL2" localSheetId="11" hidden="1">#REF!</definedName>
    <definedName name="BExIHDFY73YM0AHAR2Z5OJTFKSL2" localSheetId="10" hidden="1">#REF!</definedName>
    <definedName name="BExIHDFY73YM0AHAR2Z5OJTFKSL2" localSheetId="9" hidden="1">#REF!</definedName>
    <definedName name="BExIHDFY73YM0AHAR2Z5OJTFKSL2" localSheetId="8" hidden="1">#REF!</definedName>
    <definedName name="BExIHDFY73YM0AHAR2Z5OJTFKSL2" localSheetId="7" hidden="1">#REF!</definedName>
    <definedName name="BExIHDFY73YM0AHAR2Z5OJTFKSL2" localSheetId="6" hidden="1">#REF!</definedName>
    <definedName name="BExIHDFY73YM0AHAR2Z5OJTFKSL2" localSheetId="5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15" hidden="1">#REF!</definedName>
    <definedName name="BExIHPQCQTGEW8QOJVIQ4VX0P6DX" localSheetId="14" hidden="1">#REF!</definedName>
    <definedName name="BExIHPQCQTGEW8QOJVIQ4VX0P6DX" localSheetId="13" hidden="1">#REF!</definedName>
    <definedName name="BExIHPQCQTGEW8QOJVIQ4VX0P6DX" localSheetId="12" hidden="1">#REF!</definedName>
    <definedName name="BExIHPQCQTGEW8QOJVIQ4VX0P6DX" localSheetId="11" hidden="1">#REF!</definedName>
    <definedName name="BExIHPQCQTGEW8QOJVIQ4VX0P6DX" localSheetId="10" hidden="1">#REF!</definedName>
    <definedName name="BExIHPQCQTGEW8QOJVIQ4VX0P6DX" localSheetId="9" hidden="1">#REF!</definedName>
    <definedName name="BExIHPQCQTGEW8QOJVIQ4VX0P6DX" localSheetId="8" hidden="1">#REF!</definedName>
    <definedName name="BExIHPQCQTGEW8QOJVIQ4VX0P6DX" localSheetId="7" hidden="1">#REF!</definedName>
    <definedName name="BExIHPQCQTGEW8QOJVIQ4VX0P6DX" localSheetId="6" hidden="1">#REF!</definedName>
    <definedName name="BExIHPQCQTGEW8QOJVIQ4VX0P6DX" localSheetId="5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15" hidden="1">#REF!</definedName>
    <definedName name="BExII1KN91Q7DLW0UB7W2TJ5ACT9" localSheetId="14" hidden="1">#REF!</definedName>
    <definedName name="BExII1KN91Q7DLW0UB7W2TJ5ACT9" localSheetId="13" hidden="1">#REF!</definedName>
    <definedName name="BExII1KN91Q7DLW0UB7W2TJ5ACT9" localSheetId="12" hidden="1">#REF!</definedName>
    <definedName name="BExII1KN91Q7DLW0UB7W2TJ5ACT9" localSheetId="11" hidden="1">#REF!</definedName>
    <definedName name="BExII1KN91Q7DLW0UB7W2TJ5ACT9" localSheetId="10" hidden="1">#REF!</definedName>
    <definedName name="BExII1KN91Q7DLW0UB7W2TJ5ACT9" localSheetId="9" hidden="1">#REF!</definedName>
    <definedName name="BExII1KN91Q7DLW0UB7W2TJ5ACT9" localSheetId="8" hidden="1">#REF!</definedName>
    <definedName name="BExII1KN91Q7DLW0UB7W2TJ5ACT9" localSheetId="7" hidden="1">#REF!</definedName>
    <definedName name="BExII1KN91Q7DLW0UB7W2TJ5ACT9" localSheetId="6" hidden="1">#REF!</definedName>
    <definedName name="BExII1KN91Q7DLW0UB7W2TJ5ACT9" localSheetId="5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15" hidden="1">#REF!</definedName>
    <definedName name="BExII50LI8I0CDOOZEMIVHVA2V95" localSheetId="14" hidden="1">#REF!</definedName>
    <definedName name="BExII50LI8I0CDOOZEMIVHVA2V95" localSheetId="13" hidden="1">#REF!</definedName>
    <definedName name="BExII50LI8I0CDOOZEMIVHVA2V95" localSheetId="12" hidden="1">#REF!</definedName>
    <definedName name="BExII50LI8I0CDOOZEMIVHVA2V95" localSheetId="11" hidden="1">#REF!</definedName>
    <definedName name="BExII50LI8I0CDOOZEMIVHVA2V95" localSheetId="10" hidden="1">#REF!</definedName>
    <definedName name="BExII50LI8I0CDOOZEMIVHVA2V95" localSheetId="9" hidden="1">#REF!</definedName>
    <definedName name="BExII50LI8I0CDOOZEMIVHVA2V95" localSheetId="8" hidden="1">#REF!</definedName>
    <definedName name="BExII50LI8I0CDOOZEMIVHVA2V95" localSheetId="7" hidden="1">#REF!</definedName>
    <definedName name="BExII50LI8I0CDOOZEMIVHVA2V95" localSheetId="6" hidden="1">#REF!</definedName>
    <definedName name="BExII50LI8I0CDOOZEMIVHVA2V95" localSheetId="5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15" hidden="1">#REF!</definedName>
    <definedName name="BExIINQWABWRGYDT02DOJQ5L7BQF" localSheetId="14" hidden="1">#REF!</definedName>
    <definedName name="BExIINQWABWRGYDT02DOJQ5L7BQF" localSheetId="13" hidden="1">#REF!</definedName>
    <definedName name="BExIINQWABWRGYDT02DOJQ5L7BQF" localSheetId="12" hidden="1">#REF!</definedName>
    <definedName name="BExIINQWABWRGYDT02DOJQ5L7BQF" localSheetId="11" hidden="1">#REF!</definedName>
    <definedName name="BExIINQWABWRGYDT02DOJQ5L7BQF" localSheetId="10" hidden="1">#REF!</definedName>
    <definedName name="BExIINQWABWRGYDT02DOJQ5L7BQF" localSheetId="9" hidden="1">#REF!</definedName>
    <definedName name="BExIINQWABWRGYDT02DOJQ5L7BQF" localSheetId="8" hidden="1">#REF!</definedName>
    <definedName name="BExIINQWABWRGYDT02DOJQ5L7BQF" localSheetId="7" hidden="1">#REF!</definedName>
    <definedName name="BExIINQWABWRGYDT02DOJQ5L7BQF" localSheetId="6" hidden="1">#REF!</definedName>
    <definedName name="BExIINQWABWRGYDT02DOJQ5L7BQF" localSheetId="5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15" hidden="1">#REF!</definedName>
    <definedName name="BExIIXMY38TQD12CVV4S57L3I809" localSheetId="14" hidden="1">#REF!</definedName>
    <definedName name="BExIIXMY38TQD12CVV4S57L3I809" localSheetId="13" hidden="1">#REF!</definedName>
    <definedName name="BExIIXMY38TQD12CVV4S57L3I809" localSheetId="12" hidden="1">#REF!</definedName>
    <definedName name="BExIIXMY38TQD12CVV4S57L3I809" localSheetId="11" hidden="1">#REF!</definedName>
    <definedName name="BExIIXMY38TQD12CVV4S57L3I809" localSheetId="10" hidden="1">#REF!</definedName>
    <definedName name="BExIIXMY38TQD12CVV4S57L3I809" localSheetId="9" hidden="1">#REF!</definedName>
    <definedName name="BExIIXMY38TQD12CVV4S57L3I809" localSheetId="8" hidden="1">#REF!</definedName>
    <definedName name="BExIIXMY38TQD12CVV4S57L3I809" localSheetId="7" hidden="1">#REF!</definedName>
    <definedName name="BExIIXMY38TQD12CVV4S57L3I809" localSheetId="6" hidden="1">#REF!</definedName>
    <definedName name="BExIIXMY38TQD12CVV4S57L3I809" localSheetId="5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15" hidden="1">#REF!</definedName>
    <definedName name="BExIIY37NEVU2LGS1JE4VR9AN6W4" localSheetId="14" hidden="1">#REF!</definedName>
    <definedName name="BExIIY37NEVU2LGS1JE4VR9AN6W4" localSheetId="13" hidden="1">#REF!</definedName>
    <definedName name="BExIIY37NEVU2LGS1JE4VR9AN6W4" localSheetId="12" hidden="1">#REF!</definedName>
    <definedName name="BExIIY37NEVU2LGS1JE4VR9AN6W4" localSheetId="11" hidden="1">#REF!</definedName>
    <definedName name="BExIIY37NEVU2LGS1JE4VR9AN6W4" localSheetId="10" hidden="1">#REF!</definedName>
    <definedName name="BExIIY37NEVU2LGS1JE4VR9AN6W4" localSheetId="9" hidden="1">#REF!</definedName>
    <definedName name="BExIIY37NEVU2LGS1JE4VR9AN6W4" localSheetId="8" hidden="1">#REF!</definedName>
    <definedName name="BExIIY37NEVU2LGS1JE4VR9AN6W4" localSheetId="7" hidden="1">#REF!</definedName>
    <definedName name="BExIIY37NEVU2LGS1JE4VR9AN6W4" localSheetId="6" hidden="1">#REF!</definedName>
    <definedName name="BExIIY37NEVU2LGS1JE4VR9AN6W4" localSheetId="5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15" hidden="1">#REF!</definedName>
    <definedName name="BExIIYJAGXR8TPZ1KCYM7EGJ79UW" localSheetId="14" hidden="1">#REF!</definedName>
    <definedName name="BExIIYJAGXR8TPZ1KCYM7EGJ79UW" localSheetId="13" hidden="1">#REF!</definedName>
    <definedName name="BExIIYJAGXR8TPZ1KCYM7EGJ79UW" localSheetId="12" hidden="1">#REF!</definedName>
    <definedName name="BExIIYJAGXR8TPZ1KCYM7EGJ79UW" localSheetId="11" hidden="1">#REF!</definedName>
    <definedName name="BExIIYJAGXR8TPZ1KCYM7EGJ79UW" localSheetId="10" hidden="1">#REF!</definedName>
    <definedName name="BExIIYJAGXR8TPZ1KCYM7EGJ79UW" localSheetId="9" hidden="1">#REF!</definedName>
    <definedName name="BExIIYJAGXR8TPZ1KCYM7EGJ79UW" localSheetId="8" hidden="1">#REF!</definedName>
    <definedName name="BExIIYJAGXR8TPZ1KCYM7EGJ79UW" localSheetId="7" hidden="1">#REF!</definedName>
    <definedName name="BExIIYJAGXR8TPZ1KCYM7EGJ79UW" localSheetId="6" hidden="1">#REF!</definedName>
    <definedName name="BExIIYJAGXR8TPZ1KCYM7EGJ79UW" localSheetId="5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15" hidden="1">#REF!</definedName>
    <definedName name="BExIJ3160YCWGAVEU0208ZGXXG3P" localSheetId="14" hidden="1">#REF!</definedName>
    <definedName name="BExIJ3160YCWGAVEU0208ZGXXG3P" localSheetId="13" hidden="1">#REF!</definedName>
    <definedName name="BExIJ3160YCWGAVEU0208ZGXXG3P" localSheetId="12" hidden="1">#REF!</definedName>
    <definedName name="BExIJ3160YCWGAVEU0208ZGXXG3P" localSheetId="11" hidden="1">#REF!</definedName>
    <definedName name="BExIJ3160YCWGAVEU0208ZGXXG3P" localSheetId="10" hidden="1">#REF!</definedName>
    <definedName name="BExIJ3160YCWGAVEU0208ZGXXG3P" localSheetId="9" hidden="1">#REF!</definedName>
    <definedName name="BExIJ3160YCWGAVEU0208ZGXXG3P" localSheetId="8" hidden="1">#REF!</definedName>
    <definedName name="BExIJ3160YCWGAVEU0208ZGXXG3P" localSheetId="7" hidden="1">#REF!</definedName>
    <definedName name="BExIJ3160YCWGAVEU0208ZGXXG3P" localSheetId="6" hidden="1">#REF!</definedName>
    <definedName name="BExIJ3160YCWGAVEU0208ZGXXG3P" localSheetId="5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15" hidden="1">#REF!</definedName>
    <definedName name="BExIJFGZJ5ED9D6KAY4PGQYLELAX" localSheetId="14" hidden="1">#REF!</definedName>
    <definedName name="BExIJFGZJ5ED9D6KAY4PGQYLELAX" localSheetId="13" hidden="1">#REF!</definedName>
    <definedName name="BExIJFGZJ5ED9D6KAY4PGQYLELAX" localSheetId="12" hidden="1">#REF!</definedName>
    <definedName name="BExIJFGZJ5ED9D6KAY4PGQYLELAX" localSheetId="11" hidden="1">#REF!</definedName>
    <definedName name="BExIJFGZJ5ED9D6KAY4PGQYLELAX" localSheetId="10" hidden="1">#REF!</definedName>
    <definedName name="BExIJFGZJ5ED9D6KAY4PGQYLELAX" localSheetId="9" hidden="1">#REF!</definedName>
    <definedName name="BExIJFGZJ5ED9D6KAY4PGQYLELAX" localSheetId="8" hidden="1">#REF!</definedName>
    <definedName name="BExIJFGZJ5ED9D6KAY4PGQYLELAX" localSheetId="7" hidden="1">#REF!</definedName>
    <definedName name="BExIJFGZJ5ED9D6KAY4PGQYLELAX" localSheetId="6" hidden="1">#REF!</definedName>
    <definedName name="BExIJFGZJ5ED9D6KAY4PGQYLELAX" localSheetId="5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15" hidden="1">#REF!</definedName>
    <definedName name="BExIJQK80ZEKSTV62E59AYJYUNLI" localSheetId="14" hidden="1">#REF!</definedName>
    <definedName name="BExIJQK80ZEKSTV62E59AYJYUNLI" localSheetId="13" hidden="1">#REF!</definedName>
    <definedName name="BExIJQK80ZEKSTV62E59AYJYUNLI" localSheetId="12" hidden="1">#REF!</definedName>
    <definedName name="BExIJQK80ZEKSTV62E59AYJYUNLI" localSheetId="11" hidden="1">#REF!</definedName>
    <definedName name="BExIJQK80ZEKSTV62E59AYJYUNLI" localSheetId="10" hidden="1">#REF!</definedName>
    <definedName name="BExIJQK80ZEKSTV62E59AYJYUNLI" localSheetId="9" hidden="1">#REF!</definedName>
    <definedName name="BExIJQK80ZEKSTV62E59AYJYUNLI" localSheetId="8" hidden="1">#REF!</definedName>
    <definedName name="BExIJQK80ZEKSTV62E59AYJYUNLI" localSheetId="7" hidden="1">#REF!</definedName>
    <definedName name="BExIJQK80ZEKSTV62E59AYJYUNLI" localSheetId="6" hidden="1">#REF!</definedName>
    <definedName name="BExIJQK80ZEKSTV62E59AYJYUNLI" localSheetId="5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15" hidden="1">#REF!</definedName>
    <definedName name="BExIJRLX3M0YQLU1D5Y9V7HM5QNM" localSheetId="14" hidden="1">#REF!</definedName>
    <definedName name="BExIJRLX3M0YQLU1D5Y9V7HM5QNM" localSheetId="13" hidden="1">#REF!</definedName>
    <definedName name="BExIJRLX3M0YQLU1D5Y9V7HM5QNM" localSheetId="12" hidden="1">#REF!</definedName>
    <definedName name="BExIJRLX3M0YQLU1D5Y9V7HM5QNM" localSheetId="11" hidden="1">#REF!</definedName>
    <definedName name="BExIJRLX3M0YQLU1D5Y9V7HM5QNM" localSheetId="10" hidden="1">#REF!</definedName>
    <definedName name="BExIJRLX3M0YQLU1D5Y9V7HM5QNM" localSheetId="9" hidden="1">#REF!</definedName>
    <definedName name="BExIJRLX3M0YQLU1D5Y9V7HM5QNM" localSheetId="8" hidden="1">#REF!</definedName>
    <definedName name="BExIJRLX3M0YQLU1D5Y9V7HM5QNM" localSheetId="7" hidden="1">#REF!</definedName>
    <definedName name="BExIJRLX3M0YQLU1D5Y9V7HM5QNM" localSheetId="6" hidden="1">#REF!</definedName>
    <definedName name="BExIJRLX3M0YQLU1D5Y9V7HM5QNM" localSheetId="5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15" hidden="1">#REF!</definedName>
    <definedName name="BExIJV22J0QA7286KNPMHO1ZUCB3" localSheetId="14" hidden="1">#REF!</definedName>
    <definedName name="BExIJV22J0QA7286KNPMHO1ZUCB3" localSheetId="13" hidden="1">#REF!</definedName>
    <definedName name="BExIJV22J0QA7286KNPMHO1ZUCB3" localSheetId="12" hidden="1">#REF!</definedName>
    <definedName name="BExIJV22J0QA7286KNPMHO1ZUCB3" localSheetId="11" hidden="1">#REF!</definedName>
    <definedName name="BExIJV22J0QA7286KNPMHO1ZUCB3" localSheetId="10" hidden="1">#REF!</definedName>
    <definedName name="BExIJV22J0QA7286KNPMHO1ZUCB3" localSheetId="9" hidden="1">#REF!</definedName>
    <definedName name="BExIJV22J0QA7286KNPMHO1ZUCB3" localSheetId="8" hidden="1">#REF!</definedName>
    <definedName name="BExIJV22J0QA7286KNPMHO1ZUCB3" localSheetId="7" hidden="1">#REF!</definedName>
    <definedName name="BExIJV22J0QA7286KNPMHO1ZUCB3" localSheetId="6" hidden="1">#REF!</definedName>
    <definedName name="BExIJV22J0QA7286KNPMHO1ZUCB3" localSheetId="5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15" hidden="1">#REF!</definedName>
    <definedName name="BExIJVI6OC7B6ZE9V4PAOYZXKNER" localSheetId="14" hidden="1">#REF!</definedName>
    <definedName name="BExIJVI6OC7B6ZE9V4PAOYZXKNER" localSheetId="13" hidden="1">#REF!</definedName>
    <definedName name="BExIJVI6OC7B6ZE9V4PAOYZXKNER" localSheetId="12" hidden="1">#REF!</definedName>
    <definedName name="BExIJVI6OC7B6ZE9V4PAOYZXKNER" localSheetId="11" hidden="1">#REF!</definedName>
    <definedName name="BExIJVI6OC7B6ZE9V4PAOYZXKNER" localSheetId="10" hidden="1">#REF!</definedName>
    <definedName name="BExIJVI6OC7B6ZE9V4PAOYZXKNER" localSheetId="9" hidden="1">#REF!</definedName>
    <definedName name="BExIJVI6OC7B6ZE9V4PAOYZXKNER" localSheetId="8" hidden="1">#REF!</definedName>
    <definedName name="BExIJVI6OC7B6ZE9V4PAOYZXKNER" localSheetId="7" hidden="1">#REF!</definedName>
    <definedName name="BExIJVI6OC7B6ZE9V4PAOYZXKNER" localSheetId="6" hidden="1">#REF!</definedName>
    <definedName name="BExIJVI6OC7B6ZE9V4PAOYZXKNER" localSheetId="5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15" hidden="1">#REF!</definedName>
    <definedName name="BExIJWK0NGTGQ4X7D5VIVXD14JHI" localSheetId="14" hidden="1">#REF!</definedName>
    <definedName name="BExIJWK0NGTGQ4X7D5VIVXD14JHI" localSheetId="13" hidden="1">#REF!</definedName>
    <definedName name="BExIJWK0NGTGQ4X7D5VIVXD14JHI" localSheetId="12" hidden="1">#REF!</definedName>
    <definedName name="BExIJWK0NGTGQ4X7D5VIVXD14JHI" localSheetId="11" hidden="1">#REF!</definedName>
    <definedName name="BExIJWK0NGTGQ4X7D5VIVXD14JHI" localSheetId="10" hidden="1">#REF!</definedName>
    <definedName name="BExIJWK0NGTGQ4X7D5VIVXD14JHI" localSheetId="9" hidden="1">#REF!</definedName>
    <definedName name="BExIJWK0NGTGQ4X7D5VIVXD14JHI" localSheetId="8" hidden="1">#REF!</definedName>
    <definedName name="BExIJWK0NGTGQ4X7D5VIVXD14JHI" localSheetId="7" hidden="1">#REF!</definedName>
    <definedName name="BExIJWK0NGTGQ4X7D5VIVXD14JHI" localSheetId="6" hidden="1">#REF!</definedName>
    <definedName name="BExIJWK0NGTGQ4X7D5VIVXD14JHI" localSheetId="5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15" hidden="1">#REF!</definedName>
    <definedName name="BExIJWPCIYINEJUTXU74VK7WG031" localSheetId="14" hidden="1">#REF!</definedName>
    <definedName name="BExIJWPCIYINEJUTXU74VK7WG031" localSheetId="13" hidden="1">#REF!</definedName>
    <definedName name="BExIJWPCIYINEJUTXU74VK7WG031" localSheetId="12" hidden="1">#REF!</definedName>
    <definedName name="BExIJWPCIYINEJUTXU74VK7WG031" localSheetId="11" hidden="1">#REF!</definedName>
    <definedName name="BExIJWPCIYINEJUTXU74VK7WG031" localSheetId="10" hidden="1">#REF!</definedName>
    <definedName name="BExIJWPCIYINEJUTXU74VK7WG031" localSheetId="9" hidden="1">#REF!</definedName>
    <definedName name="BExIJWPCIYINEJUTXU74VK7WG031" localSheetId="8" hidden="1">#REF!</definedName>
    <definedName name="BExIJWPCIYINEJUTXU74VK7WG031" localSheetId="7" hidden="1">#REF!</definedName>
    <definedName name="BExIJWPCIYINEJUTXU74VK7WG031" localSheetId="6" hidden="1">#REF!</definedName>
    <definedName name="BExIJWPCIYINEJUTXU74VK7WG031" localSheetId="5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15" hidden="1">#REF!</definedName>
    <definedName name="BExIKHTXPZR5A8OHB6HDP6QWDHAD" localSheetId="14" hidden="1">#REF!</definedName>
    <definedName name="BExIKHTXPZR5A8OHB6HDP6QWDHAD" localSheetId="13" hidden="1">#REF!</definedName>
    <definedName name="BExIKHTXPZR5A8OHB6HDP6QWDHAD" localSheetId="12" hidden="1">#REF!</definedName>
    <definedName name="BExIKHTXPZR5A8OHB6HDP6QWDHAD" localSheetId="11" hidden="1">#REF!</definedName>
    <definedName name="BExIKHTXPZR5A8OHB6HDP6QWDHAD" localSheetId="10" hidden="1">#REF!</definedName>
    <definedName name="BExIKHTXPZR5A8OHB6HDP6QWDHAD" localSheetId="9" hidden="1">#REF!</definedName>
    <definedName name="BExIKHTXPZR5A8OHB6HDP6QWDHAD" localSheetId="8" hidden="1">#REF!</definedName>
    <definedName name="BExIKHTXPZR5A8OHB6HDP6QWDHAD" localSheetId="7" hidden="1">#REF!</definedName>
    <definedName name="BExIKHTXPZR5A8OHB6HDP6QWDHAD" localSheetId="6" hidden="1">#REF!</definedName>
    <definedName name="BExIKHTXPZR5A8OHB6HDP6QWDHAD" localSheetId="5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15" hidden="1">#REF!</definedName>
    <definedName name="BExIKMMJOETSAXJYY1SIKM58LMA2" localSheetId="14" hidden="1">#REF!</definedName>
    <definedName name="BExIKMMJOETSAXJYY1SIKM58LMA2" localSheetId="13" hidden="1">#REF!</definedName>
    <definedName name="BExIKMMJOETSAXJYY1SIKM58LMA2" localSheetId="12" hidden="1">#REF!</definedName>
    <definedName name="BExIKMMJOETSAXJYY1SIKM58LMA2" localSheetId="11" hidden="1">#REF!</definedName>
    <definedName name="BExIKMMJOETSAXJYY1SIKM58LMA2" localSheetId="10" hidden="1">#REF!</definedName>
    <definedName name="BExIKMMJOETSAXJYY1SIKM58LMA2" localSheetId="9" hidden="1">#REF!</definedName>
    <definedName name="BExIKMMJOETSAXJYY1SIKM58LMA2" localSheetId="8" hidden="1">#REF!</definedName>
    <definedName name="BExIKMMJOETSAXJYY1SIKM58LMA2" localSheetId="7" hidden="1">#REF!</definedName>
    <definedName name="BExIKMMJOETSAXJYY1SIKM58LMA2" localSheetId="6" hidden="1">#REF!</definedName>
    <definedName name="BExIKMMJOETSAXJYY1SIKM58LMA2" localSheetId="5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15" hidden="1">#REF!</definedName>
    <definedName name="BExIKRF6AQ6VOO9KCIWSM6FY8M7D" localSheetId="14" hidden="1">#REF!</definedName>
    <definedName name="BExIKRF6AQ6VOO9KCIWSM6FY8M7D" localSheetId="13" hidden="1">#REF!</definedName>
    <definedName name="BExIKRF6AQ6VOO9KCIWSM6FY8M7D" localSheetId="12" hidden="1">#REF!</definedName>
    <definedName name="BExIKRF6AQ6VOO9KCIWSM6FY8M7D" localSheetId="11" hidden="1">#REF!</definedName>
    <definedName name="BExIKRF6AQ6VOO9KCIWSM6FY8M7D" localSheetId="10" hidden="1">#REF!</definedName>
    <definedName name="BExIKRF6AQ6VOO9KCIWSM6FY8M7D" localSheetId="9" hidden="1">#REF!</definedName>
    <definedName name="BExIKRF6AQ6VOO9KCIWSM6FY8M7D" localSheetId="8" hidden="1">#REF!</definedName>
    <definedName name="BExIKRF6AQ6VOO9KCIWSM6FY8M7D" localSheetId="7" hidden="1">#REF!</definedName>
    <definedName name="BExIKRF6AQ6VOO9KCIWSM6FY8M7D" localSheetId="6" hidden="1">#REF!</definedName>
    <definedName name="BExIKRF6AQ6VOO9KCIWSM6FY8M7D" localSheetId="5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15" hidden="1">#REF!</definedName>
    <definedName name="BExIKTYZESFT3LC0ASFMFKSE0D1X" localSheetId="14" hidden="1">#REF!</definedName>
    <definedName name="BExIKTYZESFT3LC0ASFMFKSE0D1X" localSheetId="13" hidden="1">#REF!</definedName>
    <definedName name="BExIKTYZESFT3LC0ASFMFKSE0D1X" localSheetId="12" hidden="1">#REF!</definedName>
    <definedName name="BExIKTYZESFT3LC0ASFMFKSE0D1X" localSheetId="11" hidden="1">#REF!</definedName>
    <definedName name="BExIKTYZESFT3LC0ASFMFKSE0D1X" localSheetId="10" hidden="1">#REF!</definedName>
    <definedName name="BExIKTYZESFT3LC0ASFMFKSE0D1X" localSheetId="9" hidden="1">#REF!</definedName>
    <definedName name="BExIKTYZESFT3LC0ASFMFKSE0D1X" localSheetId="8" hidden="1">#REF!</definedName>
    <definedName name="BExIKTYZESFT3LC0ASFMFKSE0D1X" localSheetId="7" hidden="1">#REF!</definedName>
    <definedName name="BExIKTYZESFT3LC0ASFMFKSE0D1X" localSheetId="6" hidden="1">#REF!</definedName>
    <definedName name="BExIKTYZESFT3LC0ASFMFKSE0D1X" localSheetId="5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15" hidden="1">#REF!</definedName>
    <definedName name="BExIKXVA6M8K0PTRYAGXS666L335" localSheetId="14" hidden="1">#REF!</definedName>
    <definedName name="BExIKXVA6M8K0PTRYAGXS666L335" localSheetId="13" hidden="1">#REF!</definedName>
    <definedName name="BExIKXVA6M8K0PTRYAGXS666L335" localSheetId="12" hidden="1">#REF!</definedName>
    <definedName name="BExIKXVA6M8K0PTRYAGXS666L335" localSheetId="11" hidden="1">#REF!</definedName>
    <definedName name="BExIKXVA6M8K0PTRYAGXS666L335" localSheetId="10" hidden="1">#REF!</definedName>
    <definedName name="BExIKXVA6M8K0PTRYAGXS666L335" localSheetId="9" hidden="1">#REF!</definedName>
    <definedName name="BExIKXVA6M8K0PTRYAGXS666L335" localSheetId="8" hidden="1">#REF!</definedName>
    <definedName name="BExIKXVA6M8K0PTRYAGXS666L335" localSheetId="7" hidden="1">#REF!</definedName>
    <definedName name="BExIKXVA6M8K0PTRYAGXS666L335" localSheetId="6" hidden="1">#REF!</definedName>
    <definedName name="BExIKXVA6M8K0PTRYAGXS666L335" localSheetId="5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15" hidden="1">#REF!</definedName>
    <definedName name="BExIL0PMZ2SXK9R6MLP43KBU1J2P" localSheetId="14" hidden="1">#REF!</definedName>
    <definedName name="BExIL0PMZ2SXK9R6MLP43KBU1J2P" localSheetId="13" hidden="1">#REF!</definedName>
    <definedName name="BExIL0PMZ2SXK9R6MLP43KBU1J2P" localSheetId="12" hidden="1">#REF!</definedName>
    <definedName name="BExIL0PMZ2SXK9R6MLP43KBU1J2P" localSheetId="11" hidden="1">#REF!</definedName>
    <definedName name="BExIL0PMZ2SXK9R6MLP43KBU1J2P" localSheetId="10" hidden="1">#REF!</definedName>
    <definedName name="BExIL0PMZ2SXK9R6MLP43KBU1J2P" localSheetId="9" hidden="1">#REF!</definedName>
    <definedName name="BExIL0PMZ2SXK9R6MLP43KBU1J2P" localSheetId="8" hidden="1">#REF!</definedName>
    <definedName name="BExIL0PMZ2SXK9R6MLP43KBU1J2P" localSheetId="7" hidden="1">#REF!</definedName>
    <definedName name="BExIL0PMZ2SXK9R6MLP43KBU1J2P" localSheetId="6" hidden="1">#REF!</definedName>
    <definedName name="BExIL0PMZ2SXK9R6MLP43KBU1J2P" localSheetId="5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15" hidden="1">#REF!</definedName>
    <definedName name="BExIL1WSMNNQQK98YHWHV5HVONIZ" localSheetId="14" hidden="1">#REF!</definedName>
    <definedName name="BExIL1WSMNNQQK98YHWHV5HVONIZ" localSheetId="13" hidden="1">#REF!</definedName>
    <definedName name="BExIL1WSMNNQQK98YHWHV5HVONIZ" localSheetId="12" hidden="1">#REF!</definedName>
    <definedName name="BExIL1WSMNNQQK98YHWHV5HVONIZ" localSheetId="11" hidden="1">#REF!</definedName>
    <definedName name="BExIL1WSMNNQQK98YHWHV5HVONIZ" localSheetId="10" hidden="1">#REF!</definedName>
    <definedName name="BExIL1WSMNNQQK98YHWHV5HVONIZ" localSheetId="9" hidden="1">#REF!</definedName>
    <definedName name="BExIL1WSMNNQQK98YHWHV5HVONIZ" localSheetId="8" hidden="1">#REF!</definedName>
    <definedName name="BExIL1WSMNNQQK98YHWHV5HVONIZ" localSheetId="7" hidden="1">#REF!</definedName>
    <definedName name="BExIL1WSMNNQQK98YHWHV5HVONIZ" localSheetId="6" hidden="1">#REF!</definedName>
    <definedName name="BExIL1WSMNNQQK98YHWHV5HVONIZ" localSheetId="5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15" hidden="1">#REF!</definedName>
    <definedName name="BExILAAXRTRAD18K74M6MGUEEPUM" localSheetId="14" hidden="1">#REF!</definedName>
    <definedName name="BExILAAXRTRAD18K74M6MGUEEPUM" localSheetId="13" hidden="1">#REF!</definedName>
    <definedName name="BExILAAXRTRAD18K74M6MGUEEPUM" localSheetId="12" hidden="1">#REF!</definedName>
    <definedName name="BExILAAXRTRAD18K74M6MGUEEPUM" localSheetId="11" hidden="1">#REF!</definedName>
    <definedName name="BExILAAXRTRAD18K74M6MGUEEPUM" localSheetId="10" hidden="1">#REF!</definedName>
    <definedName name="BExILAAXRTRAD18K74M6MGUEEPUM" localSheetId="9" hidden="1">#REF!</definedName>
    <definedName name="BExILAAXRTRAD18K74M6MGUEEPUM" localSheetId="8" hidden="1">#REF!</definedName>
    <definedName name="BExILAAXRTRAD18K74M6MGUEEPUM" localSheetId="7" hidden="1">#REF!</definedName>
    <definedName name="BExILAAXRTRAD18K74M6MGUEEPUM" localSheetId="6" hidden="1">#REF!</definedName>
    <definedName name="BExILAAXRTRAD18K74M6MGUEEPUM" localSheetId="5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15" hidden="1">#REF!</definedName>
    <definedName name="BExILG5F338C0FFLMVOKMKF8X5ZP" localSheetId="14" hidden="1">#REF!</definedName>
    <definedName name="BExILG5F338C0FFLMVOKMKF8X5ZP" localSheetId="13" hidden="1">#REF!</definedName>
    <definedName name="BExILG5F338C0FFLMVOKMKF8X5ZP" localSheetId="12" hidden="1">#REF!</definedName>
    <definedName name="BExILG5F338C0FFLMVOKMKF8X5ZP" localSheetId="11" hidden="1">#REF!</definedName>
    <definedName name="BExILG5F338C0FFLMVOKMKF8X5ZP" localSheetId="10" hidden="1">#REF!</definedName>
    <definedName name="BExILG5F338C0FFLMVOKMKF8X5ZP" localSheetId="9" hidden="1">#REF!</definedName>
    <definedName name="BExILG5F338C0FFLMVOKMKF8X5ZP" localSheetId="8" hidden="1">#REF!</definedName>
    <definedName name="BExILG5F338C0FFLMVOKMKF8X5ZP" localSheetId="7" hidden="1">#REF!</definedName>
    <definedName name="BExILG5F338C0FFLMVOKMKF8X5ZP" localSheetId="6" hidden="1">#REF!</definedName>
    <definedName name="BExILG5F338C0FFLMVOKMKF8X5ZP" localSheetId="5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15" hidden="1">#REF!</definedName>
    <definedName name="BExILGQTQM0HOD0BJI90YO7GOIN3" localSheetId="14" hidden="1">#REF!</definedName>
    <definedName name="BExILGQTQM0HOD0BJI90YO7GOIN3" localSheetId="13" hidden="1">#REF!</definedName>
    <definedName name="BExILGQTQM0HOD0BJI90YO7GOIN3" localSheetId="12" hidden="1">#REF!</definedName>
    <definedName name="BExILGQTQM0HOD0BJI90YO7GOIN3" localSheetId="11" hidden="1">#REF!</definedName>
    <definedName name="BExILGQTQM0HOD0BJI90YO7GOIN3" localSheetId="10" hidden="1">#REF!</definedName>
    <definedName name="BExILGQTQM0HOD0BJI90YO7GOIN3" localSheetId="9" hidden="1">#REF!</definedName>
    <definedName name="BExILGQTQM0HOD0BJI90YO7GOIN3" localSheetId="8" hidden="1">#REF!</definedName>
    <definedName name="BExILGQTQM0HOD0BJI90YO7GOIN3" localSheetId="7" hidden="1">#REF!</definedName>
    <definedName name="BExILGQTQM0HOD0BJI90YO7GOIN3" localSheetId="6" hidden="1">#REF!</definedName>
    <definedName name="BExILGQTQM0HOD0BJI90YO7GOIN3" localSheetId="5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15" hidden="1">#REF!</definedName>
    <definedName name="BExILPL7P2BNCD7MYCGTQ9F0R5JX" localSheetId="14" hidden="1">#REF!</definedName>
    <definedName name="BExILPL7P2BNCD7MYCGTQ9F0R5JX" localSheetId="13" hidden="1">#REF!</definedName>
    <definedName name="BExILPL7P2BNCD7MYCGTQ9F0R5JX" localSheetId="12" hidden="1">#REF!</definedName>
    <definedName name="BExILPL7P2BNCD7MYCGTQ9F0R5JX" localSheetId="11" hidden="1">#REF!</definedName>
    <definedName name="BExILPL7P2BNCD7MYCGTQ9F0R5JX" localSheetId="10" hidden="1">#REF!</definedName>
    <definedName name="BExILPL7P2BNCD7MYCGTQ9F0R5JX" localSheetId="9" hidden="1">#REF!</definedName>
    <definedName name="BExILPL7P2BNCD7MYCGTQ9F0R5JX" localSheetId="8" hidden="1">#REF!</definedName>
    <definedName name="BExILPL7P2BNCD7MYCGTQ9F0R5JX" localSheetId="7" hidden="1">#REF!</definedName>
    <definedName name="BExILPL7P2BNCD7MYCGTQ9F0R5JX" localSheetId="6" hidden="1">#REF!</definedName>
    <definedName name="BExILPL7P2BNCD7MYCGTQ9F0R5JX" localSheetId="5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15" hidden="1">#REF!</definedName>
    <definedName name="BExILVVS4B1B4G7IO0LPUDWY9K8W" localSheetId="14" hidden="1">#REF!</definedName>
    <definedName name="BExILVVS4B1B4G7IO0LPUDWY9K8W" localSheetId="13" hidden="1">#REF!</definedName>
    <definedName name="BExILVVS4B1B4G7IO0LPUDWY9K8W" localSheetId="12" hidden="1">#REF!</definedName>
    <definedName name="BExILVVS4B1B4G7IO0LPUDWY9K8W" localSheetId="11" hidden="1">#REF!</definedName>
    <definedName name="BExILVVS4B1B4G7IO0LPUDWY9K8W" localSheetId="10" hidden="1">#REF!</definedName>
    <definedName name="BExILVVS4B1B4G7IO0LPUDWY9K8W" localSheetId="9" hidden="1">#REF!</definedName>
    <definedName name="BExILVVS4B1B4G7IO0LPUDWY9K8W" localSheetId="8" hidden="1">#REF!</definedName>
    <definedName name="BExILVVS4B1B4G7IO0LPUDWY9K8W" localSheetId="7" hidden="1">#REF!</definedName>
    <definedName name="BExILVVS4B1B4G7IO0LPUDWY9K8W" localSheetId="6" hidden="1">#REF!</definedName>
    <definedName name="BExILVVS4B1B4G7IO0LPUDWY9K8W" localSheetId="5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15" hidden="1">#REF!</definedName>
    <definedName name="BExIM9DBUB7ZGF4B20FVUO9QGOX2" localSheetId="14" hidden="1">#REF!</definedName>
    <definedName name="BExIM9DBUB7ZGF4B20FVUO9QGOX2" localSheetId="13" hidden="1">#REF!</definedName>
    <definedName name="BExIM9DBUB7ZGF4B20FVUO9QGOX2" localSheetId="12" hidden="1">#REF!</definedName>
    <definedName name="BExIM9DBUB7ZGF4B20FVUO9QGOX2" localSheetId="11" hidden="1">#REF!</definedName>
    <definedName name="BExIM9DBUB7ZGF4B20FVUO9QGOX2" localSheetId="10" hidden="1">#REF!</definedName>
    <definedName name="BExIM9DBUB7ZGF4B20FVUO9QGOX2" localSheetId="9" hidden="1">#REF!</definedName>
    <definedName name="BExIM9DBUB7ZGF4B20FVUO9QGOX2" localSheetId="8" hidden="1">#REF!</definedName>
    <definedName name="BExIM9DBUB7ZGF4B20FVUO9QGOX2" localSheetId="7" hidden="1">#REF!</definedName>
    <definedName name="BExIM9DBUB7ZGF4B20FVUO9QGOX2" localSheetId="6" hidden="1">#REF!</definedName>
    <definedName name="BExIM9DBUB7ZGF4B20FVUO9QGOX2" localSheetId="5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15" hidden="1">#REF!</definedName>
    <definedName name="BExIMCTBZ4WAESGCDWJ64SB4F0L1" localSheetId="14" hidden="1">#REF!</definedName>
    <definedName name="BExIMCTBZ4WAESGCDWJ64SB4F0L1" localSheetId="13" hidden="1">#REF!</definedName>
    <definedName name="BExIMCTBZ4WAESGCDWJ64SB4F0L1" localSheetId="12" hidden="1">#REF!</definedName>
    <definedName name="BExIMCTBZ4WAESGCDWJ64SB4F0L1" localSheetId="11" hidden="1">#REF!</definedName>
    <definedName name="BExIMCTBZ4WAESGCDWJ64SB4F0L1" localSheetId="10" hidden="1">#REF!</definedName>
    <definedName name="BExIMCTBZ4WAESGCDWJ64SB4F0L1" localSheetId="9" hidden="1">#REF!</definedName>
    <definedName name="BExIMCTBZ4WAESGCDWJ64SB4F0L1" localSheetId="8" hidden="1">#REF!</definedName>
    <definedName name="BExIMCTBZ4WAESGCDWJ64SB4F0L1" localSheetId="7" hidden="1">#REF!</definedName>
    <definedName name="BExIMCTBZ4WAESGCDWJ64SB4F0L1" localSheetId="6" hidden="1">#REF!</definedName>
    <definedName name="BExIMCTBZ4WAESGCDWJ64SB4F0L1" localSheetId="5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15" hidden="1">#REF!</definedName>
    <definedName name="BExIMGK9Z94TFPWWZFMD10HV0IF6" localSheetId="14" hidden="1">#REF!</definedName>
    <definedName name="BExIMGK9Z94TFPWWZFMD10HV0IF6" localSheetId="13" hidden="1">#REF!</definedName>
    <definedName name="BExIMGK9Z94TFPWWZFMD10HV0IF6" localSheetId="12" hidden="1">#REF!</definedName>
    <definedName name="BExIMGK9Z94TFPWWZFMD10HV0IF6" localSheetId="11" hidden="1">#REF!</definedName>
    <definedName name="BExIMGK9Z94TFPWWZFMD10HV0IF6" localSheetId="10" hidden="1">#REF!</definedName>
    <definedName name="BExIMGK9Z94TFPWWZFMD10HV0IF6" localSheetId="9" hidden="1">#REF!</definedName>
    <definedName name="BExIMGK9Z94TFPWWZFMD10HV0IF6" localSheetId="8" hidden="1">#REF!</definedName>
    <definedName name="BExIMGK9Z94TFPWWZFMD10HV0IF6" localSheetId="7" hidden="1">#REF!</definedName>
    <definedName name="BExIMGK9Z94TFPWWZFMD10HV0IF6" localSheetId="6" hidden="1">#REF!</definedName>
    <definedName name="BExIMGK9Z94TFPWWZFMD10HV0IF6" localSheetId="5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15" hidden="1">#REF!</definedName>
    <definedName name="BExIMPEGKG18TELVC33T4OQTNBWC" localSheetId="14" hidden="1">#REF!</definedName>
    <definedName name="BExIMPEGKG18TELVC33T4OQTNBWC" localSheetId="13" hidden="1">#REF!</definedName>
    <definedName name="BExIMPEGKG18TELVC33T4OQTNBWC" localSheetId="12" hidden="1">#REF!</definedName>
    <definedName name="BExIMPEGKG18TELVC33T4OQTNBWC" localSheetId="11" hidden="1">#REF!</definedName>
    <definedName name="BExIMPEGKG18TELVC33T4OQTNBWC" localSheetId="10" hidden="1">#REF!</definedName>
    <definedName name="BExIMPEGKG18TELVC33T4OQTNBWC" localSheetId="9" hidden="1">#REF!</definedName>
    <definedName name="BExIMPEGKG18TELVC33T4OQTNBWC" localSheetId="8" hidden="1">#REF!</definedName>
    <definedName name="BExIMPEGKG18TELVC33T4OQTNBWC" localSheetId="7" hidden="1">#REF!</definedName>
    <definedName name="BExIMPEGKG18TELVC33T4OQTNBWC" localSheetId="6" hidden="1">#REF!</definedName>
    <definedName name="BExIMPEGKG18TELVC33T4OQTNBWC" localSheetId="5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15" hidden="1">#REF!</definedName>
    <definedName name="BExIN4OR435DL1US13JQPOQK8GD5" localSheetId="14" hidden="1">#REF!</definedName>
    <definedName name="BExIN4OR435DL1US13JQPOQK8GD5" localSheetId="13" hidden="1">#REF!</definedName>
    <definedName name="BExIN4OR435DL1US13JQPOQK8GD5" localSheetId="12" hidden="1">#REF!</definedName>
    <definedName name="BExIN4OR435DL1US13JQPOQK8GD5" localSheetId="11" hidden="1">#REF!</definedName>
    <definedName name="BExIN4OR435DL1US13JQPOQK8GD5" localSheetId="10" hidden="1">#REF!</definedName>
    <definedName name="BExIN4OR435DL1US13JQPOQK8GD5" localSheetId="9" hidden="1">#REF!</definedName>
    <definedName name="BExIN4OR435DL1US13JQPOQK8GD5" localSheetId="8" hidden="1">#REF!</definedName>
    <definedName name="BExIN4OR435DL1US13JQPOQK8GD5" localSheetId="7" hidden="1">#REF!</definedName>
    <definedName name="BExIN4OR435DL1US13JQPOQK8GD5" localSheetId="6" hidden="1">#REF!</definedName>
    <definedName name="BExIN4OR435DL1US13JQPOQK8GD5" localSheetId="5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15" hidden="1">#REF!</definedName>
    <definedName name="BExINI6A7H3KSFRFA6UBBDPKW37F" localSheetId="14" hidden="1">#REF!</definedName>
    <definedName name="BExINI6A7H3KSFRFA6UBBDPKW37F" localSheetId="13" hidden="1">#REF!</definedName>
    <definedName name="BExINI6A7H3KSFRFA6UBBDPKW37F" localSheetId="12" hidden="1">#REF!</definedName>
    <definedName name="BExINI6A7H3KSFRFA6UBBDPKW37F" localSheetId="11" hidden="1">#REF!</definedName>
    <definedName name="BExINI6A7H3KSFRFA6UBBDPKW37F" localSheetId="10" hidden="1">#REF!</definedName>
    <definedName name="BExINI6A7H3KSFRFA6UBBDPKW37F" localSheetId="9" hidden="1">#REF!</definedName>
    <definedName name="BExINI6A7H3KSFRFA6UBBDPKW37F" localSheetId="8" hidden="1">#REF!</definedName>
    <definedName name="BExINI6A7H3KSFRFA6UBBDPKW37F" localSheetId="7" hidden="1">#REF!</definedName>
    <definedName name="BExINI6A7H3KSFRFA6UBBDPKW37F" localSheetId="6" hidden="1">#REF!</definedName>
    <definedName name="BExINI6A7H3KSFRFA6UBBDPKW37F" localSheetId="5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15" hidden="1">#REF!</definedName>
    <definedName name="BExINIMK8XC3JOBT2EXYFHHH52H0" localSheetId="14" hidden="1">#REF!</definedName>
    <definedName name="BExINIMK8XC3JOBT2EXYFHHH52H0" localSheetId="13" hidden="1">#REF!</definedName>
    <definedName name="BExINIMK8XC3JOBT2EXYFHHH52H0" localSheetId="12" hidden="1">#REF!</definedName>
    <definedName name="BExINIMK8XC3JOBT2EXYFHHH52H0" localSheetId="11" hidden="1">#REF!</definedName>
    <definedName name="BExINIMK8XC3JOBT2EXYFHHH52H0" localSheetId="10" hidden="1">#REF!</definedName>
    <definedName name="BExINIMK8XC3JOBT2EXYFHHH52H0" localSheetId="9" hidden="1">#REF!</definedName>
    <definedName name="BExINIMK8XC3JOBT2EXYFHHH52H0" localSheetId="8" hidden="1">#REF!</definedName>
    <definedName name="BExINIMK8XC3JOBT2EXYFHHH52H0" localSheetId="7" hidden="1">#REF!</definedName>
    <definedName name="BExINIMK8XC3JOBT2EXYFHHH52H0" localSheetId="6" hidden="1">#REF!</definedName>
    <definedName name="BExINIMK8XC3JOBT2EXYFHHH52H0" localSheetId="5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15" hidden="1">#REF!</definedName>
    <definedName name="BExINLX401ZKEGWU168DS4JUM2J6" localSheetId="14" hidden="1">#REF!</definedName>
    <definedName name="BExINLX401ZKEGWU168DS4JUM2J6" localSheetId="13" hidden="1">#REF!</definedName>
    <definedName name="BExINLX401ZKEGWU168DS4JUM2J6" localSheetId="12" hidden="1">#REF!</definedName>
    <definedName name="BExINLX401ZKEGWU168DS4JUM2J6" localSheetId="11" hidden="1">#REF!</definedName>
    <definedName name="BExINLX401ZKEGWU168DS4JUM2J6" localSheetId="10" hidden="1">#REF!</definedName>
    <definedName name="BExINLX401ZKEGWU168DS4JUM2J6" localSheetId="9" hidden="1">#REF!</definedName>
    <definedName name="BExINLX401ZKEGWU168DS4JUM2J6" localSheetId="8" hidden="1">#REF!</definedName>
    <definedName name="BExINLX401ZKEGWU168DS4JUM2J6" localSheetId="7" hidden="1">#REF!</definedName>
    <definedName name="BExINLX401ZKEGWU168DS4JUM2J6" localSheetId="6" hidden="1">#REF!</definedName>
    <definedName name="BExINLX401ZKEGWU168DS4JUM2J6" localSheetId="5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15" hidden="1">#REF!</definedName>
    <definedName name="BExINMYYJO1FTV1CZF6O5XCFAMQX" localSheetId="14" hidden="1">#REF!</definedName>
    <definedName name="BExINMYYJO1FTV1CZF6O5XCFAMQX" localSheetId="13" hidden="1">#REF!</definedName>
    <definedName name="BExINMYYJO1FTV1CZF6O5XCFAMQX" localSheetId="12" hidden="1">#REF!</definedName>
    <definedName name="BExINMYYJO1FTV1CZF6O5XCFAMQX" localSheetId="11" hidden="1">#REF!</definedName>
    <definedName name="BExINMYYJO1FTV1CZF6O5XCFAMQX" localSheetId="10" hidden="1">#REF!</definedName>
    <definedName name="BExINMYYJO1FTV1CZF6O5XCFAMQX" localSheetId="9" hidden="1">#REF!</definedName>
    <definedName name="BExINMYYJO1FTV1CZF6O5XCFAMQX" localSheetId="8" hidden="1">#REF!</definedName>
    <definedName name="BExINMYYJO1FTV1CZF6O5XCFAMQX" localSheetId="7" hidden="1">#REF!</definedName>
    <definedName name="BExINMYYJO1FTV1CZF6O5XCFAMQX" localSheetId="6" hidden="1">#REF!</definedName>
    <definedName name="BExINMYYJO1FTV1CZF6O5XCFAMQX" localSheetId="5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15" hidden="1">#REF!</definedName>
    <definedName name="BExINP2H4KI05FRFV5PKZFE00HKO" localSheetId="14" hidden="1">#REF!</definedName>
    <definedName name="BExINP2H4KI05FRFV5PKZFE00HKO" localSheetId="13" hidden="1">#REF!</definedName>
    <definedName name="BExINP2H4KI05FRFV5PKZFE00HKO" localSheetId="12" hidden="1">#REF!</definedName>
    <definedName name="BExINP2H4KI05FRFV5PKZFE00HKO" localSheetId="11" hidden="1">#REF!</definedName>
    <definedName name="BExINP2H4KI05FRFV5PKZFE00HKO" localSheetId="10" hidden="1">#REF!</definedName>
    <definedName name="BExINP2H4KI05FRFV5PKZFE00HKO" localSheetId="9" hidden="1">#REF!</definedName>
    <definedName name="BExINP2H4KI05FRFV5PKZFE00HKO" localSheetId="8" hidden="1">#REF!</definedName>
    <definedName name="BExINP2H4KI05FRFV5PKZFE00HKO" localSheetId="7" hidden="1">#REF!</definedName>
    <definedName name="BExINP2H4KI05FRFV5PKZFE00HKO" localSheetId="6" hidden="1">#REF!</definedName>
    <definedName name="BExINP2H4KI05FRFV5PKZFE00HKO" localSheetId="5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15" hidden="1">#REF!</definedName>
    <definedName name="BExINPTCEJ9RPDEBJEJH80NATGUQ" localSheetId="14" hidden="1">#REF!</definedName>
    <definedName name="BExINPTCEJ9RPDEBJEJH80NATGUQ" localSheetId="13" hidden="1">#REF!</definedName>
    <definedName name="BExINPTCEJ9RPDEBJEJH80NATGUQ" localSheetId="12" hidden="1">#REF!</definedName>
    <definedName name="BExINPTCEJ9RPDEBJEJH80NATGUQ" localSheetId="11" hidden="1">#REF!</definedName>
    <definedName name="BExINPTCEJ9RPDEBJEJH80NATGUQ" localSheetId="10" hidden="1">#REF!</definedName>
    <definedName name="BExINPTCEJ9RPDEBJEJH80NATGUQ" localSheetId="9" hidden="1">#REF!</definedName>
    <definedName name="BExINPTCEJ9RPDEBJEJH80NATGUQ" localSheetId="8" hidden="1">#REF!</definedName>
    <definedName name="BExINPTCEJ9RPDEBJEJH80NATGUQ" localSheetId="7" hidden="1">#REF!</definedName>
    <definedName name="BExINPTCEJ9RPDEBJEJH80NATGUQ" localSheetId="6" hidden="1">#REF!</definedName>
    <definedName name="BExINPTCEJ9RPDEBJEJH80NATGUQ" localSheetId="5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15" hidden="1">#REF!</definedName>
    <definedName name="BExINWEQMNJ70A6JRXC2LACBX1GX" localSheetId="14" hidden="1">#REF!</definedName>
    <definedName name="BExINWEQMNJ70A6JRXC2LACBX1GX" localSheetId="13" hidden="1">#REF!</definedName>
    <definedName name="BExINWEQMNJ70A6JRXC2LACBX1GX" localSheetId="12" hidden="1">#REF!</definedName>
    <definedName name="BExINWEQMNJ70A6JRXC2LACBX1GX" localSheetId="11" hidden="1">#REF!</definedName>
    <definedName name="BExINWEQMNJ70A6JRXC2LACBX1GX" localSheetId="10" hidden="1">#REF!</definedName>
    <definedName name="BExINWEQMNJ70A6JRXC2LACBX1GX" localSheetId="9" hidden="1">#REF!</definedName>
    <definedName name="BExINWEQMNJ70A6JRXC2LACBX1GX" localSheetId="8" hidden="1">#REF!</definedName>
    <definedName name="BExINWEQMNJ70A6JRXC2LACBX1GX" localSheetId="7" hidden="1">#REF!</definedName>
    <definedName name="BExINWEQMNJ70A6JRXC2LACBX1GX" localSheetId="6" hidden="1">#REF!</definedName>
    <definedName name="BExINWEQMNJ70A6JRXC2LACBX1GX" localSheetId="5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15" hidden="1">#REF!</definedName>
    <definedName name="BExINZELVWYGU876QUUZCIMXPBQC" localSheetId="14" hidden="1">#REF!</definedName>
    <definedName name="BExINZELVWYGU876QUUZCIMXPBQC" localSheetId="13" hidden="1">#REF!</definedName>
    <definedName name="BExINZELVWYGU876QUUZCIMXPBQC" localSheetId="12" hidden="1">#REF!</definedName>
    <definedName name="BExINZELVWYGU876QUUZCIMXPBQC" localSheetId="11" hidden="1">#REF!</definedName>
    <definedName name="BExINZELVWYGU876QUUZCIMXPBQC" localSheetId="10" hidden="1">#REF!</definedName>
    <definedName name="BExINZELVWYGU876QUUZCIMXPBQC" localSheetId="9" hidden="1">#REF!</definedName>
    <definedName name="BExINZELVWYGU876QUUZCIMXPBQC" localSheetId="8" hidden="1">#REF!</definedName>
    <definedName name="BExINZELVWYGU876QUUZCIMXPBQC" localSheetId="7" hidden="1">#REF!</definedName>
    <definedName name="BExINZELVWYGU876QUUZCIMXPBQC" localSheetId="6" hidden="1">#REF!</definedName>
    <definedName name="BExINZELVWYGU876QUUZCIMXPBQC" localSheetId="5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15" hidden="1">#REF!</definedName>
    <definedName name="BExIO9QZ59ZHRA8SX6QICH2AY8A2" localSheetId="14" hidden="1">#REF!</definedName>
    <definedName name="BExIO9QZ59ZHRA8SX6QICH2AY8A2" localSheetId="13" hidden="1">#REF!</definedName>
    <definedName name="BExIO9QZ59ZHRA8SX6QICH2AY8A2" localSheetId="12" hidden="1">#REF!</definedName>
    <definedName name="BExIO9QZ59ZHRA8SX6QICH2AY8A2" localSheetId="11" hidden="1">#REF!</definedName>
    <definedName name="BExIO9QZ59ZHRA8SX6QICH2AY8A2" localSheetId="10" hidden="1">#REF!</definedName>
    <definedName name="BExIO9QZ59ZHRA8SX6QICH2AY8A2" localSheetId="9" hidden="1">#REF!</definedName>
    <definedName name="BExIO9QZ59ZHRA8SX6QICH2AY8A2" localSheetId="8" hidden="1">#REF!</definedName>
    <definedName name="BExIO9QZ59ZHRA8SX6QICH2AY8A2" localSheetId="7" hidden="1">#REF!</definedName>
    <definedName name="BExIO9QZ59ZHRA8SX6QICH2AY8A2" localSheetId="6" hidden="1">#REF!</definedName>
    <definedName name="BExIO9QZ59ZHRA8SX6QICH2AY8A2" localSheetId="5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15" hidden="1">#REF!</definedName>
    <definedName name="BExIOAHV525SMMGFDJFE7456JPBD" localSheetId="14" hidden="1">#REF!</definedName>
    <definedName name="BExIOAHV525SMMGFDJFE7456JPBD" localSheetId="13" hidden="1">#REF!</definedName>
    <definedName name="BExIOAHV525SMMGFDJFE7456JPBD" localSheetId="12" hidden="1">#REF!</definedName>
    <definedName name="BExIOAHV525SMMGFDJFE7456JPBD" localSheetId="11" hidden="1">#REF!</definedName>
    <definedName name="BExIOAHV525SMMGFDJFE7456JPBD" localSheetId="10" hidden="1">#REF!</definedName>
    <definedName name="BExIOAHV525SMMGFDJFE7456JPBD" localSheetId="9" hidden="1">#REF!</definedName>
    <definedName name="BExIOAHV525SMMGFDJFE7456JPBD" localSheetId="8" hidden="1">#REF!</definedName>
    <definedName name="BExIOAHV525SMMGFDJFE7456JPBD" localSheetId="7" hidden="1">#REF!</definedName>
    <definedName name="BExIOAHV525SMMGFDJFE7456JPBD" localSheetId="6" hidden="1">#REF!</definedName>
    <definedName name="BExIOAHV525SMMGFDJFE7456JPBD" localSheetId="5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15" hidden="1">#REF!</definedName>
    <definedName name="BExIOCQUQHKUU1KONGSDOLQTQEIC" localSheetId="14" hidden="1">#REF!</definedName>
    <definedName name="BExIOCQUQHKUU1KONGSDOLQTQEIC" localSheetId="13" hidden="1">#REF!</definedName>
    <definedName name="BExIOCQUQHKUU1KONGSDOLQTQEIC" localSheetId="12" hidden="1">#REF!</definedName>
    <definedName name="BExIOCQUQHKUU1KONGSDOLQTQEIC" localSheetId="11" hidden="1">#REF!</definedName>
    <definedName name="BExIOCQUQHKUU1KONGSDOLQTQEIC" localSheetId="10" hidden="1">#REF!</definedName>
    <definedName name="BExIOCQUQHKUU1KONGSDOLQTQEIC" localSheetId="9" hidden="1">#REF!</definedName>
    <definedName name="BExIOCQUQHKUU1KONGSDOLQTQEIC" localSheetId="8" hidden="1">#REF!</definedName>
    <definedName name="BExIOCQUQHKUU1KONGSDOLQTQEIC" localSheetId="7" hidden="1">#REF!</definedName>
    <definedName name="BExIOCQUQHKUU1KONGSDOLQTQEIC" localSheetId="6" hidden="1">#REF!</definedName>
    <definedName name="BExIOCQUQHKUU1KONGSDOLQTQEIC" localSheetId="5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15" hidden="1">#REF!</definedName>
    <definedName name="BExIOFAGCDQQKALMX3V0KU94KUQO" localSheetId="14" hidden="1">#REF!</definedName>
    <definedName name="BExIOFAGCDQQKALMX3V0KU94KUQO" localSheetId="13" hidden="1">#REF!</definedName>
    <definedName name="BExIOFAGCDQQKALMX3V0KU94KUQO" localSheetId="12" hidden="1">#REF!</definedName>
    <definedName name="BExIOFAGCDQQKALMX3V0KU94KUQO" localSheetId="11" hidden="1">#REF!</definedName>
    <definedName name="BExIOFAGCDQQKALMX3V0KU94KUQO" localSheetId="10" hidden="1">#REF!</definedName>
    <definedName name="BExIOFAGCDQQKALMX3V0KU94KUQO" localSheetId="9" hidden="1">#REF!</definedName>
    <definedName name="BExIOFAGCDQQKALMX3V0KU94KUQO" localSheetId="8" hidden="1">#REF!</definedName>
    <definedName name="BExIOFAGCDQQKALMX3V0KU94KUQO" localSheetId="7" hidden="1">#REF!</definedName>
    <definedName name="BExIOFAGCDQQKALMX3V0KU94KUQO" localSheetId="6" hidden="1">#REF!</definedName>
    <definedName name="BExIOFAGCDQQKALMX3V0KU94KUQO" localSheetId="5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15" hidden="1">#REF!</definedName>
    <definedName name="BExIOFL8Y5O61VLKTB4H20IJNWS1" localSheetId="14" hidden="1">#REF!</definedName>
    <definedName name="BExIOFL8Y5O61VLKTB4H20IJNWS1" localSheetId="13" hidden="1">#REF!</definedName>
    <definedName name="BExIOFL8Y5O61VLKTB4H20IJNWS1" localSheetId="12" hidden="1">#REF!</definedName>
    <definedName name="BExIOFL8Y5O61VLKTB4H20IJNWS1" localSheetId="11" hidden="1">#REF!</definedName>
    <definedName name="BExIOFL8Y5O61VLKTB4H20IJNWS1" localSheetId="10" hidden="1">#REF!</definedName>
    <definedName name="BExIOFL8Y5O61VLKTB4H20IJNWS1" localSheetId="9" hidden="1">#REF!</definedName>
    <definedName name="BExIOFL8Y5O61VLKTB4H20IJNWS1" localSheetId="8" hidden="1">#REF!</definedName>
    <definedName name="BExIOFL8Y5O61VLKTB4H20IJNWS1" localSheetId="7" hidden="1">#REF!</definedName>
    <definedName name="BExIOFL8Y5O61VLKTB4H20IJNWS1" localSheetId="6" hidden="1">#REF!</definedName>
    <definedName name="BExIOFL8Y5O61VLKTB4H20IJNWS1" localSheetId="5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15" hidden="1">#REF!</definedName>
    <definedName name="BExIOMBXRW5NS4ZPYX9G5QREZ5J6" localSheetId="14" hidden="1">#REF!</definedName>
    <definedName name="BExIOMBXRW5NS4ZPYX9G5QREZ5J6" localSheetId="13" hidden="1">#REF!</definedName>
    <definedName name="BExIOMBXRW5NS4ZPYX9G5QREZ5J6" localSheetId="12" hidden="1">#REF!</definedName>
    <definedName name="BExIOMBXRW5NS4ZPYX9G5QREZ5J6" localSheetId="11" hidden="1">#REF!</definedName>
    <definedName name="BExIOMBXRW5NS4ZPYX9G5QREZ5J6" localSheetId="10" hidden="1">#REF!</definedName>
    <definedName name="BExIOMBXRW5NS4ZPYX9G5QREZ5J6" localSheetId="9" hidden="1">#REF!</definedName>
    <definedName name="BExIOMBXRW5NS4ZPYX9G5QREZ5J6" localSheetId="8" hidden="1">#REF!</definedName>
    <definedName name="BExIOMBXRW5NS4ZPYX9G5QREZ5J6" localSheetId="7" hidden="1">#REF!</definedName>
    <definedName name="BExIOMBXRW5NS4ZPYX9G5QREZ5J6" localSheetId="6" hidden="1">#REF!</definedName>
    <definedName name="BExIOMBXRW5NS4ZPYX9G5QREZ5J6" localSheetId="5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15" hidden="1">#REF!</definedName>
    <definedName name="BExIORA3GK78T7C7SNBJJUONJ0LS" localSheetId="14" hidden="1">#REF!</definedName>
    <definedName name="BExIORA3GK78T7C7SNBJJUONJ0LS" localSheetId="13" hidden="1">#REF!</definedName>
    <definedName name="BExIORA3GK78T7C7SNBJJUONJ0LS" localSheetId="12" hidden="1">#REF!</definedName>
    <definedName name="BExIORA3GK78T7C7SNBJJUONJ0LS" localSheetId="11" hidden="1">#REF!</definedName>
    <definedName name="BExIORA3GK78T7C7SNBJJUONJ0LS" localSheetId="10" hidden="1">#REF!</definedName>
    <definedName name="BExIORA3GK78T7C7SNBJJUONJ0LS" localSheetId="9" hidden="1">#REF!</definedName>
    <definedName name="BExIORA3GK78T7C7SNBJJUONJ0LS" localSheetId="8" hidden="1">#REF!</definedName>
    <definedName name="BExIORA3GK78T7C7SNBJJUONJ0LS" localSheetId="7" hidden="1">#REF!</definedName>
    <definedName name="BExIORA3GK78T7C7SNBJJUONJ0LS" localSheetId="6" hidden="1">#REF!</definedName>
    <definedName name="BExIORA3GK78T7C7SNBJJUONJ0LS" localSheetId="5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15" hidden="1">#REF!</definedName>
    <definedName name="BExIORFDXP4AVIEBLSTZ8ETSXMNM" localSheetId="14" hidden="1">#REF!</definedName>
    <definedName name="BExIORFDXP4AVIEBLSTZ8ETSXMNM" localSheetId="13" hidden="1">#REF!</definedName>
    <definedName name="BExIORFDXP4AVIEBLSTZ8ETSXMNM" localSheetId="12" hidden="1">#REF!</definedName>
    <definedName name="BExIORFDXP4AVIEBLSTZ8ETSXMNM" localSheetId="11" hidden="1">#REF!</definedName>
    <definedName name="BExIORFDXP4AVIEBLSTZ8ETSXMNM" localSheetId="10" hidden="1">#REF!</definedName>
    <definedName name="BExIORFDXP4AVIEBLSTZ8ETSXMNM" localSheetId="9" hidden="1">#REF!</definedName>
    <definedName name="BExIORFDXP4AVIEBLSTZ8ETSXMNM" localSheetId="8" hidden="1">#REF!</definedName>
    <definedName name="BExIORFDXP4AVIEBLSTZ8ETSXMNM" localSheetId="7" hidden="1">#REF!</definedName>
    <definedName name="BExIORFDXP4AVIEBLSTZ8ETSXMNM" localSheetId="6" hidden="1">#REF!</definedName>
    <definedName name="BExIORFDXP4AVIEBLSTZ8ETSXMNM" localSheetId="5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15" hidden="1">#REF!</definedName>
    <definedName name="BExIOTZ5EFZ2NASVQ05RH15HRSW6" localSheetId="14" hidden="1">#REF!</definedName>
    <definedName name="BExIOTZ5EFZ2NASVQ05RH15HRSW6" localSheetId="13" hidden="1">#REF!</definedName>
    <definedName name="BExIOTZ5EFZ2NASVQ05RH15HRSW6" localSheetId="12" hidden="1">#REF!</definedName>
    <definedName name="BExIOTZ5EFZ2NASVQ05RH15HRSW6" localSheetId="11" hidden="1">#REF!</definedName>
    <definedName name="BExIOTZ5EFZ2NASVQ05RH15HRSW6" localSheetId="10" hidden="1">#REF!</definedName>
    <definedName name="BExIOTZ5EFZ2NASVQ05RH15HRSW6" localSheetId="9" hidden="1">#REF!</definedName>
    <definedName name="BExIOTZ5EFZ2NASVQ05RH15HRSW6" localSheetId="8" hidden="1">#REF!</definedName>
    <definedName name="BExIOTZ5EFZ2NASVQ05RH15HRSW6" localSheetId="7" hidden="1">#REF!</definedName>
    <definedName name="BExIOTZ5EFZ2NASVQ05RH15HRSW6" localSheetId="6" hidden="1">#REF!</definedName>
    <definedName name="BExIOTZ5EFZ2NASVQ05RH15HRSW6" localSheetId="5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15" hidden="1">#REF!</definedName>
    <definedName name="BExIP8YNN6UUE1GZ223SWH7DLGKO" localSheetId="14" hidden="1">#REF!</definedName>
    <definedName name="BExIP8YNN6UUE1GZ223SWH7DLGKO" localSheetId="13" hidden="1">#REF!</definedName>
    <definedName name="BExIP8YNN6UUE1GZ223SWH7DLGKO" localSheetId="12" hidden="1">#REF!</definedName>
    <definedName name="BExIP8YNN6UUE1GZ223SWH7DLGKO" localSheetId="11" hidden="1">#REF!</definedName>
    <definedName name="BExIP8YNN6UUE1GZ223SWH7DLGKO" localSheetId="10" hidden="1">#REF!</definedName>
    <definedName name="BExIP8YNN6UUE1GZ223SWH7DLGKO" localSheetId="9" hidden="1">#REF!</definedName>
    <definedName name="BExIP8YNN6UUE1GZ223SWH7DLGKO" localSheetId="8" hidden="1">#REF!</definedName>
    <definedName name="BExIP8YNN6UUE1GZ223SWH7DLGKO" localSheetId="7" hidden="1">#REF!</definedName>
    <definedName name="BExIP8YNN6UUE1GZ223SWH7DLGKO" localSheetId="6" hidden="1">#REF!</definedName>
    <definedName name="BExIP8YNN6UUE1GZ223SWH7DLGKO" localSheetId="5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15" hidden="1">#REF!</definedName>
    <definedName name="BExIPAB4AOL592OJCC1CFAXTLF1A" localSheetId="14" hidden="1">#REF!</definedName>
    <definedName name="BExIPAB4AOL592OJCC1CFAXTLF1A" localSheetId="13" hidden="1">#REF!</definedName>
    <definedName name="BExIPAB4AOL592OJCC1CFAXTLF1A" localSheetId="12" hidden="1">#REF!</definedName>
    <definedName name="BExIPAB4AOL592OJCC1CFAXTLF1A" localSheetId="11" hidden="1">#REF!</definedName>
    <definedName name="BExIPAB4AOL592OJCC1CFAXTLF1A" localSheetId="10" hidden="1">#REF!</definedName>
    <definedName name="BExIPAB4AOL592OJCC1CFAXTLF1A" localSheetId="9" hidden="1">#REF!</definedName>
    <definedName name="BExIPAB4AOL592OJCC1CFAXTLF1A" localSheetId="8" hidden="1">#REF!</definedName>
    <definedName name="BExIPAB4AOL592OJCC1CFAXTLF1A" localSheetId="7" hidden="1">#REF!</definedName>
    <definedName name="BExIPAB4AOL592OJCC1CFAXTLF1A" localSheetId="6" hidden="1">#REF!</definedName>
    <definedName name="BExIPAB4AOL592OJCC1CFAXTLF1A" localSheetId="5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15" hidden="1">#REF!</definedName>
    <definedName name="BExIPB25DKX4S2ZCKQN7KWSC3JBF" localSheetId="14" hidden="1">#REF!</definedName>
    <definedName name="BExIPB25DKX4S2ZCKQN7KWSC3JBF" localSheetId="13" hidden="1">#REF!</definedName>
    <definedName name="BExIPB25DKX4S2ZCKQN7KWSC3JBF" localSheetId="12" hidden="1">#REF!</definedName>
    <definedName name="BExIPB25DKX4S2ZCKQN7KWSC3JBF" localSheetId="11" hidden="1">#REF!</definedName>
    <definedName name="BExIPB25DKX4S2ZCKQN7KWSC3JBF" localSheetId="10" hidden="1">#REF!</definedName>
    <definedName name="BExIPB25DKX4S2ZCKQN7KWSC3JBF" localSheetId="9" hidden="1">#REF!</definedName>
    <definedName name="BExIPB25DKX4S2ZCKQN7KWSC3JBF" localSheetId="8" hidden="1">#REF!</definedName>
    <definedName name="BExIPB25DKX4S2ZCKQN7KWSC3JBF" localSheetId="7" hidden="1">#REF!</definedName>
    <definedName name="BExIPB25DKX4S2ZCKQN7KWSC3JBF" localSheetId="6" hidden="1">#REF!</definedName>
    <definedName name="BExIPB25DKX4S2ZCKQN7KWSC3JBF" localSheetId="5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15" hidden="1">#REF!</definedName>
    <definedName name="BExIPCUX4I4S2N50TLMMLALYLH9S" localSheetId="14" hidden="1">#REF!</definedName>
    <definedName name="BExIPCUX4I4S2N50TLMMLALYLH9S" localSheetId="13" hidden="1">#REF!</definedName>
    <definedName name="BExIPCUX4I4S2N50TLMMLALYLH9S" localSheetId="12" hidden="1">#REF!</definedName>
    <definedName name="BExIPCUX4I4S2N50TLMMLALYLH9S" localSheetId="11" hidden="1">#REF!</definedName>
    <definedName name="BExIPCUX4I4S2N50TLMMLALYLH9S" localSheetId="10" hidden="1">#REF!</definedName>
    <definedName name="BExIPCUX4I4S2N50TLMMLALYLH9S" localSheetId="9" hidden="1">#REF!</definedName>
    <definedName name="BExIPCUX4I4S2N50TLMMLALYLH9S" localSheetId="8" hidden="1">#REF!</definedName>
    <definedName name="BExIPCUX4I4S2N50TLMMLALYLH9S" localSheetId="7" hidden="1">#REF!</definedName>
    <definedName name="BExIPCUX4I4S2N50TLMMLALYLH9S" localSheetId="6" hidden="1">#REF!</definedName>
    <definedName name="BExIPCUX4I4S2N50TLMMLALYLH9S" localSheetId="5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15" hidden="1">#REF!</definedName>
    <definedName name="BExIPDLT8JYAMGE5HTN4D1YHZF3V" localSheetId="14" hidden="1">#REF!</definedName>
    <definedName name="BExIPDLT8JYAMGE5HTN4D1YHZF3V" localSheetId="13" hidden="1">#REF!</definedName>
    <definedName name="BExIPDLT8JYAMGE5HTN4D1YHZF3V" localSheetId="12" hidden="1">#REF!</definedName>
    <definedName name="BExIPDLT8JYAMGE5HTN4D1YHZF3V" localSheetId="11" hidden="1">#REF!</definedName>
    <definedName name="BExIPDLT8JYAMGE5HTN4D1YHZF3V" localSheetId="10" hidden="1">#REF!</definedName>
    <definedName name="BExIPDLT8JYAMGE5HTN4D1YHZF3V" localSheetId="9" hidden="1">#REF!</definedName>
    <definedName name="BExIPDLT8JYAMGE5HTN4D1YHZF3V" localSheetId="8" hidden="1">#REF!</definedName>
    <definedName name="BExIPDLT8JYAMGE5HTN4D1YHZF3V" localSheetId="7" hidden="1">#REF!</definedName>
    <definedName name="BExIPDLT8JYAMGE5HTN4D1YHZF3V" localSheetId="6" hidden="1">#REF!</definedName>
    <definedName name="BExIPDLT8JYAMGE5HTN4D1YHZF3V" localSheetId="5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15" hidden="1">#REF!</definedName>
    <definedName name="BExIPG040Q08EWIWL6CAVR3GRI43" localSheetId="14" hidden="1">#REF!</definedName>
    <definedName name="BExIPG040Q08EWIWL6CAVR3GRI43" localSheetId="13" hidden="1">#REF!</definedName>
    <definedName name="BExIPG040Q08EWIWL6CAVR3GRI43" localSheetId="12" hidden="1">#REF!</definedName>
    <definedName name="BExIPG040Q08EWIWL6CAVR3GRI43" localSheetId="11" hidden="1">#REF!</definedName>
    <definedName name="BExIPG040Q08EWIWL6CAVR3GRI43" localSheetId="10" hidden="1">#REF!</definedName>
    <definedName name="BExIPG040Q08EWIWL6CAVR3GRI43" localSheetId="9" hidden="1">#REF!</definedName>
    <definedName name="BExIPG040Q08EWIWL6CAVR3GRI43" localSheetId="8" hidden="1">#REF!</definedName>
    <definedName name="BExIPG040Q08EWIWL6CAVR3GRI43" localSheetId="7" hidden="1">#REF!</definedName>
    <definedName name="BExIPG040Q08EWIWL6CAVR3GRI43" localSheetId="6" hidden="1">#REF!</definedName>
    <definedName name="BExIPG040Q08EWIWL6CAVR3GRI43" localSheetId="5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15" hidden="1">#REF!</definedName>
    <definedName name="BExIPKNFUDPDKOSH5GHDVNA8D66S" localSheetId="14" hidden="1">#REF!</definedName>
    <definedName name="BExIPKNFUDPDKOSH5GHDVNA8D66S" localSheetId="13" hidden="1">#REF!</definedName>
    <definedName name="BExIPKNFUDPDKOSH5GHDVNA8D66S" localSheetId="12" hidden="1">#REF!</definedName>
    <definedName name="BExIPKNFUDPDKOSH5GHDVNA8D66S" localSheetId="11" hidden="1">#REF!</definedName>
    <definedName name="BExIPKNFUDPDKOSH5GHDVNA8D66S" localSheetId="10" hidden="1">#REF!</definedName>
    <definedName name="BExIPKNFUDPDKOSH5GHDVNA8D66S" localSheetId="9" hidden="1">#REF!</definedName>
    <definedName name="BExIPKNFUDPDKOSH5GHDVNA8D66S" localSheetId="8" hidden="1">#REF!</definedName>
    <definedName name="BExIPKNFUDPDKOSH5GHDVNA8D66S" localSheetId="7" hidden="1">#REF!</definedName>
    <definedName name="BExIPKNFUDPDKOSH5GHDVNA8D66S" localSheetId="6" hidden="1">#REF!</definedName>
    <definedName name="BExIPKNFUDPDKOSH5GHDVNA8D66S" localSheetId="5" hidden="1">#REF!</definedName>
    <definedName name="BExIPKNFUDPDKOSH5GHDVNA8D66S" localSheetId="3" hidden="1">#REF!</definedName>
    <definedName name="BExIPKNFUDPDKOSH5GHDVNA8D66S" hidden="1">#REF!</definedName>
    <definedName name="BExIPVL5VEVK9Q7AYB7EC2VZWBEZ" localSheetId="15" hidden="1">#REF!</definedName>
    <definedName name="BExIPVL5VEVK9Q7AYB7EC2VZWBEZ" localSheetId="14" hidden="1">#REF!</definedName>
    <definedName name="BExIPVL5VEVK9Q7AYB7EC2VZWBEZ" localSheetId="13" hidden="1">#REF!</definedName>
    <definedName name="BExIPVL5VEVK9Q7AYB7EC2VZWBEZ" localSheetId="12" hidden="1">#REF!</definedName>
    <definedName name="BExIPVL5VEVK9Q7AYB7EC2VZWBEZ" localSheetId="11" hidden="1">#REF!</definedName>
    <definedName name="BExIPVL5VEVK9Q7AYB7EC2VZWBEZ" localSheetId="10" hidden="1">#REF!</definedName>
    <definedName name="BExIPVL5VEVK9Q7AYB7EC2VZWBEZ" localSheetId="9" hidden="1">#REF!</definedName>
    <definedName name="BExIPVL5VEVK9Q7AYB7EC2VZWBEZ" localSheetId="8" hidden="1">#REF!</definedName>
    <definedName name="BExIPVL5VEVK9Q7AYB7EC2VZWBEZ" localSheetId="7" hidden="1">#REF!</definedName>
    <definedName name="BExIPVL5VEVK9Q7AYB7EC2VZWBEZ" localSheetId="6" hidden="1">#REF!</definedName>
    <definedName name="BExIPVL5VEVK9Q7AYB7EC2VZWBEZ" localSheetId="5" hidden="1">#REF!</definedName>
    <definedName name="BExIPVL5VEVK9Q7AYB7EC2VZWBEZ" localSheetId="3" hidden="1">#REF!</definedName>
    <definedName name="BExIPVL5VEVK9Q7AYB7EC2VZWBEZ" hidden="1">#REF!</definedName>
    <definedName name="BExIQ1VS9A2FHVD9TUHKG9K8EVVP" localSheetId="15" hidden="1">#REF!</definedName>
    <definedName name="BExIQ1VS9A2FHVD9TUHKG9K8EVVP" localSheetId="14" hidden="1">#REF!</definedName>
    <definedName name="BExIQ1VS9A2FHVD9TUHKG9K8EVVP" localSheetId="13" hidden="1">#REF!</definedName>
    <definedName name="BExIQ1VS9A2FHVD9TUHKG9K8EVVP" localSheetId="12" hidden="1">#REF!</definedName>
    <definedName name="BExIQ1VS9A2FHVD9TUHKG9K8EVVP" localSheetId="11" hidden="1">#REF!</definedName>
    <definedName name="BExIQ1VS9A2FHVD9TUHKG9K8EVVP" localSheetId="10" hidden="1">#REF!</definedName>
    <definedName name="BExIQ1VS9A2FHVD9TUHKG9K8EVVP" localSheetId="9" hidden="1">#REF!</definedName>
    <definedName name="BExIQ1VS9A2FHVD9TUHKG9K8EVVP" localSheetId="8" hidden="1">#REF!</definedName>
    <definedName name="BExIQ1VS9A2FHVD9TUHKG9K8EVVP" localSheetId="7" hidden="1">#REF!</definedName>
    <definedName name="BExIQ1VS9A2FHVD9TUHKG9K8EVVP" localSheetId="6" hidden="1">#REF!</definedName>
    <definedName name="BExIQ1VS9A2FHVD9TUHKG9K8EVVP" localSheetId="5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15" hidden="1">#REF!</definedName>
    <definedName name="BExIQ3J19L30PSQ2CXNT6IHW0I7V" localSheetId="14" hidden="1">#REF!</definedName>
    <definedName name="BExIQ3J19L30PSQ2CXNT6IHW0I7V" localSheetId="13" hidden="1">#REF!</definedName>
    <definedName name="BExIQ3J19L30PSQ2CXNT6IHW0I7V" localSheetId="12" hidden="1">#REF!</definedName>
    <definedName name="BExIQ3J19L30PSQ2CXNT6IHW0I7V" localSheetId="11" hidden="1">#REF!</definedName>
    <definedName name="BExIQ3J19L30PSQ2CXNT6IHW0I7V" localSheetId="10" hidden="1">#REF!</definedName>
    <definedName name="BExIQ3J19L30PSQ2CXNT6IHW0I7V" localSheetId="9" hidden="1">#REF!</definedName>
    <definedName name="BExIQ3J19L30PSQ2CXNT6IHW0I7V" localSheetId="8" hidden="1">#REF!</definedName>
    <definedName name="BExIQ3J19L30PSQ2CXNT6IHW0I7V" localSheetId="7" hidden="1">#REF!</definedName>
    <definedName name="BExIQ3J19L30PSQ2CXNT6IHW0I7V" localSheetId="6" hidden="1">#REF!</definedName>
    <definedName name="BExIQ3J19L30PSQ2CXNT6IHW0I7V" localSheetId="5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15" hidden="1">#REF!</definedName>
    <definedName name="BExIQ3OJ7M04XCY276IO0LJA5XUK" localSheetId="14" hidden="1">#REF!</definedName>
    <definedName name="BExIQ3OJ7M04XCY276IO0LJA5XUK" localSheetId="13" hidden="1">#REF!</definedName>
    <definedName name="BExIQ3OJ7M04XCY276IO0LJA5XUK" localSheetId="12" hidden="1">#REF!</definedName>
    <definedName name="BExIQ3OJ7M04XCY276IO0LJA5XUK" localSheetId="11" hidden="1">#REF!</definedName>
    <definedName name="BExIQ3OJ7M04XCY276IO0LJA5XUK" localSheetId="10" hidden="1">#REF!</definedName>
    <definedName name="BExIQ3OJ7M04XCY276IO0LJA5XUK" localSheetId="9" hidden="1">#REF!</definedName>
    <definedName name="BExIQ3OJ7M04XCY276IO0LJA5XUK" localSheetId="8" hidden="1">#REF!</definedName>
    <definedName name="BExIQ3OJ7M04XCY276IO0LJA5XUK" localSheetId="7" hidden="1">#REF!</definedName>
    <definedName name="BExIQ3OJ7M04XCY276IO0LJA5XUK" localSheetId="6" hidden="1">#REF!</definedName>
    <definedName name="BExIQ3OJ7M04XCY276IO0LJA5XUK" localSheetId="5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15" hidden="1">#REF!</definedName>
    <definedName name="BExIQ5S19ITB0NDRUN4XV7B905ED" localSheetId="14" hidden="1">#REF!</definedName>
    <definedName name="BExIQ5S19ITB0NDRUN4XV7B905ED" localSheetId="13" hidden="1">#REF!</definedName>
    <definedName name="BExIQ5S19ITB0NDRUN4XV7B905ED" localSheetId="12" hidden="1">#REF!</definedName>
    <definedName name="BExIQ5S19ITB0NDRUN4XV7B905ED" localSheetId="11" hidden="1">#REF!</definedName>
    <definedName name="BExIQ5S19ITB0NDRUN4XV7B905ED" localSheetId="10" hidden="1">#REF!</definedName>
    <definedName name="BExIQ5S19ITB0NDRUN4XV7B905ED" localSheetId="9" hidden="1">#REF!</definedName>
    <definedName name="BExIQ5S19ITB0NDRUN4XV7B905ED" localSheetId="8" hidden="1">#REF!</definedName>
    <definedName name="BExIQ5S19ITB0NDRUN4XV7B905ED" localSheetId="7" hidden="1">#REF!</definedName>
    <definedName name="BExIQ5S19ITB0NDRUN4XV7B905ED" localSheetId="6" hidden="1">#REF!</definedName>
    <definedName name="BExIQ5S19ITB0NDRUN4XV7B905ED" localSheetId="5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15" hidden="1">#REF!</definedName>
    <definedName name="BExIQ810MMN2UN0EQ9CRQAFWA19X" localSheetId="14" hidden="1">#REF!</definedName>
    <definedName name="BExIQ810MMN2UN0EQ9CRQAFWA19X" localSheetId="13" hidden="1">#REF!</definedName>
    <definedName name="BExIQ810MMN2UN0EQ9CRQAFWA19X" localSheetId="12" hidden="1">#REF!</definedName>
    <definedName name="BExIQ810MMN2UN0EQ9CRQAFWA19X" localSheetId="11" hidden="1">#REF!</definedName>
    <definedName name="BExIQ810MMN2UN0EQ9CRQAFWA19X" localSheetId="10" hidden="1">#REF!</definedName>
    <definedName name="BExIQ810MMN2UN0EQ9CRQAFWA19X" localSheetId="9" hidden="1">#REF!</definedName>
    <definedName name="BExIQ810MMN2UN0EQ9CRQAFWA19X" localSheetId="8" hidden="1">#REF!</definedName>
    <definedName name="BExIQ810MMN2UN0EQ9CRQAFWA19X" localSheetId="7" hidden="1">#REF!</definedName>
    <definedName name="BExIQ810MMN2UN0EQ9CRQAFWA19X" localSheetId="6" hidden="1">#REF!</definedName>
    <definedName name="BExIQ810MMN2UN0EQ9CRQAFWA19X" localSheetId="5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15" hidden="1">#REF!</definedName>
    <definedName name="BExIQ9TMQT2EIXSVQW7GVSOAW2VJ" localSheetId="14" hidden="1">#REF!</definedName>
    <definedName name="BExIQ9TMQT2EIXSVQW7GVSOAW2VJ" localSheetId="13" hidden="1">#REF!</definedName>
    <definedName name="BExIQ9TMQT2EIXSVQW7GVSOAW2VJ" localSheetId="12" hidden="1">#REF!</definedName>
    <definedName name="BExIQ9TMQT2EIXSVQW7GVSOAW2VJ" localSheetId="11" hidden="1">#REF!</definedName>
    <definedName name="BExIQ9TMQT2EIXSVQW7GVSOAW2VJ" localSheetId="10" hidden="1">#REF!</definedName>
    <definedName name="BExIQ9TMQT2EIXSVQW7GVSOAW2VJ" localSheetId="9" hidden="1">#REF!</definedName>
    <definedName name="BExIQ9TMQT2EIXSVQW7GVSOAW2VJ" localSheetId="8" hidden="1">#REF!</definedName>
    <definedName name="BExIQ9TMQT2EIXSVQW7GVSOAW2VJ" localSheetId="7" hidden="1">#REF!</definedName>
    <definedName name="BExIQ9TMQT2EIXSVQW7GVSOAW2VJ" localSheetId="6" hidden="1">#REF!</definedName>
    <definedName name="BExIQ9TMQT2EIXSVQW7GVSOAW2VJ" localSheetId="5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15" hidden="1">#REF!</definedName>
    <definedName name="BExIQBMDE1L6J4H27K1FMSHQKDSE" localSheetId="14" hidden="1">#REF!</definedName>
    <definedName name="BExIQBMDE1L6J4H27K1FMSHQKDSE" localSheetId="13" hidden="1">#REF!</definedName>
    <definedName name="BExIQBMDE1L6J4H27K1FMSHQKDSE" localSheetId="12" hidden="1">#REF!</definedName>
    <definedName name="BExIQBMDE1L6J4H27K1FMSHQKDSE" localSheetId="11" hidden="1">#REF!</definedName>
    <definedName name="BExIQBMDE1L6J4H27K1FMSHQKDSE" localSheetId="10" hidden="1">#REF!</definedName>
    <definedName name="BExIQBMDE1L6J4H27K1FMSHQKDSE" localSheetId="9" hidden="1">#REF!</definedName>
    <definedName name="BExIQBMDE1L6J4H27K1FMSHQKDSE" localSheetId="8" hidden="1">#REF!</definedName>
    <definedName name="BExIQBMDE1L6J4H27K1FMSHQKDSE" localSheetId="7" hidden="1">#REF!</definedName>
    <definedName name="BExIQBMDE1L6J4H27K1FMSHQKDSE" localSheetId="6" hidden="1">#REF!</definedName>
    <definedName name="BExIQBMDE1L6J4H27K1FMSHQKDSE" localSheetId="5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15" hidden="1">#REF!</definedName>
    <definedName name="BExIQE65LVXUOF3UZFO7SDHFJH22" localSheetId="14" hidden="1">#REF!</definedName>
    <definedName name="BExIQE65LVXUOF3UZFO7SDHFJH22" localSheetId="13" hidden="1">#REF!</definedName>
    <definedName name="BExIQE65LVXUOF3UZFO7SDHFJH22" localSheetId="12" hidden="1">#REF!</definedName>
    <definedName name="BExIQE65LVXUOF3UZFO7SDHFJH22" localSheetId="11" hidden="1">#REF!</definedName>
    <definedName name="BExIQE65LVXUOF3UZFO7SDHFJH22" localSheetId="10" hidden="1">#REF!</definedName>
    <definedName name="BExIQE65LVXUOF3UZFO7SDHFJH22" localSheetId="9" hidden="1">#REF!</definedName>
    <definedName name="BExIQE65LVXUOF3UZFO7SDHFJH22" localSheetId="8" hidden="1">#REF!</definedName>
    <definedName name="BExIQE65LVXUOF3UZFO7SDHFJH22" localSheetId="7" hidden="1">#REF!</definedName>
    <definedName name="BExIQE65LVXUOF3UZFO7SDHFJH22" localSheetId="6" hidden="1">#REF!</definedName>
    <definedName name="BExIQE65LVXUOF3UZFO7SDHFJH22" localSheetId="5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15" hidden="1">#REF!</definedName>
    <definedName name="BExIQG9OO2KKBOWTMD1OXY36TEGA" localSheetId="14" hidden="1">#REF!</definedName>
    <definedName name="BExIQG9OO2KKBOWTMD1OXY36TEGA" localSheetId="13" hidden="1">#REF!</definedName>
    <definedName name="BExIQG9OO2KKBOWTMD1OXY36TEGA" localSheetId="12" hidden="1">#REF!</definedName>
    <definedName name="BExIQG9OO2KKBOWTMD1OXY36TEGA" localSheetId="11" hidden="1">#REF!</definedName>
    <definedName name="BExIQG9OO2KKBOWTMD1OXY36TEGA" localSheetId="10" hidden="1">#REF!</definedName>
    <definedName name="BExIQG9OO2KKBOWTMD1OXY36TEGA" localSheetId="9" hidden="1">#REF!</definedName>
    <definedName name="BExIQG9OO2KKBOWTMD1OXY36TEGA" localSheetId="8" hidden="1">#REF!</definedName>
    <definedName name="BExIQG9OO2KKBOWTMD1OXY36TEGA" localSheetId="7" hidden="1">#REF!</definedName>
    <definedName name="BExIQG9OO2KKBOWTMD1OXY36TEGA" localSheetId="6" hidden="1">#REF!</definedName>
    <definedName name="BExIQG9OO2KKBOWTMD1OXY36TEGA" localSheetId="5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15" hidden="1">#REF!</definedName>
    <definedName name="BExIQHWZ65ALA9VAFCJEGIL1145G" localSheetId="14" hidden="1">#REF!</definedName>
    <definedName name="BExIQHWZ65ALA9VAFCJEGIL1145G" localSheetId="13" hidden="1">#REF!</definedName>
    <definedName name="BExIQHWZ65ALA9VAFCJEGIL1145G" localSheetId="12" hidden="1">#REF!</definedName>
    <definedName name="BExIQHWZ65ALA9VAFCJEGIL1145G" localSheetId="11" hidden="1">#REF!</definedName>
    <definedName name="BExIQHWZ65ALA9VAFCJEGIL1145G" localSheetId="10" hidden="1">#REF!</definedName>
    <definedName name="BExIQHWZ65ALA9VAFCJEGIL1145G" localSheetId="9" hidden="1">#REF!</definedName>
    <definedName name="BExIQHWZ65ALA9VAFCJEGIL1145G" localSheetId="8" hidden="1">#REF!</definedName>
    <definedName name="BExIQHWZ65ALA9VAFCJEGIL1145G" localSheetId="7" hidden="1">#REF!</definedName>
    <definedName name="BExIQHWZ65ALA9VAFCJEGIL1145G" localSheetId="6" hidden="1">#REF!</definedName>
    <definedName name="BExIQHWZ65ALA9VAFCJEGIL1145G" localSheetId="5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15" hidden="1">#REF!</definedName>
    <definedName name="BExIQX1XBB31HZTYEEVOBSE3C5A6" localSheetId="14" hidden="1">#REF!</definedName>
    <definedName name="BExIQX1XBB31HZTYEEVOBSE3C5A6" localSheetId="13" hidden="1">#REF!</definedName>
    <definedName name="BExIQX1XBB31HZTYEEVOBSE3C5A6" localSheetId="12" hidden="1">#REF!</definedName>
    <definedName name="BExIQX1XBB31HZTYEEVOBSE3C5A6" localSheetId="11" hidden="1">#REF!</definedName>
    <definedName name="BExIQX1XBB31HZTYEEVOBSE3C5A6" localSheetId="10" hidden="1">#REF!</definedName>
    <definedName name="BExIQX1XBB31HZTYEEVOBSE3C5A6" localSheetId="9" hidden="1">#REF!</definedName>
    <definedName name="BExIQX1XBB31HZTYEEVOBSE3C5A6" localSheetId="8" hidden="1">#REF!</definedName>
    <definedName name="BExIQX1XBB31HZTYEEVOBSE3C5A6" localSheetId="7" hidden="1">#REF!</definedName>
    <definedName name="BExIQX1XBB31HZTYEEVOBSE3C5A6" localSheetId="6" hidden="1">#REF!</definedName>
    <definedName name="BExIQX1XBB31HZTYEEVOBSE3C5A6" localSheetId="5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15" hidden="1">#REF!</definedName>
    <definedName name="BExIR2ALYRP9FW99DK2084J7IIDC" localSheetId="14" hidden="1">#REF!</definedName>
    <definedName name="BExIR2ALYRP9FW99DK2084J7IIDC" localSheetId="13" hidden="1">#REF!</definedName>
    <definedName name="BExIR2ALYRP9FW99DK2084J7IIDC" localSheetId="12" hidden="1">#REF!</definedName>
    <definedName name="BExIR2ALYRP9FW99DK2084J7IIDC" localSheetId="11" hidden="1">#REF!</definedName>
    <definedName name="BExIR2ALYRP9FW99DK2084J7IIDC" localSheetId="10" hidden="1">#REF!</definedName>
    <definedName name="BExIR2ALYRP9FW99DK2084J7IIDC" localSheetId="9" hidden="1">#REF!</definedName>
    <definedName name="BExIR2ALYRP9FW99DK2084J7IIDC" localSheetId="8" hidden="1">#REF!</definedName>
    <definedName name="BExIR2ALYRP9FW99DK2084J7IIDC" localSheetId="7" hidden="1">#REF!</definedName>
    <definedName name="BExIR2ALYRP9FW99DK2084J7IIDC" localSheetId="6" hidden="1">#REF!</definedName>
    <definedName name="BExIR2ALYRP9FW99DK2084J7IIDC" localSheetId="5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15" hidden="1">#REF!</definedName>
    <definedName name="BExIR8FQETPTQYW37DBVDWG3J4JW" localSheetId="14" hidden="1">#REF!</definedName>
    <definedName name="BExIR8FQETPTQYW37DBVDWG3J4JW" localSheetId="13" hidden="1">#REF!</definedName>
    <definedName name="BExIR8FQETPTQYW37DBVDWG3J4JW" localSheetId="12" hidden="1">#REF!</definedName>
    <definedName name="BExIR8FQETPTQYW37DBVDWG3J4JW" localSheetId="11" hidden="1">#REF!</definedName>
    <definedName name="BExIR8FQETPTQYW37DBVDWG3J4JW" localSheetId="10" hidden="1">#REF!</definedName>
    <definedName name="BExIR8FQETPTQYW37DBVDWG3J4JW" localSheetId="9" hidden="1">#REF!</definedName>
    <definedName name="BExIR8FQETPTQYW37DBVDWG3J4JW" localSheetId="8" hidden="1">#REF!</definedName>
    <definedName name="BExIR8FQETPTQYW37DBVDWG3J4JW" localSheetId="7" hidden="1">#REF!</definedName>
    <definedName name="BExIR8FQETPTQYW37DBVDWG3J4JW" localSheetId="6" hidden="1">#REF!</definedName>
    <definedName name="BExIR8FQETPTQYW37DBVDWG3J4JW" localSheetId="5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15" hidden="1">#REF!</definedName>
    <definedName name="BExIRHKWQB1PP4ZLB0C3AVUBAFMD" localSheetId="14" hidden="1">#REF!</definedName>
    <definedName name="BExIRHKWQB1PP4ZLB0C3AVUBAFMD" localSheetId="13" hidden="1">#REF!</definedName>
    <definedName name="BExIRHKWQB1PP4ZLB0C3AVUBAFMD" localSheetId="12" hidden="1">#REF!</definedName>
    <definedName name="BExIRHKWQB1PP4ZLB0C3AVUBAFMD" localSheetId="11" hidden="1">#REF!</definedName>
    <definedName name="BExIRHKWQB1PP4ZLB0C3AVUBAFMD" localSheetId="10" hidden="1">#REF!</definedName>
    <definedName name="BExIRHKWQB1PP4ZLB0C3AVUBAFMD" localSheetId="9" hidden="1">#REF!</definedName>
    <definedName name="BExIRHKWQB1PP4ZLB0C3AVUBAFMD" localSheetId="8" hidden="1">#REF!</definedName>
    <definedName name="BExIRHKWQB1PP4ZLB0C3AVUBAFMD" localSheetId="7" hidden="1">#REF!</definedName>
    <definedName name="BExIRHKWQB1PP4ZLB0C3AVUBAFMD" localSheetId="6" hidden="1">#REF!</definedName>
    <definedName name="BExIRHKWQB1PP4ZLB0C3AVUBAFMD" localSheetId="5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15" hidden="1">#REF!</definedName>
    <definedName name="BExIRJTRJPQR3OTAGAV7JTA4VMPS" localSheetId="14" hidden="1">#REF!</definedName>
    <definedName name="BExIRJTRJPQR3OTAGAV7JTA4VMPS" localSheetId="13" hidden="1">#REF!</definedName>
    <definedName name="BExIRJTRJPQR3OTAGAV7JTA4VMPS" localSheetId="12" hidden="1">#REF!</definedName>
    <definedName name="BExIRJTRJPQR3OTAGAV7JTA4VMPS" localSheetId="11" hidden="1">#REF!</definedName>
    <definedName name="BExIRJTRJPQR3OTAGAV7JTA4VMPS" localSheetId="10" hidden="1">#REF!</definedName>
    <definedName name="BExIRJTRJPQR3OTAGAV7JTA4VMPS" localSheetId="9" hidden="1">#REF!</definedName>
    <definedName name="BExIRJTRJPQR3OTAGAV7JTA4VMPS" localSheetId="8" hidden="1">#REF!</definedName>
    <definedName name="BExIRJTRJPQR3OTAGAV7JTA4VMPS" localSheetId="7" hidden="1">#REF!</definedName>
    <definedName name="BExIRJTRJPQR3OTAGAV7JTA4VMPS" localSheetId="6" hidden="1">#REF!</definedName>
    <definedName name="BExIRJTRJPQR3OTAGAV7JTA4VMPS" localSheetId="5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15" hidden="1">#REF!</definedName>
    <definedName name="BExIROH27RJOG6VI7ZHR0RZGAZZ4" localSheetId="14" hidden="1">#REF!</definedName>
    <definedName name="BExIROH27RJOG6VI7ZHR0RZGAZZ4" localSheetId="13" hidden="1">#REF!</definedName>
    <definedName name="BExIROH27RJOG6VI7ZHR0RZGAZZ4" localSheetId="12" hidden="1">#REF!</definedName>
    <definedName name="BExIROH27RJOG6VI7ZHR0RZGAZZ4" localSheetId="11" hidden="1">#REF!</definedName>
    <definedName name="BExIROH27RJOG6VI7ZHR0RZGAZZ4" localSheetId="10" hidden="1">#REF!</definedName>
    <definedName name="BExIROH27RJOG6VI7ZHR0RZGAZZ4" localSheetId="9" hidden="1">#REF!</definedName>
    <definedName name="BExIROH27RJOG6VI7ZHR0RZGAZZ4" localSheetId="8" hidden="1">#REF!</definedName>
    <definedName name="BExIROH27RJOG6VI7ZHR0RZGAZZ4" localSheetId="7" hidden="1">#REF!</definedName>
    <definedName name="BExIROH27RJOG6VI7ZHR0RZGAZZ4" localSheetId="6" hidden="1">#REF!</definedName>
    <definedName name="BExIROH27RJOG6VI7ZHR0RZGAZZ4" localSheetId="5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15" hidden="1">#REF!</definedName>
    <definedName name="BExIRRBGTY01OQOI3U5SW59RFDFI" localSheetId="14" hidden="1">#REF!</definedName>
    <definedName name="BExIRRBGTY01OQOI3U5SW59RFDFI" localSheetId="13" hidden="1">#REF!</definedName>
    <definedName name="BExIRRBGTY01OQOI3U5SW59RFDFI" localSheetId="12" hidden="1">#REF!</definedName>
    <definedName name="BExIRRBGTY01OQOI3U5SW59RFDFI" localSheetId="11" hidden="1">#REF!</definedName>
    <definedName name="BExIRRBGTY01OQOI3U5SW59RFDFI" localSheetId="10" hidden="1">#REF!</definedName>
    <definedName name="BExIRRBGTY01OQOI3U5SW59RFDFI" localSheetId="9" hidden="1">#REF!</definedName>
    <definedName name="BExIRRBGTY01OQOI3U5SW59RFDFI" localSheetId="8" hidden="1">#REF!</definedName>
    <definedName name="BExIRRBGTY01OQOI3U5SW59RFDFI" localSheetId="7" hidden="1">#REF!</definedName>
    <definedName name="BExIRRBGTY01OQOI3U5SW59RFDFI" localSheetId="6" hidden="1">#REF!</definedName>
    <definedName name="BExIRRBGTY01OQOI3U5SW59RFDFI" localSheetId="5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15" hidden="1">#REF!</definedName>
    <definedName name="BExIS4T0DRF57HYO7OGG72KBOFOI" localSheetId="14" hidden="1">#REF!</definedName>
    <definedName name="BExIS4T0DRF57HYO7OGG72KBOFOI" localSheetId="13" hidden="1">#REF!</definedName>
    <definedName name="BExIS4T0DRF57HYO7OGG72KBOFOI" localSheetId="12" hidden="1">#REF!</definedName>
    <definedName name="BExIS4T0DRF57HYO7OGG72KBOFOI" localSheetId="11" hidden="1">#REF!</definedName>
    <definedName name="BExIS4T0DRF57HYO7OGG72KBOFOI" localSheetId="10" hidden="1">#REF!</definedName>
    <definedName name="BExIS4T0DRF57HYO7OGG72KBOFOI" localSheetId="9" hidden="1">#REF!</definedName>
    <definedName name="BExIS4T0DRF57HYO7OGG72KBOFOI" localSheetId="8" hidden="1">#REF!</definedName>
    <definedName name="BExIS4T0DRF57HYO7OGG72KBOFOI" localSheetId="7" hidden="1">#REF!</definedName>
    <definedName name="BExIS4T0DRF57HYO7OGG72KBOFOI" localSheetId="6" hidden="1">#REF!</definedName>
    <definedName name="BExIS4T0DRF57HYO7OGG72KBOFOI" localSheetId="5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15" hidden="1">#REF!</definedName>
    <definedName name="BExIS77BJDDK18PGI9DSEYZPIL7P" localSheetId="14" hidden="1">#REF!</definedName>
    <definedName name="BExIS77BJDDK18PGI9DSEYZPIL7P" localSheetId="13" hidden="1">#REF!</definedName>
    <definedName name="BExIS77BJDDK18PGI9DSEYZPIL7P" localSheetId="12" hidden="1">#REF!</definedName>
    <definedName name="BExIS77BJDDK18PGI9DSEYZPIL7P" localSheetId="11" hidden="1">#REF!</definedName>
    <definedName name="BExIS77BJDDK18PGI9DSEYZPIL7P" localSheetId="10" hidden="1">#REF!</definedName>
    <definedName name="BExIS77BJDDK18PGI9DSEYZPIL7P" localSheetId="9" hidden="1">#REF!</definedName>
    <definedName name="BExIS77BJDDK18PGI9DSEYZPIL7P" localSheetId="8" hidden="1">#REF!</definedName>
    <definedName name="BExIS77BJDDK18PGI9DSEYZPIL7P" localSheetId="7" hidden="1">#REF!</definedName>
    <definedName name="BExIS77BJDDK18PGI9DSEYZPIL7P" localSheetId="6" hidden="1">#REF!</definedName>
    <definedName name="BExIS77BJDDK18PGI9DSEYZPIL7P" localSheetId="5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15" hidden="1">#REF!</definedName>
    <definedName name="BExIS8USL1T3Z97CZ30HJ98E2GXQ" localSheetId="14" hidden="1">#REF!</definedName>
    <definedName name="BExIS8USL1T3Z97CZ30HJ98E2GXQ" localSheetId="13" hidden="1">#REF!</definedName>
    <definedName name="BExIS8USL1T3Z97CZ30HJ98E2GXQ" localSheetId="12" hidden="1">#REF!</definedName>
    <definedName name="BExIS8USL1T3Z97CZ30HJ98E2GXQ" localSheetId="11" hidden="1">#REF!</definedName>
    <definedName name="BExIS8USL1T3Z97CZ30HJ98E2GXQ" localSheetId="10" hidden="1">#REF!</definedName>
    <definedName name="BExIS8USL1T3Z97CZ30HJ98E2GXQ" localSheetId="9" hidden="1">#REF!</definedName>
    <definedName name="BExIS8USL1T3Z97CZ30HJ98E2GXQ" localSheetId="8" hidden="1">#REF!</definedName>
    <definedName name="BExIS8USL1T3Z97CZ30HJ98E2GXQ" localSheetId="7" hidden="1">#REF!</definedName>
    <definedName name="BExIS8USL1T3Z97CZ30HJ98E2GXQ" localSheetId="6" hidden="1">#REF!</definedName>
    <definedName name="BExIS8USL1T3Z97CZ30HJ98E2GXQ" localSheetId="5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15" hidden="1">#REF!</definedName>
    <definedName name="BExISC5B700MZUBFTQ9K4IKTF7HR" localSheetId="14" hidden="1">#REF!</definedName>
    <definedName name="BExISC5B700MZUBFTQ9K4IKTF7HR" localSheetId="13" hidden="1">#REF!</definedName>
    <definedName name="BExISC5B700MZUBFTQ9K4IKTF7HR" localSheetId="12" hidden="1">#REF!</definedName>
    <definedName name="BExISC5B700MZUBFTQ9K4IKTF7HR" localSheetId="11" hidden="1">#REF!</definedName>
    <definedName name="BExISC5B700MZUBFTQ9K4IKTF7HR" localSheetId="10" hidden="1">#REF!</definedName>
    <definedName name="BExISC5B700MZUBFTQ9K4IKTF7HR" localSheetId="9" hidden="1">#REF!</definedName>
    <definedName name="BExISC5B700MZUBFTQ9K4IKTF7HR" localSheetId="8" hidden="1">#REF!</definedName>
    <definedName name="BExISC5B700MZUBFTQ9K4IKTF7HR" localSheetId="7" hidden="1">#REF!</definedName>
    <definedName name="BExISC5B700MZUBFTQ9K4IKTF7HR" localSheetId="6" hidden="1">#REF!</definedName>
    <definedName name="BExISC5B700MZUBFTQ9K4IKTF7HR" localSheetId="5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15" hidden="1">#REF!</definedName>
    <definedName name="BExISDHXS49S1H56ENBPRF1NLD5C" localSheetId="14" hidden="1">#REF!</definedName>
    <definedName name="BExISDHXS49S1H56ENBPRF1NLD5C" localSheetId="13" hidden="1">#REF!</definedName>
    <definedName name="BExISDHXS49S1H56ENBPRF1NLD5C" localSheetId="12" hidden="1">#REF!</definedName>
    <definedName name="BExISDHXS49S1H56ENBPRF1NLD5C" localSheetId="11" hidden="1">#REF!</definedName>
    <definedName name="BExISDHXS49S1H56ENBPRF1NLD5C" localSheetId="10" hidden="1">#REF!</definedName>
    <definedName name="BExISDHXS49S1H56ENBPRF1NLD5C" localSheetId="9" hidden="1">#REF!</definedName>
    <definedName name="BExISDHXS49S1H56ENBPRF1NLD5C" localSheetId="8" hidden="1">#REF!</definedName>
    <definedName name="BExISDHXS49S1H56ENBPRF1NLD5C" localSheetId="7" hidden="1">#REF!</definedName>
    <definedName name="BExISDHXS49S1H56ENBPRF1NLD5C" localSheetId="6" hidden="1">#REF!</definedName>
    <definedName name="BExISDHXS49S1H56ENBPRF1NLD5C" localSheetId="5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15" hidden="1">#REF!</definedName>
    <definedName name="BExISM1JLV54A21A164IURMPGUMU" localSheetId="14" hidden="1">#REF!</definedName>
    <definedName name="BExISM1JLV54A21A164IURMPGUMU" localSheetId="13" hidden="1">#REF!</definedName>
    <definedName name="BExISM1JLV54A21A164IURMPGUMU" localSheetId="12" hidden="1">#REF!</definedName>
    <definedName name="BExISM1JLV54A21A164IURMPGUMU" localSheetId="11" hidden="1">#REF!</definedName>
    <definedName name="BExISM1JLV54A21A164IURMPGUMU" localSheetId="10" hidden="1">#REF!</definedName>
    <definedName name="BExISM1JLV54A21A164IURMPGUMU" localSheetId="9" hidden="1">#REF!</definedName>
    <definedName name="BExISM1JLV54A21A164IURMPGUMU" localSheetId="8" hidden="1">#REF!</definedName>
    <definedName name="BExISM1JLV54A21A164IURMPGUMU" localSheetId="7" hidden="1">#REF!</definedName>
    <definedName name="BExISM1JLV54A21A164IURMPGUMU" localSheetId="6" hidden="1">#REF!</definedName>
    <definedName name="BExISM1JLV54A21A164IURMPGUMU" localSheetId="5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15" hidden="1">#REF!</definedName>
    <definedName name="BExISRFKJYUZ4AKW44IJF7RF9Y90" localSheetId="14" hidden="1">#REF!</definedName>
    <definedName name="BExISRFKJYUZ4AKW44IJF7RF9Y90" localSheetId="13" hidden="1">#REF!</definedName>
    <definedName name="BExISRFKJYUZ4AKW44IJF7RF9Y90" localSheetId="12" hidden="1">#REF!</definedName>
    <definedName name="BExISRFKJYUZ4AKW44IJF7RF9Y90" localSheetId="11" hidden="1">#REF!</definedName>
    <definedName name="BExISRFKJYUZ4AKW44IJF7RF9Y90" localSheetId="10" hidden="1">#REF!</definedName>
    <definedName name="BExISRFKJYUZ4AKW44IJF7RF9Y90" localSheetId="9" hidden="1">#REF!</definedName>
    <definedName name="BExISRFKJYUZ4AKW44IJF7RF9Y90" localSheetId="8" hidden="1">#REF!</definedName>
    <definedName name="BExISRFKJYUZ4AKW44IJF7RF9Y90" localSheetId="7" hidden="1">#REF!</definedName>
    <definedName name="BExISRFKJYUZ4AKW44IJF7RF9Y90" localSheetId="6" hidden="1">#REF!</definedName>
    <definedName name="BExISRFKJYUZ4AKW44IJF7RF9Y90" localSheetId="5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15" hidden="1">#REF!</definedName>
    <definedName name="BExISSMVV57JAUB6CSGBMBFVNGWK" localSheetId="14" hidden="1">#REF!</definedName>
    <definedName name="BExISSMVV57JAUB6CSGBMBFVNGWK" localSheetId="13" hidden="1">#REF!</definedName>
    <definedName name="BExISSMVV57JAUB6CSGBMBFVNGWK" localSheetId="12" hidden="1">#REF!</definedName>
    <definedName name="BExISSMVV57JAUB6CSGBMBFVNGWK" localSheetId="11" hidden="1">#REF!</definedName>
    <definedName name="BExISSMVV57JAUB6CSGBMBFVNGWK" localSheetId="10" hidden="1">#REF!</definedName>
    <definedName name="BExISSMVV57JAUB6CSGBMBFVNGWK" localSheetId="9" hidden="1">#REF!</definedName>
    <definedName name="BExISSMVV57JAUB6CSGBMBFVNGWK" localSheetId="8" hidden="1">#REF!</definedName>
    <definedName name="BExISSMVV57JAUB6CSGBMBFVNGWK" localSheetId="7" hidden="1">#REF!</definedName>
    <definedName name="BExISSMVV57JAUB6CSGBMBFVNGWK" localSheetId="6" hidden="1">#REF!</definedName>
    <definedName name="BExISSMVV57JAUB6CSGBMBFVNGWK" localSheetId="5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15" hidden="1">#REF!</definedName>
    <definedName name="BExIT16AD4HCD0WQCCA72AKLQHK1" localSheetId="14" hidden="1">#REF!</definedName>
    <definedName name="BExIT16AD4HCD0WQCCA72AKLQHK1" localSheetId="13" hidden="1">#REF!</definedName>
    <definedName name="BExIT16AD4HCD0WQCCA72AKLQHK1" localSheetId="12" hidden="1">#REF!</definedName>
    <definedName name="BExIT16AD4HCD0WQCCA72AKLQHK1" localSheetId="11" hidden="1">#REF!</definedName>
    <definedName name="BExIT16AD4HCD0WQCCA72AKLQHK1" localSheetId="10" hidden="1">#REF!</definedName>
    <definedName name="BExIT16AD4HCD0WQCCA72AKLQHK1" localSheetId="9" hidden="1">#REF!</definedName>
    <definedName name="BExIT16AD4HCD0WQCCA72AKLQHK1" localSheetId="8" hidden="1">#REF!</definedName>
    <definedName name="BExIT16AD4HCD0WQCCA72AKLQHK1" localSheetId="7" hidden="1">#REF!</definedName>
    <definedName name="BExIT16AD4HCD0WQCCA72AKLQHK1" localSheetId="6" hidden="1">#REF!</definedName>
    <definedName name="BExIT16AD4HCD0WQCCA72AKLQHK1" localSheetId="5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15" hidden="1">#REF!</definedName>
    <definedName name="BExIT1MK8TBAK3SNP36A8FKDQSOK" localSheetId="14" hidden="1">#REF!</definedName>
    <definedName name="BExIT1MK8TBAK3SNP36A8FKDQSOK" localSheetId="13" hidden="1">#REF!</definedName>
    <definedName name="BExIT1MK8TBAK3SNP36A8FKDQSOK" localSheetId="12" hidden="1">#REF!</definedName>
    <definedName name="BExIT1MK8TBAK3SNP36A8FKDQSOK" localSheetId="11" hidden="1">#REF!</definedName>
    <definedName name="BExIT1MK8TBAK3SNP36A8FKDQSOK" localSheetId="10" hidden="1">#REF!</definedName>
    <definedName name="BExIT1MK8TBAK3SNP36A8FKDQSOK" localSheetId="9" hidden="1">#REF!</definedName>
    <definedName name="BExIT1MK8TBAK3SNP36A8FKDQSOK" localSheetId="8" hidden="1">#REF!</definedName>
    <definedName name="BExIT1MK8TBAK3SNP36A8FKDQSOK" localSheetId="7" hidden="1">#REF!</definedName>
    <definedName name="BExIT1MK8TBAK3SNP36A8FKDQSOK" localSheetId="6" hidden="1">#REF!</definedName>
    <definedName name="BExIT1MK8TBAK3SNP36A8FKDQSOK" localSheetId="5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15" hidden="1">#REF!</definedName>
    <definedName name="BExIT9PPVL7XGGIZS7G6QI6L7H9U" localSheetId="14" hidden="1">#REF!</definedName>
    <definedName name="BExIT9PPVL7XGGIZS7G6QI6L7H9U" localSheetId="13" hidden="1">#REF!</definedName>
    <definedName name="BExIT9PPVL7XGGIZS7G6QI6L7H9U" localSheetId="12" hidden="1">#REF!</definedName>
    <definedName name="BExIT9PPVL7XGGIZS7G6QI6L7H9U" localSheetId="11" hidden="1">#REF!</definedName>
    <definedName name="BExIT9PPVL7XGGIZS7G6QI6L7H9U" localSheetId="10" hidden="1">#REF!</definedName>
    <definedName name="BExIT9PPVL7XGGIZS7G6QI6L7H9U" localSheetId="9" hidden="1">#REF!</definedName>
    <definedName name="BExIT9PPVL7XGGIZS7G6QI6L7H9U" localSheetId="8" hidden="1">#REF!</definedName>
    <definedName name="BExIT9PPVL7XGGIZS7G6QI6L7H9U" localSheetId="7" hidden="1">#REF!</definedName>
    <definedName name="BExIT9PPVL7XGGIZS7G6QI6L7H9U" localSheetId="6" hidden="1">#REF!</definedName>
    <definedName name="BExIT9PPVL7XGGIZS7G6QI6L7H9U" localSheetId="5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15" hidden="1">#REF!</definedName>
    <definedName name="BExITBNYANV2S8KD56GOGCKW393R" localSheetId="14" hidden="1">#REF!</definedName>
    <definedName name="BExITBNYANV2S8KD56GOGCKW393R" localSheetId="13" hidden="1">#REF!</definedName>
    <definedName name="BExITBNYANV2S8KD56GOGCKW393R" localSheetId="12" hidden="1">#REF!</definedName>
    <definedName name="BExITBNYANV2S8KD56GOGCKW393R" localSheetId="11" hidden="1">#REF!</definedName>
    <definedName name="BExITBNYANV2S8KD56GOGCKW393R" localSheetId="10" hidden="1">#REF!</definedName>
    <definedName name="BExITBNYANV2S8KD56GOGCKW393R" localSheetId="9" hidden="1">#REF!</definedName>
    <definedName name="BExITBNYANV2S8KD56GOGCKW393R" localSheetId="8" hidden="1">#REF!</definedName>
    <definedName name="BExITBNYANV2S8KD56GOGCKW393R" localSheetId="7" hidden="1">#REF!</definedName>
    <definedName name="BExITBNYANV2S8KD56GOGCKW393R" localSheetId="6" hidden="1">#REF!</definedName>
    <definedName name="BExITBNYANV2S8KD56GOGCKW393R" localSheetId="5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15" hidden="1">#REF!</definedName>
    <definedName name="BExITGB4FVAV0LE88D7JMX7FBYXI" localSheetId="14" hidden="1">#REF!</definedName>
    <definedName name="BExITGB4FVAV0LE88D7JMX7FBYXI" localSheetId="13" hidden="1">#REF!</definedName>
    <definedName name="BExITGB4FVAV0LE88D7JMX7FBYXI" localSheetId="12" hidden="1">#REF!</definedName>
    <definedName name="BExITGB4FVAV0LE88D7JMX7FBYXI" localSheetId="11" hidden="1">#REF!</definedName>
    <definedName name="BExITGB4FVAV0LE88D7JMX7FBYXI" localSheetId="10" hidden="1">#REF!</definedName>
    <definedName name="BExITGB4FVAV0LE88D7JMX7FBYXI" localSheetId="9" hidden="1">#REF!</definedName>
    <definedName name="BExITGB4FVAV0LE88D7JMX7FBYXI" localSheetId="8" hidden="1">#REF!</definedName>
    <definedName name="BExITGB4FVAV0LE88D7JMX7FBYXI" localSheetId="7" hidden="1">#REF!</definedName>
    <definedName name="BExITGB4FVAV0LE88D7JMX7FBYXI" localSheetId="6" hidden="1">#REF!</definedName>
    <definedName name="BExITGB4FVAV0LE88D7JMX7FBYXI" localSheetId="5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15" hidden="1">#REF!</definedName>
    <definedName name="BExITI3TQ14K842P38QF0PNWSWNO" localSheetId="14" hidden="1">#REF!</definedName>
    <definedName name="BExITI3TQ14K842P38QF0PNWSWNO" localSheetId="13" hidden="1">#REF!</definedName>
    <definedName name="BExITI3TQ14K842P38QF0PNWSWNO" localSheetId="12" hidden="1">#REF!</definedName>
    <definedName name="BExITI3TQ14K842P38QF0PNWSWNO" localSheetId="11" hidden="1">#REF!</definedName>
    <definedName name="BExITI3TQ14K842P38QF0PNWSWNO" localSheetId="10" hidden="1">#REF!</definedName>
    <definedName name="BExITI3TQ14K842P38QF0PNWSWNO" localSheetId="9" hidden="1">#REF!</definedName>
    <definedName name="BExITI3TQ14K842P38QF0PNWSWNO" localSheetId="8" hidden="1">#REF!</definedName>
    <definedName name="BExITI3TQ14K842P38QF0PNWSWNO" localSheetId="7" hidden="1">#REF!</definedName>
    <definedName name="BExITI3TQ14K842P38QF0PNWSWNO" localSheetId="6" hidden="1">#REF!</definedName>
    <definedName name="BExITI3TQ14K842P38QF0PNWSWNO" localSheetId="5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15" hidden="1">#REF!</definedName>
    <definedName name="BExIU9OGER4TPMETACWUEP1UENK0" localSheetId="14" hidden="1">#REF!</definedName>
    <definedName name="BExIU9OGER4TPMETACWUEP1UENK0" localSheetId="13" hidden="1">#REF!</definedName>
    <definedName name="BExIU9OGER4TPMETACWUEP1UENK0" localSheetId="12" hidden="1">#REF!</definedName>
    <definedName name="BExIU9OGER4TPMETACWUEP1UENK0" localSheetId="11" hidden="1">#REF!</definedName>
    <definedName name="BExIU9OGER4TPMETACWUEP1UENK0" localSheetId="10" hidden="1">#REF!</definedName>
    <definedName name="BExIU9OGER4TPMETACWUEP1UENK0" localSheetId="9" hidden="1">#REF!</definedName>
    <definedName name="BExIU9OGER4TPMETACWUEP1UENK0" localSheetId="8" hidden="1">#REF!</definedName>
    <definedName name="BExIU9OGER4TPMETACWUEP1UENK0" localSheetId="7" hidden="1">#REF!</definedName>
    <definedName name="BExIU9OGER4TPMETACWUEP1UENK0" localSheetId="6" hidden="1">#REF!</definedName>
    <definedName name="BExIU9OGER4TPMETACWUEP1UENK0" localSheetId="5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15" hidden="1">#REF!</definedName>
    <definedName name="BExIUD4OJGH65NFNQ4VMCE3R4J1X" localSheetId="14" hidden="1">#REF!</definedName>
    <definedName name="BExIUD4OJGH65NFNQ4VMCE3R4J1X" localSheetId="13" hidden="1">#REF!</definedName>
    <definedName name="BExIUD4OJGH65NFNQ4VMCE3R4J1X" localSheetId="12" hidden="1">#REF!</definedName>
    <definedName name="BExIUD4OJGH65NFNQ4VMCE3R4J1X" localSheetId="11" hidden="1">#REF!</definedName>
    <definedName name="BExIUD4OJGH65NFNQ4VMCE3R4J1X" localSheetId="10" hidden="1">#REF!</definedName>
    <definedName name="BExIUD4OJGH65NFNQ4VMCE3R4J1X" localSheetId="9" hidden="1">#REF!</definedName>
    <definedName name="BExIUD4OJGH65NFNQ4VMCE3R4J1X" localSheetId="8" hidden="1">#REF!</definedName>
    <definedName name="BExIUD4OJGH65NFNQ4VMCE3R4J1X" localSheetId="7" hidden="1">#REF!</definedName>
    <definedName name="BExIUD4OJGH65NFNQ4VMCE3R4J1X" localSheetId="6" hidden="1">#REF!</definedName>
    <definedName name="BExIUD4OJGH65NFNQ4VMCE3R4J1X" localSheetId="5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15" hidden="1">#REF!</definedName>
    <definedName name="BExIUQM0XWNNW3MJD26EOVIT7FSU" localSheetId="14" hidden="1">#REF!</definedName>
    <definedName name="BExIUQM0XWNNW3MJD26EOVIT7FSU" localSheetId="13" hidden="1">#REF!</definedName>
    <definedName name="BExIUQM0XWNNW3MJD26EOVIT7FSU" localSheetId="12" hidden="1">#REF!</definedName>
    <definedName name="BExIUQM0XWNNW3MJD26EOVIT7FSU" localSheetId="11" hidden="1">#REF!</definedName>
    <definedName name="BExIUQM0XWNNW3MJD26EOVIT7FSU" localSheetId="10" hidden="1">#REF!</definedName>
    <definedName name="BExIUQM0XWNNW3MJD26EOVIT7FSU" localSheetId="9" hidden="1">#REF!</definedName>
    <definedName name="BExIUQM0XWNNW3MJD26EOVIT7FSU" localSheetId="8" hidden="1">#REF!</definedName>
    <definedName name="BExIUQM0XWNNW3MJD26EOVIT7FSU" localSheetId="7" hidden="1">#REF!</definedName>
    <definedName name="BExIUQM0XWNNW3MJD26EOVIT7FSU" localSheetId="6" hidden="1">#REF!</definedName>
    <definedName name="BExIUQM0XWNNW3MJD26EOVIT7FSU" localSheetId="5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15" hidden="1">#REF!</definedName>
    <definedName name="BExIUTB5OAAXYW0OFMP0PS40SPOB" localSheetId="14" hidden="1">#REF!</definedName>
    <definedName name="BExIUTB5OAAXYW0OFMP0PS40SPOB" localSheetId="13" hidden="1">#REF!</definedName>
    <definedName name="BExIUTB5OAAXYW0OFMP0PS40SPOB" localSheetId="12" hidden="1">#REF!</definedName>
    <definedName name="BExIUTB5OAAXYW0OFMP0PS40SPOB" localSheetId="11" hidden="1">#REF!</definedName>
    <definedName name="BExIUTB5OAAXYW0OFMP0PS40SPOB" localSheetId="10" hidden="1">#REF!</definedName>
    <definedName name="BExIUTB5OAAXYW0OFMP0PS40SPOB" localSheetId="9" hidden="1">#REF!</definedName>
    <definedName name="BExIUTB5OAAXYW0OFMP0PS40SPOB" localSheetId="8" hidden="1">#REF!</definedName>
    <definedName name="BExIUTB5OAAXYW0OFMP0PS40SPOB" localSheetId="7" hidden="1">#REF!</definedName>
    <definedName name="BExIUTB5OAAXYW0OFMP0PS40SPOB" localSheetId="6" hidden="1">#REF!</definedName>
    <definedName name="BExIUTB5OAAXYW0OFMP0PS40SPOB" localSheetId="5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15" hidden="1">#REF!</definedName>
    <definedName name="BExIUUT2MHIOV6R3WHA0DPM1KBKY" localSheetId="14" hidden="1">#REF!</definedName>
    <definedName name="BExIUUT2MHIOV6R3WHA0DPM1KBKY" localSheetId="13" hidden="1">#REF!</definedName>
    <definedName name="BExIUUT2MHIOV6R3WHA0DPM1KBKY" localSheetId="12" hidden="1">#REF!</definedName>
    <definedName name="BExIUUT2MHIOV6R3WHA0DPM1KBKY" localSheetId="11" hidden="1">#REF!</definedName>
    <definedName name="BExIUUT2MHIOV6R3WHA0DPM1KBKY" localSheetId="10" hidden="1">#REF!</definedName>
    <definedName name="BExIUUT2MHIOV6R3WHA0DPM1KBKY" localSheetId="9" hidden="1">#REF!</definedName>
    <definedName name="BExIUUT2MHIOV6R3WHA0DPM1KBKY" localSheetId="8" hidden="1">#REF!</definedName>
    <definedName name="BExIUUT2MHIOV6R3WHA0DPM1KBKY" localSheetId="7" hidden="1">#REF!</definedName>
    <definedName name="BExIUUT2MHIOV6R3WHA0DPM1KBKY" localSheetId="6" hidden="1">#REF!</definedName>
    <definedName name="BExIUUT2MHIOV6R3WHA0DPM1KBKY" localSheetId="5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15" hidden="1">#REF!</definedName>
    <definedName name="BExIUYPDT1AM6MWGWQS646PIZIWC" localSheetId="14" hidden="1">#REF!</definedName>
    <definedName name="BExIUYPDT1AM6MWGWQS646PIZIWC" localSheetId="13" hidden="1">#REF!</definedName>
    <definedName name="BExIUYPDT1AM6MWGWQS646PIZIWC" localSheetId="12" hidden="1">#REF!</definedName>
    <definedName name="BExIUYPDT1AM6MWGWQS646PIZIWC" localSheetId="11" hidden="1">#REF!</definedName>
    <definedName name="BExIUYPDT1AM6MWGWQS646PIZIWC" localSheetId="10" hidden="1">#REF!</definedName>
    <definedName name="BExIUYPDT1AM6MWGWQS646PIZIWC" localSheetId="9" hidden="1">#REF!</definedName>
    <definedName name="BExIUYPDT1AM6MWGWQS646PIZIWC" localSheetId="8" hidden="1">#REF!</definedName>
    <definedName name="BExIUYPDT1AM6MWGWQS646PIZIWC" localSheetId="7" hidden="1">#REF!</definedName>
    <definedName name="BExIUYPDT1AM6MWGWQS646PIZIWC" localSheetId="6" hidden="1">#REF!</definedName>
    <definedName name="BExIUYPDT1AM6MWGWQS646PIZIWC" localSheetId="5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15" hidden="1">#REF!</definedName>
    <definedName name="BExIV0I2O9F8D1UK1SI8AEYR6U0A" localSheetId="14" hidden="1">#REF!</definedName>
    <definedName name="BExIV0I2O9F8D1UK1SI8AEYR6U0A" localSheetId="13" hidden="1">#REF!</definedName>
    <definedName name="BExIV0I2O9F8D1UK1SI8AEYR6U0A" localSheetId="12" hidden="1">#REF!</definedName>
    <definedName name="BExIV0I2O9F8D1UK1SI8AEYR6U0A" localSheetId="11" hidden="1">#REF!</definedName>
    <definedName name="BExIV0I2O9F8D1UK1SI8AEYR6U0A" localSheetId="10" hidden="1">#REF!</definedName>
    <definedName name="BExIV0I2O9F8D1UK1SI8AEYR6U0A" localSheetId="9" hidden="1">#REF!</definedName>
    <definedName name="BExIV0I2O9F8D1UK1SI8AEYR6U0A" localSheetId="8" hidden="1">#REF!</definedName>
    <definedName name="BExIV0I2O9F8D1UK1SI8AEYR6U0A" localSheetId="7" hidden="1">#REF!</definedName>
    <definedName name="BExIV0I2O9F8D1UK1SI8AEYR6U0A" localSheetId="6" hidden="1">#REF!</definedName>
    <definedName name="BExIV0I2O9F8D1UK1SI8AEYR6U0A" localSheetId="5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15" hidden="1">#REF!</definedName>
    <definedName name="BExIV2LM38XPLRTWT0R44TMQ59E5" localSheetId="14" hidden="1">#REF!</definedName>
    <definedName name="BExIV2LM38XPLRTWT0R44TMQ59E5" localSheetId="13" hidden="1">#REF!</definedName>
    <definedName name="BExIV2LM38XPLRTWT0R44TMQ59E5" localSheetId="12" hidden="1">#REF!</definedName>
    <definedName name="BExIV2LM38XPLRTWT0R44TMQ59E5" localSheetId="11" hidden="1">#REF!</definedName>
    <definedName name="BExIV2LM38XPLRTWT0R44TMQ59E5" localSheetId="10" hidden="1">#REF!</definedName>
    <definedName name="BExIV2LM38XPLRTWT0R44TMQ59E5" localSheetId="9" hidden="1">#REF!</definedName>
    <definedName name="BExIV2LM38XPLRTWT0R44TMQ59E5" localSheetId="8" hidden="1">#REF!</definedName>
    <definedName name="BExIV2LM38XPLRTWT0R44TMQ59E5" localSheetId="7" hidden="1">#REF!</definedName>
    <definedName name="BExIV2LM38XPLRTWT0R44TMQ59E5" localSheetId="6" hidden="1">#REF!</definedName>
    <definedName name="BExIV2LM38XPLRTWT0R44TMQ59E5" localSheetId="5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15" hidden="1">#REF!</definedName>
    <definedName name="BExIV3HY4S0YRV1F7XEMF2YHAR2I" localSheetId="14" hidden="1">#REF!</definedName>
    <definedName name="BExIV3HY4S0YRV1F7XEMF2YHAR2I" localSheetId="13" hidden="1">#REF!</definedName>
    <definedName name="BExIV3HY4S0YRV1F7XEMF2YHAR2I" localSheetId="12" hidden="1">#REF!</definedName>
    <definedName name="BExIV3HY4S0YRV1F7XEMF2YHAR2I" localSheetId="11" hidden="1">#REF!</definedName>
    <definedName name="BExIV3HY4S0YRV1F7XEMF2YHAR2I" localSheetId="10" hidden="1">#REF!</definedName>
    <definedName name="BExIV3HY4S0YRV1F7XEMF2YHAR2I" localSheetId="9" hidden="1">#REF!</definedName>
    <definedName name="BExIV3HY4S0YRV1F7XEMF2YHAR2I" localSheetId="8" hidden="1">#REF!</definedName>
    <definedName name="BExIV3HY4S0YRV1F7XEMF2YHAR2I" localSheetId="7" hidden="1">#REF!</definedName>
    <definedName name="BExIV3HY4S0YRV1F7XEMF2YHAR2I" localSheetId="6" hidden="1">#REF!</definedName>
    <definedName name="BExIV3HY4S0YRV1F7XEMF2YHAR2I" localSheetId="5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15" hidden="1">#REF!</definedName>
    <definedName name="BExIV6HUZFRIFLXW2SICKGTAH1PV" localSheetId="14" hidden="1">#REF!</definedName>
    <definedName name="BExIV6HUZFRIFLXW2SICKGTAH1PV" localSheetId="13" hidden="1">#REF!</definedName>
    <definedName name="BExIV6HUZFRIFLXW2SICKGTAH1PV" localSheetId="12" hidden="1">#REF!</definedName>
    <definedName name="BExIV6HUZFRIFLXW2SICKGTAH1PV" localSheetId="11" hidden="1">#REF!</definedName>
    <definedName name="BExIV6HUZFRIFLXW2SICKGTAH1PV" localSheetId="10" hidden="1">#REF!</definedName>
    <definedName name="BExIV6HUZFRIFLXW2SICKGTAH1PV" localSheetId="9" hidden="1">#REF!</definedName>
    <definedName name="BExIV6HUZFRIFLXW2SICKGTAH1PV" localSheetId="8" hidden="1">#REF!</definedName>
    <definedName name="BExIV6HUZFRIFLXW2SICKGTAH1PV" localSheetId="7" hidden="1">#REF!</definedName>
    <definedName name="BExIV6HUZFRIFLXW2SICKGTAH1PV" localSheetId="6" hidden="1">#REF!</definedName>
    <definedName name="BExIV6HUZFRIFLXW2SICKGTAH1PV" localSheetId="5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15" hidden="1">#REF!</definedName>
    <definedName name="BExIVCXWL6H5LD9DHDIA4F5U9TQL" localSheetId="14" hidden="1">#REF!</definedName>
    <definedName name="BExIVCXWL6H5LD9DHDIA4F5U9TQL" localSheetId="13" hidden="1">#REF!</definedName>
    <definedName name="BExIVCXWL6H5LD9DHDIA4F5U9TQL" localSheetId="12" hidden="1">#REF!</definedName>
    <definedName name="BExIVCXWL6H5LD9DHDIA4F5U9TQL" localSheetId="11" hidden="1">#REF!</definedName>
    <definedName name="BExIVCXWL6H5LD9DHDIA4F5U9TQL" localSheetId="10" hidden="1">#REF!</definedName>
    <definedName name="BExIVCXWL6H5LD9DHDIA4F5U9TQL" localSheetId="9" hidden="1">#REF!</definedName>
    <definedName name="BExIVCXWL6H5LD9DHDIA4F5U9TQL" localSheetId="8" hidden="1">#REF!</definedName>
    <definedName name="BExIVCXWL6H5LD9DHDIA4F5U9TQL" localSheetId="7" hidden="1">#REF!</definedName>
    <definedName name="BExIVCXWL6H5LD9DHDIA4F5U9TQL" localSheetId="6" hidden="1">#REF!</definedName>
    <definedName name="BExIVCXWL6H5LD9DHDIA4F5U9TQL" localSheetId="5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15" hidden="1">#REF!</definedName>
    <definedName name="BExIVEVYJ7KL8QNR5ZTOSD11I5A6" localSheetId="14" hidden="1">#REF!</definedName>
    <definedName name="BExIVEVYJ7KL8QNR5ZTOSD11I5A6" localSheetId="13" hidden="1">#REF!</definedName>
    <definedName name="BExIVEVYJ7KL8QNR5ZTOSD11I5A6" localSheetId="12" hidden="1">#REF!</definedName>
    <definedName name="BExIVEVYJ7KL8QNR5ZTOSD11I5A6" localSheetId="11" hidden="1">#REF!</definedName>
    <definedName name="BExIVEVYJ7KL8QNR5ZTOSD11I5A6" localSheetId="10" hidden="1">#REF!</definedName>
    <definedName name="BExIVEVYJ7KL8QNR5ZTOSD11I5A6" localSheetId="9" hidden="1">#REF!</definedName>
    <definedName name="BExIVEVYJ7KL8QNR5ZTOSD11I5A6" localSheetId="8" hidden="1">#REF!</definedName>
    <definedName name="BExIVEVYJ7KL8QNR5ZTOSD11I5A6" localSheetId="7" hidden="1">#REF!</definedName>
    <definedName name="BExIVEVYJ7KL8QNR5ZTOSD11I5A6" localSheetId="6" hidden="1">#REF!</definedName>
    <definedName name="BExIVEVYJ7KL8QNR5ZTOSD11I5A6" localSheetId="5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15" hidden="1">#REF!</definedName>
    <definedName name="BExIVJ30S9U8MA1TUBRND8DGF96D" localSheetId="14" hidden="1">#REF!</definedName>
    <definedName name="BExIVJ30S9U8MA1TUBRND8DGF96D" localSheetId="13" hidden="1">#REF!</definedName>
    <definedName name="BExIVJ30S9U8MA1TUBRND8DGF96D" localSheetId="12" hidden="1">#REF!</definedName>
    <definedName name="BExIVJ30S9U8MA1TUBRND8DGF96D" localSheetId="11" hidden="1">#REF!</definedName>
    <definedName name="BExIVJ30S9U8MA1TUBRND8DGF96D" localSheetId="10" hidden="1">#REF!</definedName>
    <definedName name="BExIVJ30S9U8MA1TUBRND8DGF96D" localSheetId="9" hidden="1">#REF!</definedName>
    <definedName name="BExIVJ30S9U8MA1TUBRND8DGF96D" localSheetId="8" hidden="1">#REF!</definedName>
    <definedName name="BExIVJ30S9U8MA1TUBRND8DGF96D" localSheetId="7" hidden="1">#REF!</definedName>
    <definedName name="BExIVJ30S9U8MA1TUBRND8DGF96D" localSheetId="6" hidden="1">#REF!</definedName>
    <definedName name="BExIVJ30S9U8MA1TUBRND8DGF96D" localSheetId="5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15" hidden="1">#REF!</definedName>
    <definedName name="BExIVMOIPSEWSIHIDDLOXESQ28A0" localSheetId="14" hidden="1">#REF!</definedName>
    <definedName name="BExIVMOIPSEWSIHIDDLOXESQ28A0" localSheetId="13" hidden="1">#REF!</definedName>
    <definedName name="BExIVMOIPSEWSIHIDDLOXESQ28A0" localSheetId="12" hidden="1">#REF!</definedName>
    <definedName name="BExIVMOIPSEWSIHIDDLOXESQ28A0" localSheetId="11" hidden="1">#REF!</definedName>
    <definedName name="BExIVMOIPSEWSIHIDDLOXESQ28A0" localSheetId="10" hidden="1">#REF!</definedName>
    <definedName name="BExIVMOIPSEWSIHIDDLOXESQ28A0" localSheetId="9" hidden="1">#REF!</definedName>
    <definedName name="BExIVMOIPSEWSIHIDDLOXESQ28A0" localSheetId="8" hidden="1">#REF!</definedName>
    <definedName name="BExIVMOIPSEWSIHIDDLOXESQ28A0" localSheetId="7" hidden="1">#REF!</definedName>
    <definedName name="BExIVMOIPSEWSIHIDDLOXESQ28A0" localSheetId="6" hidden="1">#REF!</definedName>
    <definedName name="BExIVMOIPSEWSIHIDDLOXESQ28A0" localSheetId="5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15" hidden="1">#REF!</definedName>
    <definedName name="BExIVNVNJX9BYDLC88NG09YF5XQ6" localSheetId="14" hidden="1">#REF!</definedName>
    <definedName name="BExIVNVNJX9BYDLC88NG09YF5XQ6" localSheetId="13" hidden="1">#REF!</definedName>
    <definedName name="BExIVNVNJX9BYDLC88NG09YF5XQ6" localSheetId="12" hidden="1">#REF!</definedName>
    <definedName name="BExIVNVNJX9BYDLC88NG09YF5XQ6" localSheetId="11" hidden="1">#REF!</definedName>
    <definedName name="BExIVNVNJX9BYDLC88NG09YF5XQ6" localSheetId="10" hidden="1">#REF!</definedName>
    <definedName name="BExIVNVNJX9BYDLC88NG09YF5XQ6" localSheetId="9" hidden="1">#REF!</definedName>
    <definedName name="BExIVNVNJX9BYDLC88NG09YF5XQ6" localSheetId="8" hidden="1">#REF!</definedName>
    <definedName name="BExIVNVNJX9BYDLC88NG09YF5XQ6" localSheetId="7" hidden="1">#REF!</definedName>
    <definedName name="BExIVNVNJX9BYDLC88NG09YF5XQ6" localSheetId="6" hidden="1">#REF!</definedName>
    <definedName name="BExIVNVNJX9BYDLC88NG09YF5XQ6" localSheetId="5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15" hidden="1">#REF!</definedName>
    <definedName name="BExIVQVKLMGSRYT1LFZH0KUIA4OR" localSheetId="14" hidden="1">#REF!</definedName>
    <definedName name="BExIVQVKLMGSRYT1LFZH0KUIA4OR" localSheetId="13" hidden="1">#REF!</definedName>
    <definedName name="BExIVQVKLMGSRYT1LFZH0KUIA4OR" localSheetId="12" hidden="1">#REF!</definedName>
    <definedName name="BExIVQVKLMGSRYT1LFZH0KUIA4OR" localSheetId="11" hidden="1">#REF!</definedName>
    <definedName name="BExIVQVKLMGSRYT1LFZH0KUIA4OR" localSheetId="10" hidden="1">#REF!</definedName>
    <definedName name="BExIVQVKLMGSRYT1LFZH0KUIA4OR" localSheetId="9" hidden="1">#REF!</definedName>
    <definedName name="BExIVQVKLMGSRYT1LFZH0KUIA4OR" localSheetId="8" hidden="1">#REF!</definedName>
    <definedName name="BExIVQVKLMGSRYT1LFZH0KUIA4OR" localSheetId="7" hidden="1">#REF!</definedName>
    <definedName name="BExIVQVKLMGSRYT1LFZH0KUIA4OR" localSheetId="6" hidden="1">#REF!</definedName>
    <definedName name="BExIVQVKLMGSRYT1LFZH0KUIA4OR" localSheetId="5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15" hidden="1">#REF!</definedName>
    <definedName name="BExIVYTFI35KNR2XSA6N8OJYUTUR" localSheetId="14" hidden="1">#REF!</definedName>
    <definedName name="BExIVYTFI35KNR2XSA6N8OJYUTUR" localSheetId="13" hidden="1">#REF!</definedName>
    <definedName name="BExIVYTFI35KNR2XSA6N8OJYUTUR" localSheetId="12" hidden="1">#REF!</definedName>
    <definedName name="BExIVYTFI35KNR2XSA6N8OJYUTUR" localSheetId="11" hidden="1">#REF!</definedName>
    <definedName name="BExIVYTFI35KNR2XSA6N8OJYUTUR" localSheetId="10" hidden="1">#REF!</definedName>
    <definedName name="BExIVYTFI35KNR2XSA6N8OJYUTUR" localSheetId="9" hidden="1">#REF!</definedName>
    <definedName name="BExIVYTFI35KNR2XSA6N8OJYUTUR" localSheetId="8" hidden="1">#REF!</definedName>
    <definedName name="BExIVYTFI35KNR2XSA6N8OJYUTUR" localSheetId="7" hidden="1">#REF!</definedName>
    <definedName name="BExIVYTFI35KNR2XSA6N8OJYUTUR" localSheetId="6" hidden="1">#REF!</definedName>
    <definedName name="BExIVYTFI35KNR2XSA6N8OJYUTUR" localSheetId="5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15" hidden="1">#REF!</definedName>
    <definedName name="BExIVZF05SNB8DE7VLQOFG9S41HS" localSheetId="14" hidden="1">#REF!</definedName>
    <definedName name="BExIVZF05SNB8DE7VLQOFG9S41HS" localSheetId="13" hidden="1">#REF!</definedName>
    <definedName name="BExIVZF05SNB8DE7VLQOFG9S41HS" localSheetId="12" hidden="1">#REF!</definedName>
    <definedName name="BExIVZF05SNB8DE7VLQOFG9S41HS" localSheetId="11" hidden="1">#REF!</definedName>
    <definedName name="BExIVZF05SNB8DE7VLQOFG9S41HS" localSheetId="10" hidden="1">#REF!</definedName>
    <definedName name="BExIVZF05SNB8DE7VLQOFG9S41HS" localSheetId="9" hidden="1">#REF!</definedName>
    <definedName name="BExIVZF05SNB8DE7VLQOFG9S41HS" localSheetId="8" hidden="1">#REF!</definedName>
    <definedName name="BExIVZF05SNB8DE7VLQOFG9S41HS" localSheetId="7" hidden="1">#REF!</definedName>
    <definedName name="BExIVZF05SNB8DE7VLQOFG9S41HS" localSheetId="6" hidden="1">#REF!</definedName>
    <definedName name="BExIVZF05SNB8DE7VLQOFG9S41HS" localSheetId="5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15" hidden="1">#REF!</definedName>
    <definedName name="BExIWB3SY3WRIVIOF988DNNODBOA" localSheetId="14" hidden="1">#REF!</definedName>
    <definedName name="BExIWB3SY3WRIVIOF988DNNODBOA" localSheetId="13" hidden="1">#REF!</definedName>
    <definedName name="BExIWB3SY3WRIVIOF988DNNODBOA" localSheetId="12" hidden="1">#REF!</definedName>
    <definedName name="BExIWB3SY3WRIVIOF988DNNODBOA" localSheetId="11" hidden="1">#REF!</definedName>
    <definedName name="BExIWB3SY3WRIVIOF988DNNODBOA" localSheetId="10" hidden="1">#REF!</definedName>
    <definedName name="BExIWB3SY3WRIVIOF988DNNODBOA" localSheetId="9" hidden="1">#REF!</definedName>
    <definedName name="BExIWB3SY3WRIVIOF988DNNODBOA" localSheetId="8" hidden="1">#REF!</definedName>
    <definedName name="BExIWB3SY3WRIVIOF988DNNODBOA" localSheetId="7" hidden="1">#REF!</definedName>
    <definedName name="BExIWB3SY3WRIVIOF988DNNODBOA" localSheetId="6" hidden="1">#REF!</definedName>
    <definedName name="BExIWB3SY3WRIVIOF988DNNODBOA" localSheetId="5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15" hidden="1">#REF!</definedName>
    <definedName name="BExIWB99CG0H52LRD6QWPN4L6DV2" localSheetId="14" hidden="1">#REF!</definedName>
    <definedName name="BExIWB99CG0H52LRD6QWPN4L6DV2" localSheetId="13" hidden="1">#REF!</definedName>
    <definedName name="BExIWB99CG0H52LRD6QWPN4L6DV2" localSheetId="12" hidden="1">#REF!</definedName>
    <definedName name="BExIWB99CG0H52LRD6QWPN4L6DV2" localSheetId="11" hidden="1">#REF!</definedName>
    <definedName name="BExIWB99CG0H52LRD6QWPN4L6DV2" localSheetId="10" hidden="1">#REF!</definedName>
    <definedName name="BExIWB99CG0H52LRD6QWPN4L6DV2" localSheetId="9" hidden="1">#REF!</definedName>
    <definedName name="BExIWB99CG0H52LRD6QWPN4L6DV2" localSheetId="8" hidden="1">#REF!</definedName>
    <definedName name="BExIWB99CG0H52LRD6QWPN4L6DV2" localSheetId="7" hidden="1">#REF!</definedName>
    <definedName name="BExIWB99CG0H52LRD6QWPN4L6DV2" localSheetId="6" hidden="1">#REF!</definedName>
    <definedName name="BExIWB99CG0H52LRD6QWPN4L6DV2" localSheetId="5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15" hidden="1">#REF!</definedName>
    <definedName name="BExIWG1W7XP9DFYYSZAIOSHM0QLQ" localSheetId="14" hidden="1">#REF!</definedName>
    <definedName name="BExIWG1W7XP9DFYYSZAIOSHM0QLQ" localSheetId="13" hidden="1">#REF!</definedName>
    <definedName name="BExIWG1W7XP9DFYYSZAIOSHM0QLQ" localSheetId="12" hidden="1">#REF!</definedName>
    <definedName name="BExIWG1W7XP9DFYYSZAIOSHM0QLQ" localSheetId="11" hidden="1">#REF!</definedName>
    <definedName name="BExIWG1W7XP9DFYYSZAIOSHM0QLQ" localSheetId="10" hidden="1">#REF!</definedName>
    <definedName name="BExIWG1W7XP9DFYYSZAIOSHM0QLQ" localSheetId="9" hidden="1">#REF!</definedName>
    <definedName name="BExIWG1W7XP9DFYYSZAIOSHM0QLQ" localSheetId="8" hidden="1">#REF!</definedName>
    <definedName name="BExIWG1W7XP9DFYYSZAIOSHM0QLQ" localSheetId="7" hidden="1">#REF!</definedName>
    <definedName name="BExIWG1W7XP9DFYYSZAIOSHM0QLQ" localSheetId="6" hidden="1">#REF!</definedName>
    <definedName name="BExIWG1W7XP9DFYYSZAIOSHM0QLQ" localSheetId="5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15" hidden="1">#REF!</definedName>
    <definedName name="BExIWH3KUK94B7833DD4TB0Y6KP9" localSheetId="14" hidden="1">#REF!</definedName>
    <definedName name="BExIWH3KUK94B7833DD4TB0Y6KP9" localSheetId="13" hidden="1">#REF!</definedName>
    <definedName name="BExIWH3KUK94B7833DD4TB0Y6KP9" localSheetId="12" hidden="1">#REF!</definedName>
    <definedName name="BExIWH3KUK94B7833DD4TB0Y6KP9" localSheetId="11" hidden="1">#REF!</definedName>
    <definedName name="BExIWH3KUK94B7833DD4TB0Y6KP9" localSheetId="10" hidden="1">#REF!</definedName>
    <definedName name="BExIWH3KUK94B7833DD4TB0Y6KP9" localSheetId="9" hidden="1">#REF!</definedName>
    <definedName name="BExIWH3KUK94B7833DD4TB0Y6KP9" localSheetId="8" hidden="1">#REF!</definedName>
    <definedName name="BExIWH3KUK94B7833DD4TB0Y6KP9" localSheetId="7" hidden="1">#REF!</definedName>
    <definedName name="BExIWH3KUK94B7833DD4TB0Y6KP9" localSheetId="6" hidden="1">#REF!</definedName>
    <definedName name="BExIWH3KUK94B7833DD4TB0Y6KP9" localSheetId="5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15" hidden="1">#REF!</definedName>
    <definedName name="BExIWHZXYAALPLS8CSHZHJ82LBOH" localSheetId="14" hidden="1">#REF!</definedName>
    <definedName name="BExIWHZXYAALPLS8CSHZHJ82LBOH" localSheetId="13" hidden="1">#REF!</definedName>
    <definedName name="BExIWHZXYAALPLS8CSHZHJ82LBOH" localSheetId="12" hidden="1">#REF!</definedName>
    <definedName name="BExIWHZXYAALPLS8CSHZHJ82LBOH" localSheetId="11" hidden="1">#REF!</definedName>
    <definedName name="BExIWHZXYAALPLS8CSHZHJ82LBOH" localSheetId="10" hidden="1">#REF!</definedName>
    <definedName name="BExIWHZXYAALPLS8CSHZHJ82LBOH" localSheetId="9" hidden="1">#REF!</definedName>
    <definedName name="BExIWHZXYAALPLS8CSHZHJ82LBOH" localSheetId="8" hidden="1">#REF!</definedName>
    <definedName name="BExIWHZXYAALPLS8CSHZHJ82LBOH" localSheetId="7" hidden="1">#REF!</definedName>
    <definedName name="BExIWHZXYAALPLS8CSHZHJ82LBOH" localSheetId="6" hidden="1">#REF!</definedName>
    <definedName name="BExIWHZXYAALPLS8CSHZHJ82LBOH" localSheetId="5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15" hidden="1">#REF!</definedName>
    <definedName name="BExIWJY6FHR6KOO0P8U4IZ7VD42D" localSheetId="14" hidden="1">#REF!</definedName>
    <definedName name="BExIWJY6FHR6KOO0P8U4IZ7VD42D" localSheetId="13" hidden="1">#REF!</definedName>
    <definedName name="BExIWJY6FHR6KOO0P8U4IZ7VD42D" localSheetId="12" hidden="1">#REF!</definedName>
    <definedName name="BExIWJY6FHR6KOO0P8U4IZ7VD42D" localSheetId="11" hidden="1">#REF!</definedName>
    <definedName name="BExIWJY6FHR6KOO0P8U4IZ7VD42D" localSheetId="10" hidden="1">#REF!</definedName>
    <definedName name="BExIWJY6FHR6KOO0P8U4IZ7VD42D" localSheetId="9" hidden="1">#REF!</definedName>
    <definedName name="BExIWJY6FHR6KOO0P8U4IZ7VD42D" localSheetId="8" hidden="1">#REF!</definedName>
    <definedName name="BExIWJY6FHR6KOO0P8U4IZ7VD42D" localSheetId="7" hidden="1">#REF!</definedName>
    <definedName name="BExIWJY6FHR6KOO0P8U4IZ7VD42D" localSheetId="6" hidden="1">#REF!</definedName>
    <definedName name="BExIWJY6FHR6KOO0P8U4IZ7VD42D" localSheetId="5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15" hidden="1">#REF!</definedName>
    <definedName name="BExIWKE9MGIDWORBI43AWTUNYFAN" localSheetId="14" hidden="1">#REF!</definedName>
    <definedName name="BExIWKE9MGIDWORBI43AWTUNYFAN" localSheetId="13" hidden="1">#REF!</definedName>
    <definedName name="BExIWKE9MGIDWORBI43AWTUNYFAN" localSheetId="12" hidden="1">#REF!</definedName>
    <definedName name="BExIWKE9MGIDWORBI43AWTUNYFAN" localSheetId="11" hidden="1">#REF!</definedName>
    <definedName name="BExIWKE9MGIDWORBI43AWTUNYFAN" localSheetId="10" hidden="1">#REF!</definedName>
    <definedName name="BExIWKE9MGIDWORBI43AWTUNYFAN" localSheetId="9" hidden="1">#REF!</definedName>
    <definedName name="BExIWKE9MGIDWORBI43AWTUNYFAN" localSheetId="8" hidden="1">#REF!</definedName>
    <definedName name="BExIWKE9MGIDWORBI43AWTUNYFAN" localSheetId="7" hidden="1">#REF!</definedName>
    <definedName name="BExIWKE9MGIDWORBI43AWTUNYFAN" localSheetId="6" hidden="1">#REF!</definedName>
    <definedName name="BExIWKE9MGIDWORBI43AWTUNYFAN" localSheetId="5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15" hidden="1">#REF!</definedName>
    <definedName name="BExIWPHOYLSNGZKVD3RRKOEALEUG" localSheetId="14" hidden="1">#REF!</definedName>
    <definedName name="BExIWPHOYLSNGZKVD3RRKOEALEUG" localSheetId="13" hidden="1">#REF!</definedName>
    <definedName name="BExIWPHOYLSNGZKVD3RRKOEALEUG" localSheetId="12" hidden="1">#REF!</definedName>
    <definedName name="BExIWPHOYLSNGZKVD3RRKOEALEUG" localSheetId="11" hidden="1">#REF!</definedName>
    <definedName name="BExIWPHOYLSNGZKVD3RRKOEALEUG" localSheetId="10" hidden="1">#REF!</definedName>
    <definedName name="BExIWPHOYLSNGZKVD3RRKOEALEUG" localSheetId="9" hidden="1">#REF!</definedName>
    <definedName name="BExIWPHOYLSNGZKVD3RRKOEALEUG" localSheetId="8" hidden="1">#REF!</definedName>
    <definedName name="BExIWPHOYLSNGZKVD3RRKOEALEUG" localSheetId="7" hidden="1">#REF!</definedName>
    <definedName name="BExIWPHOYLSNGZKVD3RRKOEALEUG" localSheetId="6" hidden="1">#REF!</definedName>
    <definedName name="BExIWPHOYLSNGZKVD3RRKOEALEUG" localSheetId="5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15" hidden="1">#REF!</definedName>
    <definedName name="BExIWSHLD1QIZPL5ARLXOJ9Y2CAA" localSheetId="14" hidden="1">#REF!</definedName>
    <definedName name="BExIWSHLD1QIZPL5ARLXOJ9Y2CAA" localSheetId="13" hidden="1">#REF!</definedName>
    <definedName name="BExIWSHLD1QIZPL5ARLXOJ9Y2CAA" localSheetId="12" hidden="1">#REF!</definedName>
    <definedName name="BExIWSHLD1QIZPL5ARLXOJ9Y2CAA" localSheetId="11" hidden="1">#REF!</definedName>
    <definedName name="BExIWSHLD1QIZPL5ARLXOJ9Y2CAA" localSheetId="10" hidden="1">#REF!</definedName>
    <definedName name="BExIWSHLD1QIZPL5ARLXOJ9Y2CAA" localSheetId="9" hidden="1">#REF!</definedName>
    <definedName name="BExIWSHLD1QIZPL5ARLXOJ9Y2CAA" localSheetId="8" hidden="1">#REF!</definedName>
    <definedName name="BExIWSHLD1QIZPL5ARLXOJ9Y2CAA" localSheetId="7" hidden="1">#REF!</definedName>
    <definedName name="BExIWSHLD1QIZPL5ARLXOJ9Y2CAA" localSheetId="6" hidden="1">#REF!</definedName>
    <definedName name="BExIWSHLD1QIZPL5ARLXOJ9Y2CAA" localSheetId="5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15" hidden="1">#REF!</definedName>
    <definedName name="BExIX34PM5DBTRHRQWP6PL6WIX88" localSheetId="14" hidden="1">#REF!</definedName>
    <definedName name="BExIX34PM5DBTRHRQWP6PL6WIX88" localSheetId="13" hidden="1">#REF!</definedName>
    <definedName name="BExIX34PM5DBTRHRQWP6PL6WIX88" localSheetId="12" hidden="1">#REF!</definedName>
    <definedName name="BExIX34PM5DBTRHRQWP6PL6WIX88" localSheetId="11" hidden="1">#REF!</definedName>
    <definedName name="BExIX34PM5DBTRHRQWP6PL6WIX88" localSheetId="10" hidden="1">#REF!</definedName>
    <definedName name="BExIX34PM5DBTRHRQWP6PL6WIX88" localSheetId="9" hidden="1">#REF!</definedName>
    <definedName name="BExIX34PM5DBTRHRQWP6PL6WIX88" localSheetId="8" hidden="1">#REF!</definedName>
    <definedName name="BExIX34PM5DBTRHRQWP6PL6WIX88" localSheetId="7" hidden="1">#REF!</definedName>
    <definedName name="BExIX34PM5DBTRHRQWP6PL6WIX88" localSheetId="6" hidden="1">#REF!</definedName>
    <definedName name="BExIX34PM5DBTRHRQWP6PL6WIX88" localSheetId="5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15" hidden="1">#REF!</definedName>
    <definedName name="BExIX5OAP9KSUE5SIZCW9P39Q4WE" localSheetId="14" hidden="1">#REF!</definedName>
    <definedName name="BExIX5OAP9KSUE5SIZCW9P39Q4WE" localSheetId="13" hidden="1">#REF!</definedName>
    <definedName name="BExIX5OAP9KSUE5SIZCW9P39Q4WE" localSheetId="12" hidden="1">#REF!</definedName>
    <definedName name="BExIX5OAP9KSUE5SIZCW9P39Q4WE" localSheetId="11" hidden="1">#REF!</definedName>
    <definedName name="BExIX5OAP9KSUE5SIZCW9P39Q4WE" localSheetId="10" hidden="1">#REF!</definedName>
    <definedName name="BExIX5OAP9KSUE5SIZCW9P39Q4WE" localSheetId="9" hidden="1">#REF!</definedName>
    <definedName name="BExIX5OAP9KSUE5SIZCW9P39Q4WE" localSheetId="8" hidden="1">#REF!</definedName>
    <definedName name="BExIX5OAP9KSUE5SIZCW9P39Q4WE" localSheetId="7" hidden="1">#REF!</definedName>
    <definedName name="BExIX5OAP9KSUE5SIZCW9P39Q4WE" localSheetId="6" hidden="1">#REF!</definedName>
    <definedName name="BExIX5OAP9KSUE5SIZCW9P39Q4WE" localSheetId="5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15" hidden="1">#REF!</definedName>
    <definedName name="BExIXGRJPVJMUDGSG7IHPXPNO69B" localSheetId="14" hidden="1">#REF!</definedName>
    <definedName name="BExIXGRJPVJMUDGSG7IHPXPNO69B" localSheetId="13" hidden="1">#REF!</definedName>
    <definedName name="BExIXGRJPVJMUDGSG7IHPXPNO69B" localSheetId="12" hidden="1">#REF!</definedName>
    <definedName name="BExIXGRJPVJMUDGSG7IHPXPNO69B" localSheetId="11" hidden="1">#REF!</definedName>
    <definedName name="BExIXGRJPVJMUDGSG7IHPXPNO69B" localSheetId="10" hidden="1">#REF!</definedName>
    <definedName name="BExIXGRJPVJMUDGSG7IHPXPNO69B" localSheetId="9" hidden="1">#REF!</definedName>
    <definedName name="BExIXGRJPVJMUDGSG7IHPXPNO69B" localSheetId="8" hidden="1">#REF!</definedName>
    <definedName name="BExIXGRJPVJMUDGSG7IHPXPNO69B" localSheetId="7" hidden="1">#REF!</definedName>
    <definedName name="BExIXGRJPVJMUDGSG7IHPXPNO69B" localSheetId="6" hidden="1">#REF!</definedName>
    <definedName name="BExIXGRJPVJMUDGSG7IHPXPNO69B" localSheetId="5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15" hidden="1">#REF!</definedName>
    <definedName name="BExIXGWVQ9WOO0NCJLXAU4PJPOPM" localSheetId="14" hidden="1">#REF!</definedName>
    <definedName name="BExIXGWVQ9WOO0NCJLXAU4PJPOPM" localSheetId="13" hidden="1">#REF!</definedName>
    <definedName name="BExIXGWVQ9WOO0NCJLXAU4PJPOPM" localSheetId="12" hidden="1">#REF!</definedName>
    <definedName name="BExIXGWVQ9WOO0NCJLXAU4PJPOPM" localSheetId="11" hidden="1">#REF!</definedName>
    <definedName name="BExIXGWVQ9WOO0NCJLXAU4PJPOPM" localSheetId="10" hidden="1">#REF!</definedName>
    <definedName name="BExIXGWVQ9WOO0NCJLXAU4PJPOPM" localSheetId="9" hidden="1">#REF!</definedName>
    <definedName name="BExIXGWVQ9WOO0NCJLXAU4PJPOPM" localSheetId="8" hidden="1">#REF!</definedName>
    <definedName name="BExIXGWVQ9WOO0NCJLXAU4PJPOPM" localSheetId="7" hidden="1">#REF!</definedName>
    <definedName name="BExIXGWVQ9WOO0NCJLXAU4PJPOPM" localSheetId="6" hidden="1">#REF!</definedName>
    <definedName name="BExIXGWVQ9WOO0NCJLXAU4PJPOPM" localSheetId="5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15" hidden="1">#REF!</definedName>
    <definedName name="BExIXLK6SEOTUWQVNLCH4SAKTVGQ" localSheetId="14" hidden="1">#REF!</definedName>
    <definedName name="BExIXLK6SEOTUWQVNLCH4SAKTVGQ" localSheetId="13" hidden="1">#REF!</definedName>
    <definedName name="BExIXLK6SEOTUWQVNLCH4SAKTVGQ" localSheetId="12" hidden="1">#REF!</definedName>
    <definedName name="BExIXLK6SEOTUWQVNLCH4SAKTVGQ" localSheetId="11" hidden="1">#REF!</definedName>
    <definedName name="BExIXLK6SEOTUWQVNLCH4SAKTVGQ" localSheetId="10" hidden="1">#REF!</definedName>
    <definedName name="BExIXLK6SEOTUWQVNLCH4SAKTVGQ" localSheetId="9" hidden="1">#REF!</definedName>
    <definedName name="BExIXLK6SEOTUWQVNLCH4SAKTVGQ" localSheetId="8" hidden="1">#REF!</definedName>
    <definedName name="BExIXLK6SEOTUWQVNLCH4SAKTVGQ" localSheetId="7" hidden="1">#REF!</definedName>
    <definedName name="BExIXLK6SEOTUWQVNLCH4SAKTVGQ" localSheetId="6" hidden="1">#REF!</definedName>
    <definedName name="BExIXLK6SEOTUWQVNLCH4SAKTVGQ" localSheetId="5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15" hidden="1">#REF!</definedName>
    <definedName name="BExIXM5R87ZL3FHALWZXYCPHGX3E" localSheetId="14" hidden="1">#REF!</definedName>
    <definedName name="BExIXM5R87ZL3FHALWZXYCPHGX3E" localSheetId="13" hidden="1">#REF!</definedName>
    <definedName name="BExIXM5R87ZL3FHALWZXYCPHGX3E" localSheetId="12" hidden="1">#REF!</definedName>
    <definedName name="BExIXM5R87ZL3FHALWZXYCPHGX3E" localSheetId="11" hidden="1">#REF!</definedName>
    <definedName name="BExIXM5R87ZL3FHALWZXYCPHGX3E" localSheetId="10" hidden="1">#REF!</definedName>
    <definedName name="BExIXM5R87ZL3FHALWZXYCPHGX3E" localSheetId="9" hidden="1">#REF!</definedName>
    <definedName name="BExIXM5R87ZL3FHALWZXYCPHGX3E" localSheetId="8" hidden="1">#REF!</definedName>
    <definedName name="BExIXM5R87ZL3FHALWZXYCPHGX3E" localSheetId="7" hidden="1">#REF!</definedName>
    <definedName name="BExIXM5R87ZL3FHALWZXYCPHGX3E" localSheetId="6" hidden="1">#REF!</definedName>
    <definedName name="BExIXM5R87ZL3FHALWZXYCPHGX3E" localSheetId="5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15" hidden="1">#REF!</definedName>
    <definedName name="BExIXN24YK8MIB3OZ905DHU9CDH1" localSheetId="14" hidden="1">#REF!</definedName>
    <definedName name="BExIXN24YK8MIB3OZ905DHU9CDH1" localSheetId="13" hidden="1">#REF!</definedName>
    <definedName name="BExIXN24YK8MIB3OZ905DHU9CDH1" localSheetId="12" hidden="1">#REF!</definedName>
    <definedName name="BExIXN24YK8MIB3OZ905DHU9CDH1" localSheetId="11" hidden="1">#REF!</definedName>
    <definedName name="BExIXN24YK8MIB3OZ905DHU9CDH1" localSheetId="10" hidden="1">#REF!</definedName>
    <definedName name="BExIXN24YK8MIB3OZ905DHU9CDH1" localSheetId="9" hidden="1">#REF!</definedName>
    <definedName name="BExIXN24YK8MIB3OZ905DHU9CDH1" localSheetId="8" hidden="1">#REF!</definedName>
    <definedName name="BExIXN24YK8MIB3OZ905DHU9CDH1" localSheetId="7" hidden="1">#REF!</definedName>
    <definedName name="BExIXN24YK8MIB3OZ905DHU9CDH1" localSheetId="6" hidden="1">#REF!</definedName>
    <definedName name="BExIXN24YK8MIB3OZ905DHU9CDH1" localSheetId="5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15" hidden="1">#REF!</definedName>
    <definedName name="BExIXS036ZCKT2Z8XZKLZ8PFWQGL" localSheetId="14" hidden="1">#REF!</definedName>
    <definedName name="BExIXS036ZCKT2Z8XZKLZ8PFWQGL" localSheetId="13" hidden="1">#REF!</definedName>
    <definedName name="BExIXS036ZCKT2Z8XZKLZ8PFWQGL" localSheetId="12" hidden="1">#REF!</definedName>
    <definedName name="BExIXS036ZCKT2Z8XZKLZ8PFWQGL" localSheetId="11" hidden="1">#REF!</definedName>
    <definedName name="BExIXS036ZCKT2Z8XZKLZ8PFWQGL" localSheetId="10" hidden="1">#REF!</definedName>
    <definedName name="BExIXS036ZCKT2Z8XZKLZ8PFWQGL" localSheetId="9" hidden="1">#REF!</definedName>
    <definedName name="BExIXS036ZCKT2Z8XZKLZ8PFWQGL" localSheetId="8" hidden="1">#REF!</definedName>
    <definedName name="BExIXS036ZCKT2Z8XZKLZ8PFWQGL" localSheetId="7" hidden="1">#REF!</definedName>
    <definedName name="BExIXS036ZCKT2Z8XZKLZ8PFWQGL" localSheetId="6" hidden="1">#REF!</definedName>
    <definedName name="BExIXS036ZCKT2Z8XZKLZ8PFWQGL" localSheetId="5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15" hidden="1">#REF!</definedName>
    <definedName name="BExIXY5CF9PFM0P40AZ4U51TMWV0" localSheetId="14" hidden="1">#REF!</definedName>
    <definedName name="BExIXY5CF9PFM0P40AZ4U51TMWV0" localSheetId="13" hidden="1">#REF!</definedName>
    <definedName name="BExIXY5CF9PFM0P40AZ4U51TMWV0" localSheetId="12" hidden="1">#REF!</definedName>
    <definedName name="BExIXY5CF9PFM0P40AZ4U51TMWV0" localSheetId="11" hidden="1">#REF!</definedName>
    <definedName name="BExIXY5CF9PFM0P40AZ4U51TMWV0" localSheetId="10" hidden="1">#REF!</definedName>
    <definedName name="BExIXY5CF9PFM0P40AZ4U51TMWV0" localSheetId="9" hidden="1">#REF!</definedName>
    <definedName name="BExIXY5CF9PFM0P40AZ4U51TMWV0" localSheetId="8" hidden="1">#REF!</definedName>
    <definedName name="BExIXY5CF9PFM0P40AZ4U51TMWV0" localSheetId="7" hidden="1">#REF!</definedName>
    <definedName name="BExIXY5CF9PFM0P40AZ4U51TMWV0" localSheetId="6" hidden="1">#REF!</definedName>
    <definedName name="BExIXY5CF9PFM0P40AZ4U51TMWV0" localSheetId="5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15" hidden="1">#REF!</definedName>
    <definedName name="BExIYEXJBK8JDWIRSVV4RJSKZVV1" localSheetId="14" hidden="1">#REF!</definedName>
    <definedName name="BExIYEXJBK8JDWIRSVV4RJSKZVV1" localSheetId="13" hidden="1">#REF!</definedName>
    <definedName name="BExIYEXJBK8JDWIRSVV4RJSKZVV1" localSheetId="12" hidden="1">#REF!</definedName>
    <definedName name="BExIYEXJBK8JDWIRSVV4RJSKZVV1" localSheetId="11" hidden="1">#REF!</definedName>
    <definedName name="BExIYEXJBK8JDWIRSVV4RJSKZVV1" localSheetId="10" hidden="1">#REF!</definedName>
    <definedName name="BExIYEXJBK8JDWIRSVV4RJSKZVV1" localSheetId="9" hidden="1">#REF!</definedName>
    <definedName name="BExIYEXJBK8JDWIRSVV4RJSKZVV1" localSheetId="8" hidden="1">#REF!</definedName>
    <definedName name="BExIYEXJBK8JDWIRSVV4RJSKZVV1" localSheetId="7" hidden="1">#REF!</definedName>
    <definedName name="BExIYEXJBK8JDWIRSVV4RJSKZVV1" localSheetId="6" hidden="1">#REF!</definedName>
    <definedName name="BExIYEXJBK8JDWIRSVV4RJSKZVV1" localSheetId="5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15" hidden="1">#REF!</definedName>
    <definedName name="BExIYFJ59KLIPRTGIHX9X07UVGT3" localSheetId="14" hidden="1">#REF!</definedName>
    <definedName name="BExIYFJ59KLIPRTGIHX9X07UVGT3" localSheetId="13" hidden="1">#REF!</definedName>
    <definedName name="BExIYFJ59KLIPRTGIHX9X07UVGT3" localSheetId="12" hidden="1">#REF!</definedName>
    <definedName name="BExIYFJ59KLIPRTGIHX9X07UVGT3" localSheetId="11" hidden="1">#REF!</definedName>
    <definedName name="BExIYFJ59KLIPRTGIHX9X07UVGT3" localSheetId="10" hidden="1">#REF!</definedName>
    <definedName name="BExIYFJ59KLIPRTGIHX9X07UVGT3" localSheetId="9" hidden="1">#REF!</definedName>
    <definedName name="BExIYFJ59KLIPRTGIHX9X07UVGT3" localSheetId="8" hidden="1">#REF!</definedName>
    <definedName name="BExIYFJ59KLIPRTGIHX9X07UVGT3" localSheetId="7" hidden="1">#REF!</definedName>
    <definedName name="BExIYFJ59KLIPRTGIHX9X07UVGT3" localSheetId="6" hidden="1">#REF!</definedName>
    <definedName name="BExIYFJ59KLIPRTGIHX9X07UVGT3" localSheetId="5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15" hidden="1">#REF!</definedName>
    <definedName name="BExIYHH7GZO6BU3DC4GRLH3FD3ZS" localSheetId="14" hidden="1">#REF!</definedName>
    <definedName name="BExIYHH7GZO6BU3DC4GRLH3FD3ZS" localSheetId="13" hidden="1">#REF!</definedName>
    <definedName name="BExIYHH7GZO6BU3DC4GRLH3FD3ZS" localSheetId="12" hidden="1">#REF!</definedName>
    <definedName name="BExIYHH7GZO6BU3DC4GRLH3FD3ZS" localSheetId="11" hidden="1">#REF!</definedName>
    <definedName name="BExIYHH7GZO6BU3DC4GRLH3FD3ZS" localSheetId="10" hidden="1">#REF!</definedName>
    <definedName name="BExIYHH7GZO6BU3DC4GRLH3FD3ZS" localSheetId="9" hidden="1">#REF!</definedName>
    <definedName name="BExIYHH7GZO6BU3DC4GRLH3FD3ZS" localSheetId="8" hidden="1">#REF!</definedName>
    <definedName name="BExIYHH7GZO6BU3DC4GRLH3FD3ZS" localSheetId="7" hidden="1">#REF!</definedName>
    <definedName name="BExIYHH7GZO6BU3DC4GRLH3FD3ZS" localSheetId="6" hidden="1">#REF!</definedName>
    <definedName name="BExIYHH7GZO6BU3DC4GRLH3FD3ZS" localSheetId="5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15" hidden="1">#REF!</definedName>
    <definedName name="BExIYHMPBTD67ZNUL9O76FZQHYPT" localSheetId="14" hidden="1">#REF!</definedName>
    <definedName name="BExIYHMPBTD67ZNUL9O76FZQHYPT" localSheetId="13" hidden="1">#REF!</definedName>
    <definedName name="BExIYHMPBTD67ZNUL9O76FZQHYPT" localSheetId="12" hidden="1">#REF!</definedName>
    <definedName name="BExIYHMPBTD67ZNUL9O76FZQHYPT" localSheetId="11" hidden="1">#REF!</definedName>
    <definedName name="BExIYHMPBTD67ZNUL9O76FZQHYPT" localSheetId="10" hidden="1">#REF!</definedName>
    <definedName name="BExIYHMPBTD67ZNUL9O76FZQHYPT" localSheetId="9" hidden="1">#REF!</definedName>
    <definedName name="BExIYHMPBTD67ZNUL9O76FZQHYPT" localSheetId="8" hidden="1">#REF!</definedName>
    <definedName name="BExIYHMPBTD67ZNUL9O76FZQHYPT" localSheetId="7" hidden="1">#REF!</definedName>
    <definedName name="BExIYHMPBTD67ZNUL9O76FZQHYPT" localSheetId="6" hidden="1">#REF!</definedName>
    <definedName name="BExIYHMPBTD67ZNUL9O76FZQHYPT" localSheetId="5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15" hidden="1">#REF!</definedName>
    <definedName name="BExIYI2RH0K4225XO970K2IQ1E79" localSheetId="14" hidden="1">#REF!</definedName>
    <definedName name="BExIYI2RH0K4225XO970K2IQ1E79" localSheetId="13" hidden="1">#REF!</definedName>
    <definedName name="BExIYI2RH0K4225XO970K2IQ1E79" localSheetId="12" hidden="1">#REF!</definedName>
    <definedName name="BExIYI2RH0K4225XO970K2IQ1E79" localSheetId="11" hidden="1">#REF!</definedName>
    <definedName name="BExIYI2RH0K4225XO970K2IQ1E79" localSheetId="10" hidden="1">#REF!</definedName>
    <definedName name="BExIYI2RH0K4225XO970K2IQ1E79" localSheetId="9" hidden="1">#REF!</definedName>
    <definedName name="BExIYI2RH0K4225XO970K2IQ1E79" localSheetId="8" hidden="1">#REF!</definedName>
    <definedName name="BExIYI2RH0K4225XO970K2IQ1E79" localSheetId="7" hidden="1">#REF!</definedName>
    <definedName name="BExIYI2RH0K4225XO970K2IQ1E79" localSheetId="6" hidden="1">#REF!</definedName>
    <definedName name="BExIYI2RH0K4225XO970K2IQ1E79" localSheetId="5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15" hidden="1">#REF!</definedName>
    <definedName name="BExIYMPZ0KS2KOJFQAUQJ77L7701" localSheetId="14" hidden="1">#REF!</definedName>
    <definedName name="BExIYMPZ0KS2KOJFQAUQJ77L7701" localSheetId="13" hidden="1">#REF!</definedName>
    <definedName name="BExIYMPZ0KS2KOJFQAUQJ77L7701" localSheetId="12" hidden="1">#REF!</definedName>
    <definedName name="BExIYMPZ0KS2KOJFQAUQJ77L7701" localSheetId="11" hidden="1">#REF!</definedName>
    <definedName name="BExIYMPZ0KS2KOJFQAUQJ77L7701" localSheetId="10" hidden="1">#REF!</definedName>
    <definedName name="BExIYMPZ0KS2KOJFQAUQJ77L7701" localSheetId="9" hidden="1">#REF!</definedName>
    <definedName name="BExIYMPZ0KS2KOJFQAUQJ77L7701" localSheetId="8" hidden="1">#REF!</definedName>
    <definedName name="BExIYMPZ0KS2KOJFQAUQJ77L7701" localSheetId="7" hidden="1">#REF!</definedName>
    <definedName name="BExIYMPZ0KS2KOJFQAUQJ77L7701" localSheetId="6" hidden="1">#REF!</definedName>
    <definedName name="BExIYMPZ0KS2KOJFQAUQJ77L7701" localSheetId="5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15" hidden="1">#REF!</definedName>
    <definedName name="BExIYP9Q6FV9T0R9G3UDKLS4TTYX" localSheetId="14" hidden="1">#REF!</definedName>
    <definedName name="BExIYP9Q6FV9T0R9G3UDKLS4TTYX" localSheetId="13" hidden="1">#REF!</definedName>
    <definedName name="BExIYP9Q6FV9T0R9G3UDKLS4TTYX" localSheetId="12" hidden="1">#REF!</definedName>
    <definedName name="BExIYP9Q6FV9T0R9G3UDKLS4TTYX" localSheetId="11" hidden="1">#REF!</definedName>
    <definedName name="BExIYP9Q6FV9T0R9G3UDKLS4TTYX" localSheetId="10" hidden="1">#REF!</definedName>
    <definedName name="BExIYP9Q6FV9T0R9G3UDKLS4TTYX" localSheetId="9" hidden="1">#REF!</definedName>
    <definedName name="BExIYP9Q6FV9T0R9G3UDKLS4TTYX" localSheetId="8" hidden="1">#REF!</definedName>
    <definedName name="BExIYP9Q6FV9T0R9G3UDKLS4TTYX" localSheetId="7" hidden="1">#REF!</definedName>
    <definedName name="BExIYP9Q6FV9T0R9G3UDKLS4TTYX" localSheetId="6" hidden="1">#REF!</definedName>
    <definedName name="BExIYP9Q6FV9T0R9G3UDKLS4TTYX" localSheetId="5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15" hidden="1">#REF!</definedName>
    <definedName name="BExIYZGLDQ1TN7BIIN4RLDP31GIM" localSheetId="14" hidden="1">#REF!</definedName>
    <definedName name="BExIYZGLDQ1TN7BIIN4RLDP31GIM" localSheetId="13" hidden="1">#REF!</definedName>
    <definedName name="BExIYZGLDQ1TN7BIIN4RLDP31GIM" localSheetId="12" hidden="1">#REF!</definedName>
    <definedName name="BExIYZGLDQ1TN7BIIN4RLDP31GIM" localSheetId="11" hidden="1">#REF!</definedName>
    <definedName name="BExIYZGLDQ1TN7BIIN4RLDP31GIM" localSheetId="10" hidden="1">#REF!</definedName>
    <definedName name="BExIYZGLDQ1TN7BIIN4RLDP31GIM" localSheetId="9" hidden="1">#REF!</definedName>
    <definedName name="BExIYZGLDQ1TN7BIIN4RLDP31GIM" localSheetId="8" hidden="1">#REF!</definedName>
    <definedName name="BExIYZGLDQ1TN7BIIN4RLDP31GIM" localSheetId="7" hidden="1">#REF!</definedName>
    <definedName name="BExIYZGLDQ1TN7BIIN4RLDP31GIM" localSheetId="6" hidden="1">#REF!</definedName>
    <definedName name="BExIYZGLDQ1TN7BIIN4RLDP31GIM" localSheetId="5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15" hidden="1">#REF!</definedName>
    <definedName name="BExIZ4K0EZJK6PW3L8SVKTJFSWW9" localSheetId="14" hidden="1">#REF!</definedName>
    <definedName name="BExIZ4K0EZJK6PW3L8SVKTJFSWW9" localSheetId="13" hidden="1">#REF!</definedName>
    <definedName name="BExIZ4K0EZJK6PW3L8SVKTJFSWW9" localSheetId="12" hidden="1">#REF!</definedName>
    <definedName name="BExIZ4K0EZJK6PW3L8SVKTJFSWW9" localSheetId="11" hidden="1">#REF!</definedName>
    <definedName name="BExIZ4K0EZJK6PW3L8SVKTJFSWW9" localSheetId="10" hidden="1">#REF!</definedName>
    <definedName name="BExIZ4K0EZJK6PW3L8SVKTJFSWW9" localSheetId="9" hidden="1">#REF!</definedName>
    <definedName name="BExIZ4K0EZJK6PW3L8SVKTJFSWW9" localSheetId="8" hidden="1">#REF!</definedName>
    <definedName name="BExIZ4K0EZJK6PW3L8SVKTJFSWW9" localSheetId="7" hidden="1">#REF!</definedName>
    <definedName name="BExIZ4K0EZJK6PW3L8SVKTJFSWW9" localSheetId="6" hidden="1">#REF!</definedName>
    <definedName name="BExIZ4K0EZJK6PW3L8SVKTJFSWW9" localSheetId="5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15" hidden="1">#REF!</definedName>
    <definedName name="BExIZAECOEZGBAO29QMV14E6XDIV" localSheetId="14" hidden="1">#REF!</definedName>
    <definedName name="BExIZAECOEZGBAO29QMV14E6XDIV" localSheetId="13" hidden="1">#REF!</definedName>
    <definedName name="BExIZAECOEZGBAO29QMV14E6XDIV" localSheetId="12" hidden="1">#REF!</definedName>
    <definedName name="BExIZAECOEZGBAO29QMV14E6XDIV" localSheetId="11" hidden="1">#REF!</definedName>
    <definedName name="BExIZAECOEZGBAO29QMV14E6XDIV" localSheetId="10" hidden="1">#REF!</definedName>
    <definedName name="BExIZAECOEZGBAO29QMV14E6XDIV" localSheetId="9" hidden="1">#REF!</definedName>
    <definedName name="BExIZAECOEZGBAO29QMV14E6XDIV" localSheetId="8" hidden="1">#REF!</definedName>
    <definedName name="BExIZAECOEZGBAO29QMV14E6XDIV" localSheetId="7" hidden="1">#REF!</definedName>
    <definedName name="BExIZAECOEZGBAO29QMV14E6XDIV" localSheetId="6" hidden="1">#REF!</definedName>
    <definedName name="BExIZAECOEZGBAO29QMV14E6XDIV" localSheetId="5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15" hidden="1">#REF!</definedName>
    <definedName name="BExIZHQR3N1546MQS83ZJ8I6SPZ3" localSheetId="14" hidden="1">#REF!</definedName>
    <definedName name="BExIZHQR3N1546MQS83ZJ8I6SPZ3" localSheetId="13" hidden="1">#REF!</definedName>
    <definedName name="BExIZHQR3N1546MQS83ZJ8I6SPZ3" localSheetId="12" hidden="1">#REF!</definedName>
    <definedName name="BExIZHQR3N1546MQS83ZJ8I6SPZ3" localSheetId="11" hidden="1">#REF!</definedName>
    <definedName name="BExIZHQR3N1546MQS83ZJ8I6SPZ3" localSheetId="10" hidden="1">#REF!</definedName>
    <definedName name="BExIZHQR3N1546MQS83ZJ8I6SPZ3" localSheetId="9" hidden="1">#REF!</definedName>
    <definedName name="BExIZHQR3N1546MQS83ZJ8I6SPZ3" localSheetId="8" hidden="1">#REF!</definedName>
    <definedName name="BExIZHQR3N1546MQS83ZJ8I6SPZ3" localSheetId="7" hidden="1">#REF!</definedName>
    <definedName name="BExIZHQR3N1546MQS83ZJ8I6SPZ3" localSheetId="6" hidden="1">#REF!</definedName>
    <definedName name="BExIZHQR3N1546MQS83ZJ8I6SPZ3" localSheetId="5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15" hidden="1">#REF!</definedName>
    <definedName name="BExIZKVXYD5O2JBU81F2UFJZLLSI" localSheetId="14" hidden="1">#REF!</definedName>
    <definedName name="BExIZKVXYD5O2JBU81F2UFJZLLSI" localSheetId="13" hidden="1">#REF!</definedName>
    <definedName name="BExIZKVXYD5O2JBU81F2UFJZLLSI" localSheetId="12" hidden="1">#REF!</definedName>
    <definedName name="BExIZKVXYD5O2JBU81F2UFJZLLSI" localSheetId="11" hidden="1">#REF!</definedName>
    <definedName name="BExIZKVXYD5O2JBU81F2UFJZLLSI" localSheetId="10" hidden="1">#REF!</definedName>
    <definedName name="BExIZKVXYD5O2JBU81F2UFJZLLSI" localSheetId="9" hidden="1">#REF!</definedName>
    <definedName name="BExIZKVXYD5O2JBU81F2UFJZLLSI" localSheetId="8" hidden="1">#REF!</definedName>
    <definedName name="BExIZKVXYD5O2JBU81F2UFJZLLSI" localSheetId="7" hidden="1">#REF!</definedName>
    <definedName name="BExIZKVXYD5O2JBU81F2UFJZLLSI" localSheetId="6" hidden="1">#REF!</definedName>
    <definedName name="BExIZKVXYD5O2JBU81F2UFJZLLSI" localSheetId="5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15" hidden="1">#REF!</definedName>
    <definedName name="BExIZPZDHC8HGER83WHCZAHOX7LK" localSheetId="14" hidden="1">#REF!</definedName>
    <definedName name="BExIZPZDHC8HGER83WHCZAHOX7LK" localSheetId="13" hidden="1">#REF!</definedName>
    <definedName name="BExIZPZDHC8HGER83WHCZAHOX7LK" localSheetId="12" hidden="1">#REF!</definedName>
    <definedName name="BExIZPZDHC8HGER83WHCZAHOX7LK" localSheetId="11" hidden="1">#REF!</definedName>
    <definedName name="BExIZPZDHC8HGER83WHCZAHOX7LK" localSheetId="10" hidden="1">#REF!</definedName>
    <definedName name="BExIZPZDHC8HGER83WHCZAHOX7LK" localSheetId="9" hidden="1">#REF!</definedName>
    <definedName name="BExIZPZDHC8HGER83WHCZAHOX7LK" localSheetId="8" hidden="1">#REF!</definedName>
    <definedName name="BExIZPZDHC8HGER83WHCZAHOX7LK" localSheetId="7" hidden="1">#REF!</definedName>
    <definedName name="BExIZPZDHC8HGER83WHCZAHOX7LK" localSheetId="6" hidden="1">#REF!</definedName>
    <definedName name="BExIZPZDHC8HGER83WHCZAHOX7LK" localSheetId="5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15" hidden="1">#REF!</definedName>
    <definedName name="BExIZQA5XCS39QKXMYR1MH2ZIGPS" localSheetId="14" hidden="1">#REF!</definedName>
    <definedName name="BExIZQA5XCS39QKXMYR1MH2ZIGPS" localSheetId="13" hidden="1">#REF!</definedName>
    <definedName name="BExIZQA5XCS39QKXMYR1MH2ZIGPS" localSheetId="12" hidden="1">#REF!</definedName>
    <definedName name="BExIZQA5XCS39QKXMYR1MH2ZIGPS" localSheetId="11" hidden="1">#REF!</definedName>
    <definedName name="BExIZQA5XCS39QKXMYR1MH2ZIGPS" localSheetId="10" hidden="1">#REF!</definedName>
    <definedName name="BExIZQA5XCS39QKXMYR1MH2ZIGPS" localSheetId="9" hidden="1">#REF!</definedName>
    <definedName name="BExIZQA5XCS39QKXMYR1MH2ZIGPS" localSheetId="8" hidden="1">#REF!</definedName>
    <definedName name="BExIZQA5XCS39QKXMYR1MH2ZIGPS" localSheetId="7" hidden="1">#REF!</definedName>
    <definedName name="BExIZQA5XCS39QKXMYR1MH2ZIGPS" localSheetId="6" hidden="1">#REF!</definedName>
    <definedName name="BExIZQA5XCS39QKXMYR1MH2ZIGPS" localSheetId="5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15" hidden="1">#REF!</definedName>
    <definedName name="BExIZVDLRUNAL32D9KO9X7Y4PB3O" localSheetId="14" hidden="1">#REF!</definedName>
    <definedName name="BExIZVDLRUNAL32D9KO9X7Y4PB3O" localSheetId="13" hidden="1">#REF!</definedName>
    <definedName name="BExIZVDLRUNAL32D9KO9X7Y4PB3O" localSheetId="12" hidden="1">#REF!</definedName>
    <definedName name="BExIZVDLRUNAL32D9KO9X7Y4PB3O" localSheetId="11" hidden="1">#REF!</definedName>
    <definedName name="BExIZVDLRUNAL32D9KO9X7Y4PB3O" localSheetId="10" hidden="1">#REF!</definedName>
    <definedName name="BExIZVDLRUNAL32D9KO9X7Y4PB3O" localSheetId="9" hidden="1">#REF!</definedName>
    <definedName name="BExIZVDLRUNAL32D9KO9X7Y4PB3O" localSheetId="8" hidden="1">#REF!</definedName>
    <definedName name="BExIZVDLRUNAL32D9KO9X7Y4PB3O" localSheetId="7" hidden="1">#REF!</definedName>
    <definedName name="BExIZVDLRUNAL32D9KO9X7Y4PB3O" localSheetId="6" hidden="1">#REF!</definedName>
    <definedName name="BExIZVDLRUNAL32D9KO9X7Y4PB3O" localSheetId="5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15" hidden="1">#REF!</definedName>
    <definedName name="BExIZY2PUZ0OF9YKK1B13IW0VS6G" localSheetId="14" hidden="1">#REF!</definedName>
    <definedName name="BExIZY2PUZ0OF9YKK1B13IW0VS6G" localSheetId="13" hidden="1">#REF!</definedName>
    <definedName name="BExIZY2PUZ0OF9YKK1B13IW0VS6G" localSheetId="12" hidden="1">#REF!</definedName>
    <definedName name="BExIZY2PUZ0OF9YKK1B13IW0VS6G" localSheetId="11" hidden="1">#REF!</definedName>
    <definedName name="BExIZY2PUZ0OF9YKK1B13IW0VS6G" localSheetId="10" hidden="1">#REF!</definedName>
    <definedName name="BExIZY2PUZ0OF9YKK1B13IW0VS6G" localSheetId="9" hidden="1">#REF!</definedName>
    <definedName name="BExIZY2PUZ0OF9YKK1B13IW0VS6G" localSheetId="8" hidden="1">#REF!</definedName>
    <definedName name="BExIZY2PUZ0OF9YKK1B13IW0VS6G" localSheetId="7" hidden="1">#REF!</definedName>
    <definedName name="BExIZY2PUZ0OF9YKK1B13IW0VS6G" localSheetId="6" hidden="1">#REF!</definedName>
    <definedName name="BExIZY2PUZ0OF9YKK1B13IW0VS6G" localSheetId="5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15" hidden="1">#REF!</definedName>
    <definedName name="BExJ08KBRR2XMWW3VZMPSQKXHZUH" localSheetId="14" hidden="1">#REF!</definedName>
    <definedName name="BExJ08KBRR2XMWW3VZMPSQKXHZUH" localSheetId="13" hidden="1">#REF!</definedName>
    <definedName name="BExJ08KBRR2XMWW3VZMPSQKXHZUH" localSheetId="12" hidden="1">#REF!</definedName>
    <definedName name="BExJ08KBRR2XMWW3VZMPSQKXHZUH" localSheetId="11" hidden="1">#REF!</definedName>
    <definedName name="BExJ08KBRR2XMWW3VZMPSQKXHZUH" localSheetId="10" hidden="1">#REF!</definedName>
    <definedName name="BExJ08KBRR2XMWW3VZMPSQKXHZUH" localSheetId="9" hidden="1">#REF!</definedName>
    <definedName name="BExJ08KBRR2XMWW3VZMPSQKXHZUH" localSheetId="8" hidden="1">#REF!</definedName>
    <definedName name="BExJ08KBRR2XMWW3VZMPSQKXHZUH" localSheetId="7" hidden="1">#REF!</definedName>
    <definedName name="BExJ08KBRR2XMWW3VZMPSQKXHZUH" localSheetId="6" hidden="1">#REF!</definedName>
    <definedName name="BExJ08KBRR2XMWW3VZMPSQKXHZUH" localSheetId="5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15" hidden="1">#REF!</definedName>
    <definedName name="BExJ0DYJWXGE7DA39PYL3WM05U9O" localSheetId="14" hidden="1">#REF!</definedName>
    <definedName name="BExJ0DYJWXGE7DA39PYL3WM05U9O" localSheetId="13" hidden="1">#REF!</definedName>
    <definedName name="BExJ0DYJWXGE7DA39PYL3WM05U9O" localSheetId="12" hidden="1">#REF!</definedName>
    <definedName name="BExJ0DYJWXGE7DA39PYL3WM05U9O" localSheetId="11" hidden="1">#REF!</definedName>
    <definedName name="BExJ0DYJWXGE7DA39PYL3WM05U9O" localSheetId="10" hidden="1">#REF!</definedName>
    <definedName name="BExJ0DYJWXGE7DA39PYL3WM05U9O" localSheetId="9" hidden="1">#REF!</definedName>
    <definedName name="BExJ0DYJWXGE7DA39PYL3WM05U9O" localSheetId="8" hidden="1">#REF!</definedName>
    <definedName name="BExJ0DYJWXGE7DA39PYL3WM05U9O" localSheetId="7" hidden="1">#REF!</definedName>
    <definedName name="BExJ0DYJWXGE7DA39PYL3WM05U9O" localSheetId="6" hidden="1">#REF!</definedName>
    <definedName name="BExJ0DYJWXGE7DA39PYL3WM05U9O" localSheetId="5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15" hidden="1">#REF!</definedName>
    <definedName name="BExJ0JYDEZPM2303TRBXOZ74M7N6" localSheetId="14" hidden="1">#REF!</definedName>
    <definedName name="BExJ0JYDEZPM2303TRBXOZ74M7N6" localSheetId="13" hidden="1">#REF!</definedName>
    <definedName name="BExJ0JYDEZPM2303TRBXOZ74M7N6" localSheetId="12" hidden="1">#REF!</definedName>
    <definedName name="BExJ0JYDEZPM2303TRBXOZ74M7N6" localSheetId="11" hidden="1">#REF!</definedName>
    <definedName name="BExJ0JYDEZPM2303TRBXOZ74M7N6" localSheetId="10" hidden="1">#REF!</definedName>
    <definedName name="BExJ0JYDEZPM2303TRBXOZ74M7N6" localSheetId="9" hidden="1">#REF!</definedName>
    <definedName name="BExJ0JYDEZPM2303TRBXOZ74M7N6" localSheetId="8" hidden="1">#REF!</definedName>
    <definedName name="BExJ0JYDEZPM2303TRBXOZ74M7N6" localSheetId="7" hidden="1">#REF!</definedName>
    <definedName name="BExJ0JYDEZPM2303TRBXOZ74M7N6" localSheetId="6" hidden="1">#REF!</definedName>
    <definedName name="BExJ0JYDEZPM2303TRBXOZ74M7N6" localSheetId="5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15" hidden="1">#REF!</definedName>
    <definedName name="BExJ0MY8SY5J5V50H3UKE78ODTVB" localSheetId="14" hidden="1">#REF!</definedName>
    <definedName name="BExJ0MY8SY5J5V50H3UKE78ODTVB" localSheetId="13" hidden="1">#REF!</definedName>
    <definedName name="BExJ0MY8SY5J5V50H3UKE78ODTVB" localSheetId="12" hidden="1">#REF!</definedName>
    <definedName name="BExJ0MY8SY5J5V50H3UKE78ODTVB" localSheetId="11" hidden="1">#REF!</definedName>
    <definedName name="BExJ0MY8SY5J5V50H3UKE78ODTVB" localSheetId="10" hidden="1">#REF!</definedName>
    <definedName name="BExJ0MY8SY5J5V50H3UKE78ODTVB" localSheetId="9" hidden="1">#REF!</definedName>
    <definedName name="BExJ0MY8SY5J5V50H3UKE78ODTVB" localSheetId="8" hidden="1">#REF!</definedName>
    <definedName name="BExJ0MY8SY5J5V50H3UKE78ODTVB" localSheetId="7" hidden="1">#REF!</definedName>
    <definedName name="BExJ0MY8SY5J5V50H3UKE78ODTVB" localSheetId="6" hidden="1">#REF!</definedName>
    <definedName name="BExJ0MY8SY5J5V50H3UKE78ODTVB" localSheetId="5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15" hidden="1">#REF!</definedName>
    <definedName name="BExJ0YC98G37ML4N8FLP8D95EFRF" localSheetId="14" hidden="1">#REF!</definedName>
    <definedName name="BExJ0YC98G37ML4N8FLP8D95EFRF" localSheetId="13" hidden="1">#REF!</definedName>
    <definedName name="BExJ0YC98G37ML4N8FLP8D95EFRF" localSheetId="12" hidden="1">#REF!</definedName>
    <definedName name="BExJ0YC98G37ML4N8FLP8D95EFRF" localSheetId="11" hidden="1">#REF!</definedName>
    <definedName name="BExJ0YC98G37ML4N8FLP8D95EFRF" localSheetId="10" hidden="1">#REF!</definedName>
    <definedName name="BExJ0YC98G37ML4N8FLP8D95EFRF" localSheetId="9" hidden="1">#REF!</definedName>
    <definedName name="BExJ0YC98G37ML4N8FLP8D95EFRF" localSheetId="8" hidden="1">#REF!</definedName>
    <definedName name="BExJ0YC98G37ML4N8FLP8D95EFRF" localSheetId="7" hidden="1">#REF!</definedName>
    <definedName name="BExJ0YC98G37ML4N8FLP8D95EFRF" localSheetId="6" hidden="1">#REF!</definedName>
    <definedName name="BExJ0YC98G37ML4N8FLP8D95EFRF" localSheetId="5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15" hidden="1">#REF!</definedName>
    <definedName name="BExKCDYKAEV45AFXHVHZZ62E5BM3" localSheetId="14" hidden="1">#REF!</definedName>
    <definedName name="BExKCDYKAEV45AFXHVHZZ62E5BM3" localSheetId="13" hidden="1">#REF!</definedName>
    <definedName name="BExKCDYKAEV45AFXHVHZZ62E5BM3" localSheetId="12" hidden="1">#REF!</definedName>
    <definedName name="BExKCDYKAEV45AFXHVHZZ62E5BM3" localSheetId="11" hidden="1">#REF!</definedName>
    <definedName name="BExKCDYKAEV45AFXHVHZZ62E5BM3" localSheetId="10" hidden="1">#REF!</definedName>
    <definedName name="BExKCDYKAEV45AFXHVHZZ62E5BM3" localSheetId="9" hidden="1">#REF!</definedName>
    <definedName name="BExKCDYKAEV45AFXHVHZZ62E5BM3" localSheetId="8" hidden="1">#REF!</definedName>
    <definedName name="BExKCDYKAEV45AFXHVHZZ62E5BM3" localSheetId="7" hidden="1">#REF!</definedName>
    <definedName name="BExKCDYKAEV45AFXHVHZZ62E5BM3" localSheetId="6" hidden="1">#REF!</definedName>
    <definedName name="BExKCDYKAEV45AFXHVHZZ62E5BM3" localSheetId="5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15" hidden="1">#REF!</definedName>
    <definedName name="BExKCYXU0W2VQVDI3N3N37K2598P" localSheetId="14" hidden="1">#REF!</definedName>
    <definedName name="BExKCYXU0W2VQVDI3N3N37K2598P" localSheetId="13" hidden="1">#REF!</definedName>
    <definedName name="BExKCYXU0W2VQVDI3N3N37K2598P" localSheetId="12" hidden="1">#REF!</definedName>
    <definedName name="BExKCYXU0W2VQVDI3N3N37K2598P" localSheetId="11" hidden="1">#REF!</definedName>
    <definedName name="BExKCYXU0W2VQVDI3N3N37K2598P" localSheetId="10" hidden="1">#REF!</definedName>
    <definedName name="BExKCYXU0W2VQVDI3N3N37K2598P" localSheetId="9" hidden="1">#REF!</definedName>
    <definedName name="BExKCYXU0W2VQVDI3N3N37K2598P" localSheetId="8" hidden="1">#REF!</definedName>
    <definedName name="BExKCYXU0W2VQVDI3N3N37K2598P" localSheetId="7" hidden="1">#REF!</definedName>
    <definedName name="BExKCYXU0W2VQVDI3N3N37K2598P" localSheetId="6" hidden="1">#REF!</definedName>
    <definedName name="BExKCYXU0W2VQVDI3N3N37K2598P" localSheetId="5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15" hidden="1">#REF!</definedName>
    <definedName name="BExKDJX3Z1TS0WFDD9EAO42JHL9G" localSheetId="14" hidden="1">#REF!</definedName>
    <definedName name="BExKDJX3Z1TS0WFDD9EAO42JHL9G" localSheetId="13" hidden="1">#REF!</definedName>
    <definedName name="BExKDJX3Z1TS0WFDD9EAO42JHL9G" localSheetId="12" hidden="1">#REF!</definedName>
    <definedName name="BExKDJX3Z1TS0WFDD9EAO42JHL9G" localSheetId="11" hidden="1">#REF!</definedName>
    <definedName name="BExKDJX3Z1TS0WFDD9EAO42JHL9G" localSheetId="10" hidden="1">#REF!</definedName>
    <definedName name="BExKDJX3Z1TS0WFDD9EAO42JHL9G" localSheetId="9" hidden="1">#REF!</definedName>
    <definedName name="BExKDJX3Z1TS0WFDD9EAO42JHL9G" localSheetId="8" hidden="1">#REF!</definedName>
    <definedName name="BExKDJX3Z1TS0WFDD9EAO42JHL9G" localSheetId="7" hidden="1">#REF!</definedName>
    <definedName name="BExKDJX3Z1TS0WFDD9EAO42JHL9G" localSheetId="6" hidden="1">#REF!</definedName>
    <definedName name="BExKDJX3Z1TS0WFDD9EAO42JHL9G" localSheetId="5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15" hidden="1">#REF!</definedName>
    <definedName name="BExKDK7WVA5I2WBACAZHAHN35D0I" localSheetId="14" hidden="1">#REF!</definedName>
    <definedName name="BExKDK7WVA5I2WBACAZHAHN35D0I" localSheetId="13" hidden="1">#REF!</definedName>
    <definedName name="BExKDK7WVA5I2WBACAZHAHN35D0I" localSheetId="12" hidden="1">#REF!</definedName>
    <definedName name="BExKDK7WVA5I2WBACAZHAHN35D0I" localSheetId="11" hidden="1">#REF!</definedName>
    <definedName name="BExKDK7WVA5I2WBACAZHAHN35D0I" localSheetId="10" hidden="1">#REF!</definedName>
    <definedName name="BExKDK7WVA5I2WBACAZHAHN35D0I" localSheetId="9" hidden="1">#REF!</definedName>
    <definedName name="BExKDK7WVA5I2WBACAZHAHN35D0I" localSheetId="8" hidden="1">#REF!</definedName>
    <definedName name="BExKDK7WVA5I2WBACAZHAHN35D0I" localSheetId="7" hidden="1">#REF!</definedName>
    <definedName name="BExKDK7WVA5I2WBACAZHAHN35D0I" localSheetId="6" hidden="1">#REF!</definedName>
    <definedName name="BExKDK7WVA5I2WBACAZHAHN35D0I" localSheetId="5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15" hidden="1">#REF!</definedName>
    <definedName name="BExKDKO0W4AGQO1V7K6Q4VM750FT" localSheetId="14" hidden="1">#REF!</definedName>
    <definedName name="BExKDKO0W4AGQO1V7K6Q4VM750FT" localSheetId="13" hidden="1">#REF!</definedName>
    <definedName name="BExKDKO0W4AGQO1V7K6Q4VM750FT" localSheetId="12" hidden="1">#REF!</definedName>
    <definedName name="BExKDKO0W4AGQO1V7K6Q4VM750FT" localSheetId="11" hidden="1">#REF!</definedName>
    <definedName name="BExKDKO0W4AGQO1V7K6Q4VM750FT" localSheetId="10" hidden="1">#REF!</definedName>
    <definedName name="BExKDKO0W4AGQO1V7K6Q4VM750FT" localSheetId="9" hidden="1">#REF!</definedName>
    <definedName name="BExKDKO0W4AGQO1V7K6Q4VM750FT" localSheetId="8" hidden="1">#REF!</definedName>
    <definedName name="BExKDKO0W4AGQO1V7K6Q4VM750FT" localSheetId="7" hidden="1">#REF!</definedName>
    <definedName name="BExKDKO0W4AGQO1V7K6Q4VM750FT" localSheetId="6" hidden="1">#REF!</definedName>
    <definedName name="BExKDKO0W4AGQO1V7K6Q4VM750FT" localSheetId="5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15" hidden="1">#REF!</definedName>
    <definedName name="BExKDLF10G7W77J87QWH3ZGLUCLW" localSheetId="14" hidden="1">#REF!</definedName>
    <definedName name="BExKDLF10G7W77J87QWH3ZGLUCLW" localSheetId="13" hidden="1">#REF!</definedName>
    <definedName name="BExKDLF10G7W77J87QWH3ZGLUCLW" localSheetId="12" hidden="1">#REF!</definedName>
    <definedName name="BExKDLF10G7W77J87QWH3ZGLUCLW" localSheetId="11" hidden="1">#REF!</definedName>
    <definedName name="BExKDLF10G7W77J87QWH3ZGLUCLW" localSheetId="10" hidden="1">#REF!</definedName>
    <definedName name="BExKDLF10G7W77J87QWH3ZGLUCLW" localSheetId="9" hidden="1">#REF!</definedName>
    <definedName name="BExKDLF10G7W77J87QWH3ZGLUCLW" localSheetId="8" hidden="1">#REF!</definedName>
    <definedName name="BExKDLF10G7W77J87QWH3ZGLUCLW" localSheetId="7" hidden="1">#REF!</definedName>
    <definedName name="BExKDLF10G7W77J87QWH3ZGLUCLW" localSheetId="6" hidden="1">#REF!</definedName>
    <definedName name="BExKDLF10G7W77J87QWH3ZGLUCLW" localSheetId="5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15" hidden="1">#REF!</definedName>
    <definedName name="BExKE2NDBQ14HOJH945N4W9ZZFJO" localSheetId="14" hidden="1">#REF!</definedName>
    <definedName name="BExKE2NDBQ14HOJH945N4W9ZZFJO" localSheetId="13" hidden="1">#REF!</definedName>
    <definedName name="BExKE2NDBQ14HOJH945N4W9ZZFJO" localSheetId="12" hidden="1">#REF!</definedName>
    <definedName name="BExKE2NDBQ14HOJH945N4W9ZZFJO" localSheetId="11" hidden="1">#REF!</definedName>
    <definedName name="BExKE2NDBQ14HOJH945N4W9ZZFJO" localSheetId="10" hidden="1">#REF!</definedName>
    <definedName name="BExKE2NDBQ14HOJH945N4W9ZZFJO" localSheetId="9" hidden="1">#REF!</definedName>
    <definedName name="BExKE2NDBQ14HOJH945N4W9ZZFJO" localSheetId="8" hidden="1">#REF!</definedName>
    <definedName name="BExKE2NDBQ14HOJH945N4W9ZZFJO" localSheetId="7" hidden="1">#REF!</definedName>
    <definedName name="BExKE2NDBQ14HOJH945N4W9ZZFJO" localSheetId="6" hidden="1">#REF!</definedName>
    <definedName name="BExKE2NDBQ14HOJH945N4W9ZZFJO" localSheetId="5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15" hidden="1">#REF!</definedName>
    <definedName name="BExKEFE0I3MT6ZLC4T1L9465HKTN" localSheetId="14" hidden="1">#REF!</definedName>
    <definedName name="BExKEFE0I3MT6ZLC4T1L9465HKTN" localSheetId="13" hidden="1">#REF!</definedName>
    <definedName name="BExKEFE0I3MT6ZLC4T1L9465HKTN" localSheetId="12" hidden="1">#REF!</definedName>
    <definedName name="BExKEFE0I3MT6ZLC4T1L9465HKTN" localSheetId="11" hidden="1">#REF!</definedName>
    <definedName name="BExKEFE0I3MT6ZLC4T1L9465HKTN" localSheetId="10" hidden="1">#REF!</definedName>
    <definedName name="BExKEFE0I3MT6ZLC4T1L9465HKTN" localSheetId="9" hidden="1">#REF!</definedName>
    <definedName name="BExKEFE0I3MT6ZLC4T1L9465HKTN" localSheetId="8" hidden="1">#REF!</definedName>
    <definedName name="BExKEFE0I3MT6ZLC4T1L9465HKTN" localSheetId="7" hidden="1">#REF!</definedName>
    <definedName name="BExKEFE0I3MT6ZLC4T1L9465HKTN" localSheetId="6" hidden="1">#REF!</definedName>
    <definedName name="BExKEFE0I3MT6ZLC4T1L9465HKTN" localSheetId="5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15" hidden="1">#REF!</definedName>
    <definedName name="BExKEK6O5BVJP4VY02FY7JNAZ6BT" localSheetId="14" hidden="1">#REF!</definedName>
    <definedName name="BExKEK6O5BVJP4VY02FY7JNAZ6BT" localSheetId="13" hidden="1">#REF!</definedName>
    <definedName name="BExKEK6O5BVJP4VY02FY7JNAZ6BT" localSheetId="12" hidden="1">#REF!</definedName>
    <definedName name="BExKEK6O5BVJP4VY02FY7JNAZ6BT" localSheetId="11" hidden="1">#REF!</definedName>
    <definedName name="BExKEK6O5BVJP4VY02FY7JNAZ6BT" localSheetId="10" hidden="1">#REF!</definedName>
    <definedName name="BExKEK6O5BVJP4VY02FY7JNAZ6BT" localSheetId="9" hidden="1">#REF!</definedName>
    <definedName name="BExKEK6O5BVJP4VY02FY7JNAZ6BT" localSheetId="8" hidden="1">#REF!</definedName>
    <definedName name="BExKEK6O5BVJP4VY02FY7JNAZ6BT" localSheetId="7" hidden="1">#REF!</definedName>
    <definedName name="BExKEK6O5BVJP4VY02FY7JNAZ6BT" localSheetId="6" hidden="1">#REF!</definedName>
    <definedName name="BExKEK6O5BVJP4VY02FY7JNAZ6BT" localSheetId="5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15" hidden="1">#REF!</definedName>
    <definedName name="BExKEKXK6E6QX339ELPXDIRZSJE0" localSheetId="14" hidden="1">#REF!</definedName>
    <definedName name="BExKEKXK6E6QX339ELPXDIRZSJE0" localSheetId="13" hidden="1">#REF!</definedName>
    <definedName name="BExKEKXK6E6QX339ELPXDIRZSJE0" localSheetId="12" hidden="1">#REF!</definedName>
    <definedName name="BExKEKXK6E6QX339ELPXDIRZSJE0" localSheetId="11" hidden="1">#REF!</definedName>
    <definedName name="BExKEKXK6E6QX339ELPXDIRZSJE0" localSheetId="10" hidden="1">#REF!</definedName>
    <definedName name="BExKEKXK6E6QX339ELPXDIRZSJE0" localSheetId="9" hidden="1">#REF!</definedName>
    <definedName name="BExKEKXK6E6QX339ELPXDIRZSJE0" localSheetId="8" hidden="1">#REF!</definedName>
    <definedName name="BExKEKXK6E6QX339ELPXDIRZSJE0" localSheetId="7" hidden="1">#REF!</definedName>
    <definedName name="BExKEKXK6E6QX339ELPXDIRZSJE0" localSheetId="6" hidden="1">#REF!</definedName>
    <definedName name="BExKEKXK6E6QX339ELPXDIRZSJE0" localSheetId="5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15" hidden="1">#REF!</definedName>
    <definedName name="BExKEMFI35R0D4WN4A59V9QH7I5S" localSheetId="14" hidden="1">#REF!</definedName>
    <definedName name="BExKEMFI35R0D4WN4A59V9QH7I5S" localSheetId="13" hidden="1">#REF!</definedName>
    <definedName name="BExKEMFI35R0D4WN4A59V9QH7I5S" localSheetId="12" hidden="1">#REF!</definedName>
    <definedName name="BExKEMFI35R0D4WN4A59V9QH7I5S" localSheetId="11" hidden="1">#REF!</definedName>
    <definedName name="BExKEMFI35R0D4WN4A59V9QH7I5S" localSheetId="10" hidden="1">#REF!</definedName>
    <definedName name="BExKEMFI35R0D4WN4A59V9QH7I5S" localSheetId="9" hidden="1">#REF!</definedName>
    <definedName name="BExKEMFI35R0D4WN4A59V9QH7I5S" localSheetId="8" hidden="1">#REF!</definedName>
    <definedName name="BExKEMFI35R0D4WN4A59V9QH7I5S" localSheetId="7" hidden="1">#REF!</definedName>
    <definedName name="BExKEMFI35R0D4WN4A59V9QH7I5S" localSheetId="6" hidden="1">#REF!</definedName>
    <definedName name="BExKEMFI35R0D4WN4A59V9QH7I5S" localSheetId="5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15" hidden="1">#REF!</definedName>
    <definedName name="BExKEOOIBMP7N8033EY2CJYCBX6H" localSheetId="14" hidden="1">#REF!</definedName>
    <definedName name="BExKEOOIBMP7N8033EY2CJYCBX6H" localSheetId="13" hidden="1">#REF!</definedName>
    <definedName name="BExKEOOIBMP7N8033EY2CJYCBX6H" localSheetId="12" hidden="1">#REF!</definedName>
    <definedName name="BExKEOOIBMP7N8033EY2CJYCBX6H" localSheetId="11" hidden="1">#REF!</definedName>
    <definedName name="BExKEOOIBMP7N8033EY2CJYCBX6H" localSheetId="10" hidden="1">#REF!</definedName>
    <definedName name="BExKEOOIBMP7N8033EY2CJYCBX6H" localSheetId="9" hidden="1">#REF!</definedName>
    <definedName name="BExKEOOIBMP7N8033EY2CJYCBX6H" localSheetId="8" hidden="1">#REF!</definedName>
    <definedName name="BExKEOOIBMP7N8033EY2CJYCBX6H" localSheetId="7" hidden="1">#REF!</definedName>
    <definedName name="BExKEOOIBMP7N8033EY2CJYCBX6H" localSheetId="6" hidden="1">#REF!</definedName>
    <definedName name="BExKEOOIBMP7N8033EY2CJYCBX6H" localSheetId="5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15" hidden="1">#REF!</definedName>
    <definedName name="BExKEW0RR5LA3VC46A2BEOOMQE56" localSheetId="14" hidden="1">#REF!</definedName>
    <definedName name="BExKEW0RR5LA3VC46A2BEOOMQE56" localSheetId="13" hidden="1">#REF!</definedName>
    <definedName name="BExKEW0RR5LA3VC46A2BEOOMQE56" localSheetId="12" hidden="1">#REF!</definedName>
    <definedName name="BExKEW0RR5LA3VC46A2BEOOMQE56" localSheetId="11" hidden="1">#REF!</definedName>
    <definedName name="BExKEW0RR5LA3VC46A2BEOOMQE56" localSheetId="10" hidden="1">#REF!</definedName>
    <definedName name="BExKEW0RR5LA3VC46A2BEOOMQE56" localSheetId="9" hidden="1">#REF!</definedName>
    <definedName name="BExKEW0RR5LA3VC46A2BEOOMQE56" localSheetId="8" hidden="1">#REF!</definedName>
    <definedName name="BExKEW0RR5LA3VC46A2BEOOMQE56" localSheetId="7" hidden="1">#REF!</definedName>
    <definedName name="BExKEW0RR5LA3VC46A2BEOOMQE56" localSheetId="6" hidden="1">#REF!</definedName>
    <definedName name="BExKEW0RR5LA3VC46A2BEOOMQE56" localSheetId="5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15" hidden="1">#REF!</definedName>
    <definedName name="BExKF37PTJB4PE1PUQWG20ASBX4E" localSheetId="14" hidden="1">#REF!</definedName>
    <definedName name="BExKF37PTJB4PE1PUQWG20ASBX4E" localSheetId="13" hidden="1">#REF!</definedName>
    <definedName name="BExKF37PTJB4PE1PUQWG20ASBX4E" localSheetId="12" hidden="1">#REF!</definedName>
    <definedName name="BExKF37PTJB4PE1PUQWG20ASBX4E" localSheetId="11" hidden="1">#REF!</definedName>
    <definedName name="BExKF37PTJB4PE1PUQWG20ASBX4E" localSheetId="10" hidden="1">#REF!</definedName>
    <definedName name="BExKF37PTJB4PE1PUQWG20ASBX4E" localSheetId="9" hidden="1">#REF!</definedName>
    <definedName name="BExKF37PTJB4PE1PUQWG20ASBX4E" localSheetId="8" hidden="1">#REF!</definedName>
    <definedName name="BExKF37PTJB4PE1PUQWG20ASBX4E" localSheetId="7" hidden="1">#REF!</definedName>
    <definedName name="BExKF37PTJB4PE1PUQWG20ASBX4E" localSheetId="6" hidden="1">#REF!</definedName>
    <definedName name="BExKF37PTJB4PE1PUQWG20ASBX4E" localSheetId="5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15" hidden="1">#REF!</definedName>
    <definedName name="BExKFA3VI1CZK21SM0N3LZWT9LA1" localSheetId="14" hidden="1">#REF!</definedName>
    <definedName name="BExKFA3VI1CZK21SM0N3LZWT9LA1" localSheetId="13" hidden="1">#REF!</definedName>
    <definedName name="BExKFA3VI1CZK21SM0N3LZWT9LA1" localSheetId="12" hidden="1">#REF!</definedName>
    <definedName name="BExKFA3VI1CZK21SM0N3LZWT9LA1" localSheetId="11" hidden="1">#REF!</definedName>
    <definedName name="BExKFA3VI1CZK21SM0N3LZWT9LA1" localSheetId="10" hidden="1">#REF!</definedName>
    <definedName name="BExKFA3VI1CZK21SM0N3LZWT9LA1" localSheetId="9" hidden="1">#REF!</definedName>
    <definedName name="BExKFA3VI1CZK21SM0N3LZWT9LA1" localSheetId="8" hidden="1">#REF!</definedName>
    <definedName name="BExKFA3VI1CZK21SM0N3LZWT9LA1" localSheetId="7" hidden="1">#REF!</definedName>
    <definedName name="BExKFA3VI1CZK21SM0N3LZWT9LA1" localSheetId="6" hidden="1">#REF!</definedName>
    <definedName name="BExKFA3VI1CZK21SM0N3LZWT9LA1" localSheetId="5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15" hidden="1">#REF!</definedName>
    <definedName name="BExKFBB29XXT9A2LVUXYSIVKPWGB" localSheetId="14" hidden="1">#REF!</definedName>
    <definedName name="BExKFBB29XXT9A2LVUXYSIVKPWGB" localSheetId="13" hidden="1">#REF!</definedName>
    <definedName name="BExKFBB29XXT9A2LVUXYSIVKPWGB" localSheetId="12" hidden="1">#REF!</definedName>
    <definedName name="BExKFBB29XXT9A2LVUXYSIVKPWGB" localSheetId="11" hidden="1">#REF!</definedName>
    <definedName name="BExKFBB29XXT9A2LVUXYSIVKPWGB" localSheetId="10" hidden="1">#REF!</definedName>
    <definedName name="BExKFBB29XXT9A2LVUXYSIVKPWGB" localSheetId="9" hidden="1">#REF!</definedName>
    <definedName name="BExKFBB29XXT9A2LVUXYSIVKPWGB" localSheetId="8" hidden="1">#REF!</definedName>
    <definedName name="BExKFBB29XXT9A2LVUXYSIVKPWGB" localSheetId="7" hidden="1">#REF!</definedName>
    <definedName name="BExKFBB29XXT9A2LVUXYSIVKPWGB" localSheetId="6" hidden="1">#REF!</definedName>
    <definedName name="BExKFBB29XXT9A2LVUXYSIVKPWGB" localSheetId="5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15" hidden="1">#REF!</definedName>
    <definedName name="BExKFINBFV5J2NFRCL4YUO3YF0ZE" localSheetId="14" hidden="1">#REF!</definedName>
    <definedName name="BExKFINBFV5J2NFRCL4YUO3YF0ZE" localSheetId="13" hidden="1">#REF!</definedName>
    <definedName name="BExKFINBFV5J2NFRCL4YUO3YF0ZE" localSheetId="12" hidden="1">#REF!</definedName>
    <definedName name="BExKFINBFV5J2NFRCL4YUO3YF0ZE" localSheetId="11" hidden="1">#REF!</definedName>
    <definedName name="BExKFINBFV5J2NFRCL4YUO3YF0ZE" localSheetId="10" hidden="1">#REF!</definedName>
    <definedName name="BExKFINBFV5J2NFRCL4YUO3YF0ZE" localSheetId="9" hidden="1">#REF!</definedName>
    <definedName name="BExKFINBFV5J2NFRCL4YUO3YF0ZE" localSheetId="8" hidden="1">#REF!</definedName>
    <definedName name="BExKFINBFV5J2NFRCL4YUO3YF0ZE" localSheetId="7" hidden="1">#REF!</definedName>
    <definedName name="BExKFINBFV5J2NFRCL4YUO3YF0ZE" localSheetId="6" hidden="1">#REF!</definedName>
    <definedName name="BExKFINBFV5J2NFRCL4YUO3YF0ZE" localSheetId="5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15" hidden="1">#REF!</definedName>
    <definedName name="BExKFISRBFACTAMJSALEYMY66F6X" localSheetId="14" hidden="1">#REF!</definedName>
    <definedName name="BExKFISRBFACTAMJSALEYMY66F6X" localSheetId="13" hidden="1">#REF!</definedName>
    <definedName name="BExKFISRBFACTAMJSALEYMY66F6X" localSheetId="12" hidden="1">#REF!</definedName>
    <definedName name="BExKFISRBFACTAMJSALEYMY66F6X" localSheetId="11" hidden="1">#REF!</definedName>
    <definedName name="BExKFISRBFACTAMJSALEYMY66F6X" localSheetId="10" hidden="1">#REF!</definedName>
    <definedName name="BExKFISRBFACTAMJSALEYMY66F6X" localSheetId="9" hidden="1">#REF!</definedName>
    <definedName name="BExKFISRBFACTAMJSALEYMY66F6X" localSheetId="8" hidden="1">#REF!</definedName>
    <definedName name="BExKFISRBFACTAMJSALEYMY66F6X" localSheetId="7" hidden="1">#REF!</definedName>
    <definedName name="BExKFISRBFACTAMJSALEYMY66F6X" localSheetId="6" hidden="1">#REF!</definedName>
    <definedName name="BExKFISRBFACTAMJSALEYMY66F6X" localSheetId="5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15" hidden="1">#REF!</definedName>
    <definedName name="BExKFOSK5DJ151C4E8544UWMYTOC" localSheetId="14" hidden="1">#REF!</definedName>
    <definedName name="BExKFOSK5DJ151C4E8544UWMYTOC" localSheetId="13" hidden="1">#REF!</definedName>
    <definedName name="BExKFOSK5DJ151C4E8544UWMYTOC" localSheetId="12" hidden="1">#REF!</definedName>
    <definedName name="BExKFOSK5DJ151C4E8544UWMYTOC" localSheetId="11" hidden="1">#REF!</definedName>
    <definedName name="BExKFOSK5DJ151C4E8544UWMYTOC" localSheetId="10" hidden="1">#REF!</definedName>
    <definedName name="BExKFOSK5DJ151C4E8544UWMYTOC" localSheetId="9" hidden="1">#REF!</definedName>
    <definedName name="BExKFOSK5DJ151C4E8544UWMYTOC" localSheetId="8" hidden="1">#REF!</definedName>
    <definedName name="BExKFOSK5DJ151C4E8544UWMYTOC" localSheetId="7" hidden="1">#REF!</definedName>
    <definedName name="BExKFOSK5DJ151C4E8544UWMYTOC" localSheetId="6" hidden="1">#REF!</definedName>
    <definedName name="BExKFOSK5DJ151C4E8544UWMYTOC" localSheetId="5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15" hidden="1">#REF!</definedName>
    <definedName name="BExKFWL3DE1V1VOVHAFYBE85QUB7" localSheetId="14" hidden="1">#REF!</definedName>
    <definedName name="BExKFWL3DE1V1VOVHAFYBE85QUB7" localSheetId="13" hidden="1">#REF!</definedName>
    <definedName name="BExKFWL3DE1V1VOVHAFYBE85QUB7" localSheetId="12" hidden="1">#REF!</definedName>
    <definedName name="BExKFWL3DE1V1VOVHAFYBE85QUB7" localSheetId="11" hidden="1">#REF!</definedName>
    <definedName name="BExKFWL3DE1V1VOVHAFYBE85QUB7" localSheetId="10" hidden="1">#REF!</definedName>
    <definedName name="BExKFWL3DE1V1VOVHAFYBE85QUB7" localSheetId="9" hidden="1">#REF!</definedName>
    <definedName name="BExKFWL3DE1V1VOVHAFYBE85QUB7" localSheetId="8" hidden="1">#REF!</definedName>
    <definedName name="BExKFWL3DE1V1VOVHAFYBE85QUB7" localSheetId="7" hidden="1">#REF!</definedName>
    <definedName name="BExKFWL3DE1V1VOVHAFYBE85QUB7" localSheetId="6" hidden="1">#REF!</definedName>
    <definedName name="BExKFWL3DE1V1VOVHAFYBE85QUB7" localSheetId="5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15" hidden="1">#REF!</definedName>
    <definedName name="BExKFXS9NDEWPZDVGLTMOM3CFO7N" localSheetId="14" hidden="1">#REF!</definedName>
    <definedName name="BExKFXS9NDEWPZDVGLTMOM3CFO7N" localSheetId="13" hidden="1">#REF!</definedName>
    <definedName name="BExKFXS9NDEWPZDVGLTMOM3CFO7N" localSheetId="12" hidden="1">#REF!</definedName>
    <definedName name="BExKFXS9NDEWPZDVGLTMOM3CFO7N" localSheetId="11" hidden="1">#REF!</definedName>
    <definedName name="BExKFXS9NDEWPZDVGLTMOM3CFO7N" localSheetId="10" hidden="1">#REF!</definedName>
    <definedName name="BExKFXS9NDEWPZDVGLTMOM3CFO7N" localSheetId="9" hidden="1">#REF!</definedName>
    <definedName name="BExKFXS9NDEWPZDVGLTMOM3CFO7N" localSheetId="8" hidden="1">#REF!</definedName>
    <definedName name="BExKFXS9NDEWPZDVGLTMOM3CFO7N" localSheetId="7" hidden="1">#REF!</definedName>
    <definedName name="BExKFXS9NDEWPZDVGLTMOM3CFO7N" localSheetId="6" hidden="1">#REF!</definedName>
    <definedName name="BExKFXS9NDEWPZDVGLTMOM3CFO7N" localSheetId="5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15" hidden="1">#REF!</definedName>
    <definedName name="BExKFYJC4EVEV54F82K6VKP7Q3OU" localSheetId="14" hidden="1">#REF!</definedName>
    <definedName name="BExKFYJC4EVEV54F82K6VKP7Q3OU" localSheetId="13" hidden="1">#REF!</definedName>
    <definedName name="BExKFYJC4EVEV54F82K6VKP7Q3OU" localSheetId="12" hidden="1">#REF!</definedName>
    <definedName name="BExKFYJC4EVEV54F82K6VKP7Q3OU" localSheetId="11" hidden="1">#REF!</definedName>
    <definedName name="BExKFYJC4EVEV54F82K6VKP7Q3OU" localSheetId="10" hidden="1">#REF!</definedName>
    <definedName name="BExKFYJC4EVEV54F82K6VKP7Q3OU" localSheetId="9" hidden="1">#REF!</definedName>
    <definedName name="BExKFYJC4EVEV54F82K6VKP7Q3OU" localSheetId="8" hidden="1">#REF!</definedName>
    <definedName name="BExKFYJC4EVEV54F82K6VKP7Q3OU" localSheetId="7" hidden="1">#REF!</definedName>
    <definedName name="BExKFYJC4EVEV54F82K6VKP7Q3OU" localSheetId="6" hidden="1">#REF!</definedName>
    <definedName name="BExKFYJC4EVEV54F82K6VKP7Q3OU" localSheetId="5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15" hidden="1">#REF!</definedName>
    <definedName name="BExKG4IYHBKQQ8J8FN10GB2IKO33" localSheetId="14" hidden="1">#REF!</definedName>
    <definedName name="BExKG4IYHBKQQ8J8FN10GB2IKO33" localSheetId="13" hidden="1">#REF!</definedName>
    <definedName name="BExKG4IYHBKQQ8J8FN10GB2IKO33" localSheetId="12" hidden="1">#REF!</definedName>
    <definedName name="BExKG4IYHBKQQ8J8FN10GB2IKO33" localSheetId="11" hidden="1">#REF!</definedName>
    <definedName name="BExKG4IYHBKQQ8J8FN10GB2IKO33" localSheetId="10" hidden="1">#REF!</definedName>
    <definedName name="BExKG4IYHBKQQ8J8FN10GB2IKO33" localSheetId="9" hidden="1">#REF!</definedName>
    <definedName name="BExKG4IYHBKQQ8J8FN10GB2IKO33" localSheetId="8" hidden="1">#REF!</definedName>
    <definedName name="BExKG4IYHBKQQ8J8FN10GB2IKO33" localSheetId="7" hidden="1">#REF!</definedName>
    <definedName name="BExKG4IYHBKQQ8J8FN10GB2IKO33" localSheetId="6" hidden="1">#REF!</definedName>
    <definedName name="BExKG4IYHBKQQ8J8FN10GB2IKO33" localSheetId="5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15" hidden="1">#REF!</definedName>
    <definedName name="BExKGBVDO2JNJUFOFQMF0RJG03ZK" localSheetId="14" hidden="1">#REF!</definedName>
    <definedName name="BExKGBVDO2JNJUFOFQMF0RJG03ZK" localSheetId="13" hidden="1">#REF!</definedName>
    <definedName name="BExKGBVDO2JNJUFOFQMF0RJG03ZK" localSheetId="12" hidden="1">#REF!</definedName>
    <definedName name="BExKGBVDO2JNJUFOFQMF0RJG03ZK" localSheetId="11" hidden="1">#REF!</definedName>
    <definedName name="BExKGBVDO2JNJUFOFQMF0RJG03ZK" localSheetId="10" hidden="1">#REF!</definedName>
    <definedName name="BExKGBVDO2JNJUFOFQMF0RJG03ZK" localSheetId="9" hidden="1">#REF!</definedName>
    <definedName name="BExKGBVDO2JNJUFOFQMF0RJG03ZK" localSheetId="8" hidden="1">#REF!</definedName>
    <definedName name="BExKGBVDO2JNJUFOFQMF0RJG03ZK" localSheetId="7" hidden="1">#REF!</definedName>
    <definedName name="BExKGBVDO2JNJUFOFQMF0RJG03ZK" localSheetId="6" hidden="1">#REF!</definedName>
    <definedName name="BExKGBVDO2JNJUFOFQMF0RJG03ZK" localSheetId="5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15" hidden="1">#REF!</definedName>
    <definedName name="BExKGF0L44S78D33WMQ1A75TRKB9" localSheetId="14" hidden="1">#REF!</definedName>
    <definedName name="BExKGF0L44S78D33WMQ1A75TRKB9" localSheetId="13" hidden="1">#REF!</definedName>
    <definedName name="BExKGF0L44S78D33WMQ1A75TRKB9" localSheetId="12" hidden="1">#REF!</definedName>
    <definedName name="BExKGF0L44S78D33WMQ1A75TRKB9" localSheetId="11" hidden="1">#REF!</definedName>
    <definedName name="BExKGF0L44S78D33WMQ1A75TRKB9" localSheetId="10" hidden="1">#REF!</definedName>
    <definedName name="BExKGF0L44S78D33WMQ1A75TRKB9" localSheetId="9" hidden="1">#REF!</definedName>
    <definedName name="BExKGF0L44S78D33WMQ1A75TRKB9" localSheetId="8" hidden="1">#REF!</definedName>
    <definedName name="BExKGF0L44S78D33WMQ1A75TRKB9" localSheetId="7" hidden="1">#REF!</definedName>
    <definedName name="BExKGF0L44S78D33WMQ1A75TRKB9" localSheetId="6" hidden="1">#REF!</definedName>
    <definedName name="BExKGF0L44S78D33WMQ1A75TRKB9" localSheetId="5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15" hidden="1">#REF!</definedName>
    <definedName name="BExKGFRN31B3G20LMQ4LRF879J68" localSheetId="14" hidden="1">#REF!</definedName>
    <definedName name="BExKGFRN31B3G20LMQ4LRF879J68" localSheetId="13" hidden="1">#REF!</definedName>
    <definedName name="BExKGFRN31B3G20LMQ4LRF879J68" localSheetId="12" hidden="1">#REF!</definedName>
    <definedName name="BExKGFRN31B3G20LMQ4LRF879J68" localSheetId="11" hidden="1">#REF!</definedName>
    <definedName name="BExKGFRN31B3G20LMQ4LRF879J68" localSheetId="10" hidden="1">#REF!</definedName>
    <definedName name="BExKGFRN31B3G20LMQ4LRF879J68" localSheetId="9" hidden="1">#REF!</definedName>
    <definedName name="BExKGFRN31B3G20LMQ4LRF879J68" localSheetId="8" hidden="1">#REF!</definedName>
    <definedName name="BExKGFRN31B3G20LMQ4LRF879J68" localSheetId="7" hidden="1">#REF!</definedName>
    <definedName name="BExKGFRN31B3G20LMQ4LRF879J68" localSheetId="6" hidden="1">#REF!</definedName>
    <definedName name="BExKGFRN31B3G20LMQ4LRF879J68" localSheetId="5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15" hidden="1">#REF!</definedName>
    <definedName name="BExKGJD3U3ADZILP20U3EURP0UQP" localSheetId="14" hidden="1">#REF!</definedName>
    <definedName name="BExKGJD3U3ADZILP20U3EURP0UQP" localSheetId="13" hidden="1">#REF!</definedName>
    <definedName name="BExKGJD3U3ADZILP20U3EURP0UQP" localSheetId="12" hidden="1">#REF!</definedName>
    <definedName name="BExKGJD3U3ADZILP20U3EURP0UQP" localSheetId="11" hidden="1">#REF!</definedName>
    <definedName name="BExKGJD3U3ADZILP20U3EURP0UQP" localSheetId="10" hidden="1">#REF!</definedName>
    <definedName name="BExKGJD3U3ADZILP20U3EURP0UQP" localSheetId="9" hidden="1">#REF!</definedName>
    <definedName name="BExKGJD3U3ADZILP20U3EURP0UQP" localSheetId="8" hidden="1">#REF!</definedName>
    <definedName name="BExKGJD3U3ADZILP20U3EURP0UQP" localSheetId="7" hidden="1">#REF!</definedName>
    <definedName name="BExKGJD3U3ADZILP20U3EURP0UQP" localSheetId="6" hidden="1">#REF!</definedName>
    <definedName name="BExKGJD3U3ADZILP20U3EURP0UQP" localSheetId="5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15" hidden="1">#REF!</definedName>
    <definedName name="BExKGNK5YGKP0YHHTAAOV17Z9EIM" localSheetId="14" hidden="1">#REF!</definedName>
    <definedName name="BExKGNK5YGKP0YHHTAAOV17Z9EIM" localSheetId="13" hidden="1">#REF!</definedName>
    <definedName name="BExKGNK5YGKP0YHHTAAOV17Z9EIM" localSheetId="12" hidden="1">#REF!</definedName>
    <definedName name="BExKGNK5YGKP0YHHTAAOV17Z9EIM" localSheetId="11" hidden="1">#REF!</definedName>
    <definedName name="BExKGNK5YGKP0YHHTAAOV17Z9EIM" localSheetId="10" hidden="1">#REF!</definedName>
    <definedName name="BExKGNK5YGKP0YHHTAAOV17Z9EIM" localSheetId="9" hidden="1">#REF!</definedName>
    <definedName name="BExKGNK5YGKP0YHHTAAOV17Z9EIM" localSheetId="8" hidden="1">#REF!</definedName>
    <definedName name="BExKGNK5YGKP0YHHTAAOV17Z9EIM" localSheetId="7" hidden="1">#REF!</definedName>
    <definedName name="BExKGNK5YGKP0YHHTAAOV17Z9EIM" localSheetId="6" hidden="1">#REF!</definedName>
    <definedName name="BExKGNK5YGKP0YHHTAAOV17Z9EIM" localSheetId="5" hidden="1">#REF!</definedName>
    <definedName name="BExKGNK5YGKP0YHHTAAOV17Z9EIM" localSheetId="3" hidden="1">#REF!</definedName>
    <definedName name="BExKGNK5YGKP0YHHTAAOV17Z9EIM" hidden="1">#REF!</definedName>
    <definedName name="BExKGQ3T3TWGZUSNVWJE1XWXHGRQ" localSheetId="15" hidden="1">#REF!</definedName>
    <definedName name="BExKGQ3T3TWGZUSNVWJE1XWXHGRQ" localSheetId="14" hidden="1">#REF!</definedName>
    <definedName name="BExKGQ3T3TWGZUSNVWJE1XWXHGRQ" localSheetId="13" hidden="1">#REF!</definedName>
    <definedName name="BExKGQ3T3TWGZUSNVWJE1XWXHGRQ" localSheetId="12" hidden="1">#REF!</definedName>
    <definedName name="BExKGQ3T3TWGZUSNVWJE1XWXHGRQ" localSheetId="11" hidden="1">#REF!</definedName>
    <definedName name="BExKGQ3T3TWGZUSNVWJE1XWXHGRQ" localSheetId="10" hidden="1">#REF!</definedName>
    <definedName name="BExKGQ3T3TWGZUSNVWJE1XWXHGRQ" localSheetId="9" hidden="1">#REF!</definedName>
    <definedName name="BExKGQ3T3TWGZUSNVWJE1XWXHGRQ" localSheetId="8" hidden="1">#REF!</definedName>
    <definedName name="BExKGQ3T3TWGZUSNVWJE1XWXHGRQ" localSheetId="7" hidden="1">#REF!</definedName>
    <definedName name="BExKGQ3T3TWGZUSNVWJE1XWXHGRQ" localSheetId="6" hidden="1">#REF!</definedName>
    <definedName name="BExKGQ3T3TWGZUSNVWJE1XWXHGRQ" localSheetId="5" hidden="1">#REF!</definedName>
    <definedName name="BExKGQ3T3TWGZUSNVWJE1XWXHGRQ" localSheetId="3" hidden="1">#REF!</definedName>
    <definedName name="BExKGQ3T3TWGZUSNVWJE1XWXHGRQ" hidden="1">#REF!</definedName>
    <definedName name="BExKGV77YH9YXIQTRKK2331QGYKF" localSheetId="15" hidden="1">#REF!</definedName>
    <definedName name="BExKGV77YH9YXIQTRKK2331QGYKF" localSheetId="14" hidden="1">#REF!</definedName>
    <definedName name="BExKGV77YH9YXIQTRKK2331QGYKF" localSheetId="13" hidden="1">#REF!</definedName>
    <definedName name="BExKGV77YH9YXIQTRKK2331QGYKF" localSheetId="12" hidden="1">#REF!</definedName>
    <definedName name="BExKGV77YH9YXIQTRKK2331QGYKF" localSheetId="11" hidden="1">#REF!</definedName>
    <definedName name="BExKGV77YH9YXIQTRKK2331QGYKF" localSheetId="10" hidden="1">#REF!</definedName>
    <definedName name="BExKGV77YH9YXIQTRKK2331QGYKF" localSheetId="9" hidden="1">#REF!</definedName>
    <definedName name="BExKGV77YH9YXIQTRKK2331QGYKF" localSheetId="8" hidden="1">#REF!</definedName>
    <definedName name="BExKGV77YH9YXIQTRKK2331QGYKF" localSheetId="7" hidden="1">#REF!</definedName>
    <definedName name="BExKGV77YH9YXIQTRKK2331QGYKF" localSheetId="6" hidden="1">#REF!</definedName>
    <definedName name="BExKGV77YH9YXIQTRKK2331QGYKF" localSheetId="5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15" hidden="1">#REF!</definedName>
    <definedName name="BExKH3FTZ5VGTB86W9M4AB39R0G8" localSheetId="14" hidden="1">#REF!</definedName>
    <definedName name="BExKH3FTZ5VGTB86W9M4AB39R0G8" localSheetId="13" hidden="1">#REF!</definedName>
    <definedName name="BExKH3FTZ5VGTB86W9M4AB39R0G8" localSheetId="12" hidden="1">#REF!</definedName>
    <definedName name="BExKH3FTZ5VGTB86W9M4AB39R0G8" localSheetId="11" hidden="1">#REF!</definedName>
    <definedName name="BExKH3FTZ5VGTB86W9M4AB39R0G8" localSheetId="10" hidden="1">#REF!</definedName>
    <definedName name="BExKH3FTZ5VGTB86W9M4AB39R0G8" localSheetId="9" hidden="1">#REF!</definedName>
    <definedName name="BExKH3FTZ5VGTB86W9M4AB39R0G8" localSheetId="8" hidden="1">#REF!</definedName>
    <definedName name="BExKH3FTZ5VGTB86W9M4AB39R0G8" localSheetId="7" hidden="1">#REF!</definedName>
    <definedName name="BExKH3FTZ5VGTB86W9M4AB39R0G8" localSheetId="6" hidden="1">#REF!</definedName>
    <definedName name="BExKH3FTZ5VGTB86W9M4AB39R0G8" localSheetId="5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15" hidden="1">#REF!</definedName>
    <definedName name="BExKH3FV5U5O6XZM7STS3NZKQFGJ" localSheetId="14" hidden="1">#REF!</definedName>
    <definedName name="BExKH3FV5U5O6XZM7STS3NZKQFGJ" localSheetId="13" hidden="1">#REF!</definedName>
    <definedName name="BExKH3FV5U5O6XZM7STS3NZKQFGJ" localSheetId="12" hidden="1">#REF!</definedName>
    <definedName name="BExKH3FV5U5O6XZM7STS3NZKQFGJ" localSheetId="11" hidden="1">#REF!</definedName>
    <definedName name="BExKH3FV5U5O6XZM7STS3NZKQFGJ" localSheetId="10" hidden="1">#REF!</definedName>
    <definedName name="BExKH3FV5U5O6XZM7STS3NZKQFGJ" localSheetId="9" hidden="1">#REF!</definedName>
    <definedName name="BExKH3FV5U5O6XZM7STS3NZKQFGJ" localSheetId="8" hidden="1">#REF!</definedName>
    <definedName name="BExKH3FV5U5O6XZM7STS3NZKQFGJ" localSheetId="7" hidden="1">#REF!</definedName>
    <definedName name="BExKH3FV5U5O6XZM7STS3NZKQFGJ" localSheetId="6" hidden="1">#REF!</definedName>
    <definedName name="BExKH3FV5U5O6XZM7STS3NZKQFGJ" localSheetId="5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15" hidden="1">#REF!</definedName>
    <definedName name="BExKH3W5435VN8DZ68OCKI93SEO4" localSheetId="14" hidden="1">#REF!</definedName>
    <definedName name="BExKH3W5435VN8DZ68OCKI93SEO4" localSheetId="13" hidden="1">#REF!</definedName>
    <definedName name="BExKH3W5435VN8DZ68OCKI93SEO4" localSheetId="12" hidden="1">#REF!</definedName>
    <definedName name="BExKH3W5435VN8DZ68OCKI93SEO4" localSheetId="11" hidden="1">#REF!</definedName>
    <definedName name="BExKH3W5435VN8DZ68OCKI93SEO4" localSheetId="10" hidden="1">#REF!</definedName>
    <definedName name="BExKH3W5435VN8DZ68OCKI93SEO4" localSheetId="9" hidden="1">#REF!</definedName>
    <definedName name="BExKH3W5435VN8DZ68OCKI93SEO4" localSheetId="8" hidden="1">#REF!</definedName>
    <definedName name="BExKH3W5435VN8DZ68OCKI93SEO4" localSheetId="7" hidden="1">#REF!</definedName>
    <definedName name="BExKH3W5435VN8DZ68OCKI93SEO4" localSheetId="6" hidden="1">#REF!</definedName>
    <definedName name="BExKH3W5435VN8DZ68OCKI93SEO4" localSheetId="5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15" hidden="1">#REF!</definedName>
    <definedName name="BExKH9L4L5ZUAA98QAZ7DB7YH4QE" localSheetId="14" hidden="1">#REF!</definedName>
    <definedName name="BExKH9L4L5ZUAA98QAZ7DB7YH4QE" localSheetId="13" hidden="1">#REF!</definedName>
    <definedName name="BExKH9L4L5ZUAA98QAZ7DB7YH4QE" localSheetId="12" hidden="1">#REF!</definedName>
    <definedName name="BExKH9L4L5ZUAA98QAZ7DB7YH4QE" localSheetId="11" hidden="1">#REF!</definedName>
    <definedName name="BExKH9L4L5ZUAA98QAZ7DB7YH4QE" localSheetId="10" hidden="1">#REF!</definedName>
    <definedName name="BExKH9L4L5ZUAA98QAZ7DB7YH4QE" localSheetId="9" hidden="1">#REF!</definedName>
    <definedName name="BExKH9L4L5ZUAA98QAZ7DB7YH4QE" localSheetId="8" hidden="1">#REF!</definedName>
    <definedName name="BExKH9L4L5ZUAA98QAZ7DB7YH4QE" localSheetId="7" hidden="1">#REF!</definedName>
    <definedName name="BExKH9L4L5ZUAA98QAZ7DB7YH4QE" localSheetId="6" hidden="1">#REF!</definedName>
    <definedName name="BExKH9L4L5ZUAA98QAZ7DB7YH4QE" localSheetId="5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15" hidden="1">#REF!</definedName>
    <definedName name="BExKHAMUH8NR3HRV0V6FHJE3ROLN" localSheetId="14" hidden="1">#REF!</definedName>
    <definedName name="BExKHAMUH8NR3HRV0V6FHJE3ROLN" localSheetId="13" hidden="1">#REF!</definedName>
    <definedName name="BExKHAMUH8NR3HRV0V6FHJE3ROLN" localSheetId="12" hidden="1">#REF!</definedName>
    <definedName name="BExKHAMUH8NR3HRV0V6FHJE3ROLN" localSheetId="11" hidden="1">#REF!</definedName>
    <definedName name="BExKHAMUH8NR3HRV0V6FHJE3ROLN" localSheetId="10" hidden="1">#REF!</definedName>
    <definedName name="BExKHAMUH8NR3HRV0V6FHJE3ROLN" localSheetId="9" hidden="1">#REF!</definedName>
    <definedName name="BExKHAMUH8NR3HRV0V6FHJE3ROLN" localSheetId="8" hidden="1">#REF!</definedName>
    <definedName name="BExKHAMUH8NR3HRV0V6FHJE3ROLN" localSheetId="7" hidden="1">#REF!</definedName>
    <definedName name="BExKHAMUH8NR3HRV0V6FHJE3ROLN" localSheetId="6" hidden="1">#REF!</definedName>
    <definedName name="BExKHAMUH8NR3HRV0V6FHJE3ROLN" localSheetId="5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15" hidden="1">#REF!</definedName>
    <definedName name="BExKHCFKOWFHO2WW0N7Y5XDXEWAO" localSheetId="14" hidden="1">#REF!</definedName>
    <definedName name="BExKHCFKOWFHO2WW0N7Y5XDXEWAO" localSheetId="13" hidden="1">#REF!</definedName>
    <definedName name="BExKHCFKOWFHO2WW0N7Y5XDXEWAO" localSheetId="12" hidden="1">#REF!</definedName>
    <definedName name="BExKHCFKOWFHO2WW0N7Y5XDXEWAO" localSheetId="11" hidden="1">#REF!</definedName>
    <definedName name="BExKHCFKOWFHO2WW0N7Y5XDXEWAO" localSheetId="10" hidden="1">#REF!</definedName>
    <definedName name="BExKHCFKOWFHO2WW0N7Y5XDXEWAO" localSheetId="9" hidden="1">#REF!</definedName>
    <definedName name="BExKHCFKOWFHO2WW0N7Y5XDXEWAO" localSheetId="8" hidden="1">#REF!</definedName>
    <definedName name="BExKHCFKOWFHO2WW0N7Y5XDXEWAO" localSheetId="7" hidden="1">#REF!</definedName>
    <definedName name="BExKHCFKOWFHO2WW0N7Y5XDXEWAO" localSheetId="6" hidden="1">#REF!</definedName>
    <definedName name="BExKHCFKOWFHO2WW0N7Y5XDXEWAO" localSheetId="5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15" hidden="1">#REF!</definedName>
    <definedName name="BExKHIVLONZ46HLMR50DEXKEUNEP" localSheetId="14" hidden="1">#REF!</definedName>
    <definedName name="BExKHIVLONZ46HLMR50DEXKEUNEP" localSheetId="13" hidden="1">#REF!</definedName>
    <definedName name="BExKHIVLONZ46HLMR50DEXKEUNEP" localSheetId="12" hidden="1">#REF!</definedName>
    <definedName name="BExKHIVLONZ46HLMR50DEXKEUNEP" localSheetId="11" hidden="1">#REF!</definedName>
    <definedName name="BExKHIVLONZ46HLMR50DEXKEUNEP" localSheetId="10" hidden="1">#REF!</definedName>
    <definedName name="BExKHIVLONZ46HLMR50DEXKEUNEP" localSheetId="9" hidden="1">#REF!</definedName>
    <definedName name="BExKHIVLONZ46HLMR50DEXKEUNEP" localSheetId="8" hidden="1">#REF!</definedName>
    <definedName name="BExKHIVLONZ46HLMR50DEXKEUNEP" localSheetId="7" hidden="1">#REF!</definedName>
    <definedName name="BExKHIVLONZ46HLMR50DEXKEUNEP" localSheetId="6" hidden="1">#REF!</definedName>
    <definedName name="BExKHIVLONZ46HLMR50DEXKEUNEP" localSheetId="5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15" hidden="1">#REF!</definedName>
    <definedName name="BExKHPM9XA0ADDK7TUR0N38EXWEP" localSheetId="14" hidden="1">#REF!</definedName>
    <definedName name="BExKHPM9XA0ADDK7TUR0N38EXWEP" localSheetId="13" hidden="1">#REF!</definedName>
    <definedName name="BExKHPM9XA0ADDK7TUR0N38EXWEP" localSheetId="12" hidden="1">#REF!</definedName>
    <definedName name="BExKHPM9XA0ADDK7TUR0N38EXWEP" localSheetId="11" hidden="1">#REF!</definedName>
    <definedName name="BExKHPM9XA0ADDK7TUR0N38EXWEP" localSheetId="10" hidden="1">#REF!</definedName>
    <definedName name="BExKHPM9XA0ADDK7TUR0N38EXWEP" localSheetId="9" hidden="1">#REF!</definedName>
    <definedName name="BExKHPM9XA0ADDK7TUR0N38EXWEP" localSheetId="8" hidden="1">#REF!</definedName>
    <definedName name="BExKHPM9XA0ADDK7TUR0N38EXWEP" localSheetId="7" hidden="1">#REF!</definedName>
    <definedName name="BExKHPM9XA0ADDK7TUR0N38EXWEP" localSheetId="6" hidden="1">#REF!</definedName>
    <definedName name="BExKHPM9XA0ADDK7TUR0N38EXWEP" localSheetId="5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15" hidden="1">#REF!</definedName>
    <definedName name="BExKHQYXEM47TMIQRQVHE4T5LT8K" localSheetId="14" hidden="1">#REF!</definedName>
    <definedName name="BExKHQYXEM47TMIQRQVHE4T5LT8K" localSheetId="13" hidden="1">#REF!</definedName>
    <definedName name="BExKHQYXEM47TMIQRQVHE4T5LT8K" localSheetId="12" hidden="1">#REF!</definedName>
    <definedName name="BExKHQYXEM47TMIQRQVHE4T5LT8K" localSheetId="11" hidden="1">#REF!</definedName>
    <definedName name="BExKHQYXEM47TMIQRQVHE4T5LT8K" localSheetId="10" hidden="1">#REF!</definedName>
    <definedName name="BExKHQYXEM47TMIQRQVHE4T5LT8K" localSheetId="9" hidden="1">#REF!</definedName>
    <definedName name="BExKHQYXEM47TMIQRQVHE4T5LT8K" localSheetId="8" hidden="1">#REF!</definedName>
    <definedName name="BExKHQYXEM47TMIQRQVHE4T5LT8K" localSheetId="7" hidden="1">#REF!</definedName>
    <definedName name="BExKHQYXEM47TMIQRQVHE4T5LT8K" localSheetId="6" hidden="1">#REF!</definedName>
    <definedName name="BExKHQYXEM47TMIQRQVHE4T5LT8K" localSheetId="5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15" hidden="1">#REF!</definedName>
    <definedName name="BExKI4076KXCDE5KXL79KT36OKLO" localSheetId="14" hidden="1">#REF!</definedName>
    <definedName name="BExKI4076KXCDE5KXL79KT36OKLO" localSheetId="13" hidden="1">#REF!</definedName>
    <definedName name="BExKI4076KXCDE5KXL79KT36OKLO" localSheetId="12" hidden="1">#REF!</definedName>
    <definedName name="BExKI4076KXCDE5KXL79KT36OKLO" localSheetId="11" hidden="1">#REF!</definedName>
    <definedName name="BExKI4076KXCDE5KXL79KT36OKLO" localSheetId="10" hidden="1">#REF!</definedName>
    <definedName name="BExKI4076KXCDE5KXL79KT36OKLO" localSheetId="9" hidden="1">#REF!</definedName>
    <definedName name="BExKI4076KXCDE5KXL79KT36OKLO" localSheetId="8" hidden="1">#REF!</definedName>
    <definedName name="BExKI4076KXCDE5KXL79KT36OKLO" localSheetId="7" hidden="1">#REF!</definedName>
    <definedName name="BExKI4076KXCDE5KXL79KT36OKLO" localSheetId="6" hidden="1">#REF!</definedName>
    <definedName name="BExKI4076KXCDE5KXL79KT36OKLO" localSheetId="5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15" hidden="1">#REF!</definedName>
    <definedName name="BExKI7AUWXBP1WBLFRIYSNQZDWCY" localSheetId="14" hidden="1">#REF!</definedName>
    <definedName name="BExKI7AUWXBP1WBLFRIYSNQZDWCY" localSheetId="13" hidden="1">#REF!</definedName>
    <definedName name="BExKI7AUWXBP1WBLFRIYSNQZDWCY" localSheetId="12" hidden="1">#REF!</definedName>
    <definedName name="BExKI7AUWXBP1WBLFRIYSNQZDWCY" localSheetId="11" hidden="1">#REF!</definedName>
    <definedName name="BExKI7AUWXBP1WBLFRIYSNQZDWCY" localSheetId="10" hidden="1">#REF!</definedName>
    <definedName name="BExKI7AUWXBP1WBLFRIYSNQZDWCY" localSheetId="9" hidden="1">#REF!</definedName>
    <definedName name="BExKI7AUWXBP1WBLFRIYSNQZDWCY" localSheetId="8" hidden="1">#REF!</definedName>
    <definedName name="BExKI7AUWXBP1WBLFRIYSNQZDWCY" localSheetId="7" hidden="1">#REF!</definedName>
    <definedName name="BExKI7AUWXBP1WBLFRIYSNQZDWCY" localSheetId="6" hidden="1">#REF!</definedName>
    <definedName name="BExKI7AUWXBP1WBLFRIYSNQZDWCY" localSheetId="5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15" hidden="1">#REF!</definedName>
    <definedName name="BExKI7LO70WYISR7Q0Y1ZDWO9M3B" localSheetId="14" hidden="1">#REF!</definedName>
    <definedName name="BExKI7LO70WYISR7Q0Y1ZDWO9M3B" localSheetId="13" hidden="1">#REF!</definedName>
    <definedName name="BExKI7LO70WYISR7Q0Y1ZDWO9M3B" localSheetId="12" hidden="1">#REF!</definedName>
    <definedName name="BExKI7LO70WYISR7Q0Y1ZDWO9M3B" localSheetId="11" hidden="1">#REF!</definedName>
    <definedName name="BExKI7LO70WYISR7Q0Y1ZDWO9M3B" localSheetId="10" hidden="1">#REF!</definedName>
    <definedName name="BExKI7LO70WYISR7Q0Y1ZDWO9M3B" localSheetId="9" hidden="1">#REF!</definedName>
    <definedName name="BExKI7LO70WYISR7Q0Y1ZDWO9M3B" localSheetId="8" hidden="1">#REF!</definedName>
    <definedName name="BExKI7LO70WYISR7Q0Y1ZDWO9M3B" localSheetId="7" hidden="1">#REF!</definedName>
    <definedName name="BExKI7LO70WYISR7Q0Y1ZDWO9M3B" localSheetId="6" hidden="1">#REF!</definedName>
    <definedName name="BExKI7LO70WYISR7Q0Y1ZDWO9M3B" localSheetId="5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15" hidden="1">#REF!</definedName>
    <definedName name="BExKIF3EIT434ZQKMDXUBJCRLMK8" localSheetId="14" hidden="1">#REF!</definedName>
    <definedName name="BExKIF3EIT434ZQKMDXUBJCRLMK8" localSheetId="13" hidden="1">#REF!</definedName>
    <definedName name="BExKIF3EIT434ZQKMDXUBJCRLMK8" localSheetId="12" hidden="1">#REF!</definedName>
    <definedName name="BExKIF3EIT434ZQKMDXUBJCRLMK8" localSheetId="11" hidden="1">#REF!</definedName>
    <definedName name="BExKIF3EIT434ZQKMDXUBJCRLMK8" localSheetId="10" hidden="1">#REF!</definedName>
    <definedName name="BExKIF3EIT434ZQKMDXUBJCRLMK8" localSheetId="9" hidden="1">#REF!</definedName>
    <definedName name="BExKIF3EIT434ZQKMDXUBJCRLMK8" localSheetId="8" hidden="1">#REF!</definedName>
    <definedName name="BExKIF3EIT434ZQKMDXUBJCRLMK8" localSheetId="7" hidden="1">#REF!</definedName>
    <definedName name="BExKIF3EIT434ZQKMDXUBJCRLMK8" localSheetId="6" hidden="1">#REF!</definedName>
    <definedName name="BExKIF3EIT434ZQKMDXUBJCRLMK8" localSheetId="5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15" hidden="1">#REF!</definedName>
    <definedName name="BExKIGQV6TXIZG039HBOJU62WP2U" localSheetId="14" hidden="1">#REF!</definedName>
    <definedName name="BExKIGQV6TXIZG039HBOJU62WP2U" localSheetId="13" hidden="1">#REF!</definedName>
    <definedName name="BExKIGQV6TXIZG039HBOJU62WP2U" localSheetId="12" hidden="1">#REF!</definedName>
    <definedName name="BExKIGQV6TXIZG039HBOJU62WP2U" localSheetId="11" hidden="1">#REF!</definedName>
    <definedName name="BExKIGQV6TXIZG039HBOJU62WP2U" localSheetId="10" hidden="1">#REF!</definedName>
    <definedName name="BExKIGQV6TXIZG039HBOJU62WP2U" localSheetId="9" hidden="1">#REF!</definedName>
    <definedName name="BExKIGQV6TXIZG039HBOJU62WP2U" localSheetId="8" hidden="1">#REF!</definedName>
    <definedName name="BExKIGQV6TXIZG039HBOJU62WP2U" localSheetId="7" hidden="1">#REF!</definedName>
    <definedName name="BExKIGQV6TXIZG039HBOJU62WP2U" localSheetId="6" hidden="1">#REF!</definedName>
    <definedName name="BExKIGQV6TXIZG039HBOJU62WP2U" localSheetId="5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15" hidden="1">#REF!</definedName>
    <definedName name="BExKILE008SF3KTAN8WML3XKI1NZ" localSheetId="14" hidden="1">#REF!</definedName>
    <definedName name="BExKILE008SF3KTAN8WML3XKI1NZ" localSheetId="13" hidden="1">#REF!</definedName>
    <definedName name="BExKILE008SF3KTAN8WML3XKI1NZ" localSheetId="12" hidden="1">#REF!</definedName>
    <definedName name="BExKILE008SF3KTAN8WML3XKI1NZ" localSheetId="11" hidden="1">#REF!</definedName>
    <definedName name="BExKILE008SF3KTAN8WML3XKI1NZ" localSheetId="10" hidden="1">#REF!</definedName>
    <definedName name="BExKILE008SF3KTAN8WML3XKI1NZ" localSheetId="9" hidden="1">#REF!</definedName>
    <definedName name="BExKILE008SF3KTAN8WML3XKI1NZ" localSheetId="8" hidden="1">#REF!</definedName>
    <definedName name="BExKILE008SF3KTAN8WML3XKI1NZ" localSheetId="7" hidden="1">#REF!</definedName>
    <definedName name="BExKILE008SF3KTAN8WML3XKI1NZ" localSheetId="6" hidden="1">#REF!</definedName>
    <definedName name="BExKILE008SF3KTAN8WML3XKI1NZ" localSheetId="5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15" hidden="1">#REF!</definedName>
    <definedName name="BExKINSBB6RS7I489QHMCOMU4Z2X" localSheetId="14" hidden="1">#REF!</definedName>
    <definedName name="BExKINSBB6RS7I489QHMCOMU4Z2X" localSheetId="13" hidden="1">#REF!</definedName>
    <definedName name="BExKINSBB6RS7I489QHMCOMU4Z2X" localSheetId="12" hidden="1">#REF!</definedName>
    <definedName name="BExKINSBB6RS7I489QHMCOMU4Z2X" localSheetId="11" hidden="1">#REF!</definedName>
    <definedName name="BExKINSBB6RS7I489QHMCOMU4Z2X" localSheetId="10" hidden="1">#REF!</definedName>
    <definedName name="BExKINSBB6RS7I489QHMCOMU4Z2X" localSheetId="9" hidden="1">#REF!</definedName>
    <definedName name="BExKINSBB6RS7I489QHMCOMU4Z2X" localSheetId="8" hidden="1">#REF!</definedName>
    <definedName name="BExKINSBB6RS7I489QHMCOMU4Z2X" localSheetId="7" hidden="1">#REF!</definedName>
    <definedName name="BExKINSBB6RS7I489QHMCOMU4Z2X" localSheetId="6" hidden="1">#REF!</definedName>
    <definedName name="BExKINSBB6RS7I489QHMCOMU4Z2X" localSheetId="5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15" hidden="1">#REF!</definedName>
    <definedName name="BExKINXMPEA03CETGL1VOW1XRJIR" localSheetId="14" hidden="1">#REF!</definedName>
    <definedName name="BExKINXMPEA03CETGL1VOW1XRJIR" localSheetId="13" hidden="1">#REF!</definedName>
    <definedName name="BExKINXMPEA03CETGL1VOW1XRJIR" localSheetId="12" hidden="1">#REF!</definedName>
    <definedName name="BExKINXMPEA03CETGL1VOW1XRJIR" localSheetId="11" hidden="1">#REF!</definedName>
    <definedName name="BExKINXMPEA03CETGL1VOW1XRJIR" localSheetId="10" hidden="1">#REF!</definedName>
    <definedName name="BExKINXMPEA03CETGL1VOW1XRJIR" localSheetId="9" hidden="1">#REF!</definedName>
    <definedName name="BExKINXMPEA03CETGL1VOW1XRJIR" localSheetId="8" hidden="1">#REF!</definedName>
    <definedName name="BExKINXMPEA03CETGL1VOW1XRJIR" localSheetId="7" hidden="1">#REF!</definedName>
    <definedName name="BExKINXMPEA03CETGL1VOW1XRJIR" localSheetId="6" hidden="1">#REF!</definedName>
    <definedName name="BExKINXMPEA03CETGL1VOW1XRJIR" localSheetId="5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15" hidden="1">#REF!</definedName>
    <definedName name="BExKITBU5LXLZYDJS3D3BAVWEY3U" localSheetId="14" hidden="1">#REF!</definedName>
    <definedName name="BExKITBU5LXLZYDJS3D3BAVWEY3U" localSheetId="13" hidden="1">#REF!</definedName>
    <definedName name="BExKITBU5LXLZYDJS3D3BAVWEY3U" localSheetId="12" hidden="1">#REF!</definedName>
    <definedName name="BExKITBU5LXLZYDJS3D3BAVWEY3U" localSheetId="11" hidden="1">#REF!</definedName>
    <definedName name="BExKITBU5LXLZYDJS3D3BAVWEY3U" localSheetId="10" hidden="1">#REF!</definedName>
    <definedName name="BExKITBU5LXLZYDJS3D3BAVWEY3U" localSheetId="9" hidden="1">#REF!</definedName>
    <definedName name="BExKITBU5LXLZYDJS3D3BAVWEY3U" localSheetId="8" hidden="1">#REF!</definedName>
    <definedName name="BExKITBU5LXLZYDJS3D3BAVWEY3U" localSheetId="7" hidden="1">#REF!</definedName>
    <definedName name="BExKITBU5LXLZYDJS3D3BAVWEY3U" localSheetId="6" hidden="1">#REF!</definedName>
    <definedName name="BExKITBU5LXLZYDJS3D3BAVWEY3U" localSheetId="5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15" hidden="1">#REF!</definedName>
    <definedName name="BExKIU87ZKSOC2DYZWFK6SAK9I8E" localSheetId="14" hidden="1">#REF!</definedName>
    <definedName name="BExKIU87ZKSOC2DYZWFK6SAK9I8E" localSheetId="13" hidden="1">#REF!</definedName>
    <definedName name="BExKIU87ZKSOC2DYZWFK6SAK9I8E" localSheetId="12" hidden="1">#REF!</definedName>
    <definedName name="BExKIU87ZKSOC2DYZWFK6SAK9I8E" localSheetId="11" hidden="1">#REF!</definedName>
    <definedName name="BExKIU87ZKSOC2DYZWFK6SAK9I8E" localSheetId="10" hidden="1">#REF!</definedName>
    <definedName name="BExKIU87ZKSOC2DYZWFK6SAK9I8E" localSheetId="9" hidden="1">#REF!</definedName>
    <definedName name="BExKIU87ZKSOC2DYZWFK6SAK9I8E" localSheetId="8" hidden="1">#REF!</definedName>
    <definedName name="BExKIU87ZKSOC2DYZWFK6SAK9I8E" localSheetId="7" hidden="1">#REF!</definedName>
    <definedName name="BExKIU87ZKSOC2DYZWFK6SAK9I8E" localSheetId="6" hidden="1">#REF!</definedName>
    <definedName name="BExKIU87ZKSOC2DYZWFK6SAK9I8E" localSheetId="5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15" hidden="1">#REF!</definedName>
    <definedName name="BExKJ449HLYX2DJ9UF0H9GTPSQ73" localSheetId="14" hidden="1">#REF!</definedName>
    <definedName name="BExKJ449HLYX2DJ9UF0H9GTPSQ73" localSheetId="13" hidden="1">#REF!</definedName>
    <definedName name="BExKJ449HLYX2DJ9UF0H9GTPSQ73" localSheetId="12" hidden="1">#REF!</definedName>
    <definedName name="BExKJ449HLYX2DJ9UF0H9GTPSQ73" localSheetId="11" hidden="1">#REF!</definedName>
    <definedName name="BExKJ449HLYX2DJ9UF0H9GTPSQ73" localSheetId="10" hidden="1">#REF!</definedName>
    <definedName name="BExKJ449HLYX2DJ9UF0H9GTPSQ73" localSheetId="9" hidden="1">#REF!</definedName>
    <definedName name="BExKJ449HLYX2DJ9UF0H9GTPSQ73" localSheetId="8" hidden="1">#REF!</definedName>
    <definedName name="BExKJ449HLYX2DJ9UF0H9GTPSQ73" localSheetId="7" hidden="1">#REF!</definedName>
    <definedName name="BExKJ449HLYX2DJ9UF0H9GTPSQ73" localSheetId="6" hidden="1">#REF!</definedName>
    <definedName name="BExKJ449HLYX2DJ9UF0H9GTPSQ73" localSheetId="5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15" hidden="1">#REF!</definedName>
    <definedName name="BExKJ5649R9IC0GKQD6QI2G7C99Q" localSheetId="14" hidden="1">#REF!</definedName>
    <definedName name="BExKJ5649R9IC0GKQD6QI2G7C99Q" localSheetId="13" hidden="1">#REF!</definedName>
    <definedName name="BExKJ5649R9IC0GKQD6QI2G7C99Q" localSheetId="12" hidden="1">#REF!</definedName>
    <definedName name="BExKJ5649R9IC0GKQD6QI2G7C99Q" localSheetId="11" hidden="1">#REF!</definedName>
    <definedName name="BExKJ5649R9IC0GKQD6QI2G7C99Q" localSheetId="10" hidden="1">#REF!</definedName>
    <definedName name="BExKJ5649R9IC0GKQD6QI2G7C99Q" localSheetId="9" hidden="1">#REF!</definedName>
    <definedName name="BExKJ5649R9IC0GKQD6QI2G7C99Q" localSheetId="8" hidden="1">#REF!</definedName>
    <definedName name="BExKJ5649R9IC0GKQD6QI2G7C99Q" localSheetId="7" hidden="1">#REF!</definedName>
    <definedName name="BExKJ5649R9IC0GKQD6QI2G7C99Q" localSheetId="6" hidden="1">#REF!</definedName>
    <definedName name="BExKJ5649R9IC0GKQD6QI2G7C99Q" localSheetId="5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15" hidden="1">#REF!</definedName>
    <definedName name="BExKJEB4FXIMV2AAE9S3FCGRK1R0" localSheetId="14" hidden="1">#REF!</definedName>
    <definedName name="BExKJEB4FXIMV2AAE9S3FCGRK1R0" localSheetId="13" hidden="1">#REF!</definedName>
    <definedName name="BExKJEB4FXIMV2AAE9S3FCGRK1R0" localSheetId="12" hidden="1">#REF!</definedName>
    <definedName name="BExKJEB4FXIMV2AAE9S3FCGRK1R0" localSheetId="11" hidden="1">#REF!</definedName>
    <definedName name="BExKJEB4FXIMV2AAE9S3FCGRK1R0" localSheetId="10" hidden="1">#REF!</definedName>
    <definedName name="BExKJEB4FXIMV2AAE9S3FCGRK1R0" localSheetId="9" hidden="1">#REF!</definedName>
    <definedName name="BExKJEB4FXIMV2AAE9S3FCGRK1R0" localSheetId="8" hidden="1">#REF!</definedName>
    <definedName name="BExKJEB4FXIMV2AAE9S3FCGRK1R0" localSheetId="7" hidden="1">#REF!</definedName>
    <definedName name="BExKJEB4FXIMV2AAE9S3FCGRK1R0" localSheetId="6" hidden="1">#REF!</definedName>
    <definedName name="BExKJEB4FXIMV2AAE9S3FCGRK1R0" localSheetId="5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15" hidden="1">#REF!</definedName>
    <definedName name="BExKJELX2RUC8UEC56IZPYYZXHA7" localSheetId="14" hidden="1">#REF!</definedName>
    <definedName name="BExKJELX2RUC8UEC56IZPYYZXHA7" localSheetId="13" hidden="1">#REF!</definedName>
    <definedName name="BExKJELX2RUC8UEC56IZPYYZXHA7" localSheetId="12" hidden="1">#REF!</definedName>
    <definedName name="BExKJELX2RUC8UEC56IZPYYZXHA7" localSheetId="11" hidden="1">#REF!</definedName>
    <definedName name="BExKJELX2RUC8UEC56IZPYYZXHA7" localSheetId="10" hidden="1">#REF!</definedName>
    <definedName name="BExKJELX2RUC8UEC56IZPYYZXHA7" localSheetId="9" hidden="1">#REF!</definedName>
    <definedName name="BExKJELX2RUC8UEC56IZPYYZXHA7" localSheetId="8" hidden="1">#REF!</definedName>
    <definedName name="BExKJELX2RUC8UEC56IZPYYZXHA7" localSheetId="7" hidden="1">#REF!</definedName>
    <definedName name="BExKJELX2RUC8UEC56IZPYYZXHA7" localSheetId="6" hidden="1">#REF!</definedName>
    <definedName name="BExKJELX2RUC8UEC56IZPYYZXHA7" localSheetId="5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15" hidden="1">#REF!</definedName>
    <definedName name="BExKJI7CV9I6ILFIZ3SVO4DGK64J" localSheetId="14" hidden="1">#REF!</definedName>
    <definedName name="BExKJI7CV9I6ILFIZ3SVO4DGK64J" localSheetId="13" hidden="1">#REF!</definedName>
    <definedName name="BExKJI7CV9I6ILFIZ3SVO4DGK64J" localSheetId="12" hidden="1">#REF!</definedName>
    <definedName name="BExKJI7CV9I6ILFIZ3SVO4DGK64J" localSheetId="11" hidden="1">#REF!</definedName>
    <definedName name="BExKJI7CV9I6ILFIZ3SVO4DGK64J" localSheetId="10" hidden="1">#REF!</definedName>
    <definedName name="BExKJI7CV9I6ILFIZ3SVO4DGK64J" localSheetId="9" hidden="1">#REF!</definedName>
    <definedName name="BExKJI7CV9I6ILFIZ3SVO4DGK64J" localSheetId="8" hidden="1">#REF!</definedName>
    <definedName name="BExKJI7CV9I6ILFIZ3SVO4DGK64J" localSheetId="7" hidden="1">#REF!</definedName>
    <definedName name="BExKJI7CV9I6ILFIZ3SVO4DGK64J" localSheetId="6" hidden="1">#REF!</definedName>
    <definedName name="BExKJI7CV9I6ILFIZ3SVO4DGK64J" localSheetId="5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15" hidden="1">#REF!</definedName>
    <definedName name="BExKJINMXS61G2TZEXCJAWVV4F57" localSheetId="14" hidden="1">#REF!</definedName>
    <definedName name="BExKJINMXS61G2TZEXCJAWVV4F57" localSheetId="13" hidden="1">#REF!</definedName>
    <definedName name="BExKJINMXS61G2TZEXCJAWVV4F57" localSheetId="12" hidden="1">#REF!</definedName>
    <definedName name="BExKJINMXS61G2TZEXCJAWVV4F57" localSheetId="11" hidden="1">#REF!</definedName>
    <definedName name="BExKJINMXS61G2TZEXCJAWVV4F57" localSheetId="10" hidden="1">#REF!</definedName>
    <definedName name="BExKJINMXS61G2TZEXCJAWVV4F57" localSheetId="9" hidden="1">#REF!</definedName>
    <definedName name="BExKJINMXS61G2TZEXCJAWVV4F57" localSheetId="8" hidden="1">#REF!</definedName>
    <definedName name="BExKJINMXS61G2TZEXCJAWVV4F57" localSheetId="7" hidden="1">#REF!</definedName>
    <definedName name="BExKJINMXS61G2TZEXCJAWVV4F57" localSheetId="6" hidden="1">#REF!</definedName>
    <definedName name="BExKJINMXS61G2TZEXCJAWVV4F57" localSheetId="5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15" hidden="1">#REF!</definedName>
    <definedName name="BExKJK5ME8KB7HA0180L7OUZDDGV" localSheetId="14" hidden="1">#REF!</definedName>
    <definedName name="BExKJK5ME8KB7HA0180L7OUZDDGV" localSheetId="13" hidden="1">#REF!</definedName>
    <definedName name="BExKJK5ME8KB7HA0180L7OUZDDGV" localSheetId="12" hidden="1">#REF!</definedName>
    <definedName name="BExKJK5ME8KB7HA0180L7OUZDDGV" localSheetId="11" hidden="1">#REF!</definedName>
    <definedName name="BExKJK5ME8KB7HA0180L7OUZDDGV" localSheetId="10" hidden="1">#REF!</definedName>
    <definedName name="BExKJK5ME8KB7HA0180L7OUZDDGV" localSheetId="9" hidden="1">#REF!</definedName>
    <definedName name="BExKJK5ME8KB7HA0180L7OUZDDGV" localSheetId="8" hidden="1">#REF!</definedName>
    <definedName name="BExKJK5ME8KB7HA0180L7OUZDDGV" localSheetId="7" hidden="1">#REF!</definedName>
    <definedName name="BExKJK5ME8KB7HA0180L7OUZDDGV" localSheetId="6" hidden="1">#REF!</definedName>
    <definedName name="BExKJK5ME8KB7HA0180L7OUZDDGV" localSheetId="5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15" hidden="1">#REF!</definedName>
    <definedName name="BExKJLY652HI5GNEEWQXOB08K2C1" localSheetId="14" hidden="1">#REF!</definedName>
    <definedName name="BExKJLY652HI5GNEEWQXOB08K2C1" localSheetId="13" hidden="1">#REF!</definedName>
    <definedName name="BExKJLY652HI5GNEEWQXOB08K2C1" localSheetId="12" hidden="1">#REF!</definedName>
    <definedName name="BExKJLY652HI5GNEEWQXOB08K2C1" localSheetId="11" hidden="1">#REF!</definedName>
    <definedName name="BExKJLY652HI5GNEEWQXOB08K2C1" localSheetId="10" hidden="1">#REF!</definedName>
    <definedName name="BExKJLY652HI5GNEEWQXOB08K2C1" localSheetId="9" hidden="1">#REF!</definedName>
    <definedName name="BExKJLY652HI5GNEEWQXOB08K2C1" localSheetId="8" hidden="1">#REF!</definedName>
    <definedName name="BExKJLY652HI5GNEEWQXOB08K2C1" localSheetId="7" hidden="1">#REF!</definedName>
    <definedName name="BExKJLY652HI5GNEEWQXOB08K2C1" localSheetId="6" hidden="1">#REF!</definedName>
    <definedName name="BExKJLY652HI5GNEEWQXOB08K2C1" localSheetId="5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15" hidden="1">#REF!</definedName>
    <definedName name="BExKJN5IF0VMDILJ5K8ZENF2QYV1" localSheetId="14" hidden="1">#REF!</definedName>
    <definedName name="BExKJN5IF0VMDILJ5K8ZENF2QYV1" localSheetId="13" hidden="1">#REF!</definedName>
    <definedName name="BExKJN5IF0VMDILJ5K8ZENF2QYV1" localSheetId="12" hidden="1">#REF!</definedName>
    <definedName name="BExKJN5IF0VMDILJ5K8ZENF2QYV1" localSheetId="11" hidden="1">#REF!</definedName>
    <definedName name="BExKJN5IF0VMDILJ5K8ZENF2QYV1" localSheetId="10" hidden="1">#REF!</definedName>
    <definedName name="BExKJN5IF0VMDILJ5K8ZENF2QYV1" localSheetId="9" hidden="1">#REF!</definedName>
    <definedName name="BExKJN5IF0VMDILJ5K8ZENF2QYV1" localSheetId="8" hidden="1">#REF!</definedName>
    <definedName name="BExKJN5IF0VMDILJ5K8ZENF2QYV1" localSheetId="7" hidden="1">#REF!</definedName>
    <definedName name="BExKJN5IF0VMDILJ5K8ZENF2QYV1" localSheetId="6" hidden="1">#REF!</definedName>
    <definedName name="BExKJN5IF0VMDILJ5K8ZENF2QYV1" localSheetId="5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15" hidden="1">#REF!</definedName>
    <definedName name="BExKJUSJPFUIK20FTVAFJWR2OUYX" localSheetId="14" hidden="1">#REF!</definedName>
    <definedName name="BExKJUSJPFUIK20FTVAFJWR2OUYX" localSheetId="13" hidden="1">#REF!</definedName>
    <definedName name="BExKJUSJPFUIK20FTVAFJWR2OUYX" localSheetId="12" hidden="1">#REF!</definedName>
    <definedName name="BExKJUSJPFUIK20FTVAFJWR2OUYX" localSheetId="11" hidden="1">#REF!</definedName>
    <definedName name="BExKJUSJPFUIK20FTVAFJWR2OUYX" localSheetId="10" hidden="1">#REF!</definedName>
    <definedName name="BExKJUSJPFUIK20FTVAFJWR2OUYX" localSheetId="9" hidden="1">#REF!</definedName>
    <definedName name="BExKJUSJPFUIK20FTVAFJWR2OUYX" localSheetId="8" hidden="1">#REF!</definedName>
    <definedName name="BExKJUSJPFUIK20FTVAFJWR2OUYX" localSheetId="7" hidden="1">#REF!</definedName>
    <definedName name="BExKJUSJPFUIK20FTVAFJWR2OUYX" localSheetId="6" hidden="1">#REF!</definedName>
    <definedName name="BExKJUSJPFUIK20FTVAFJWR2OUYX" localSheetId="5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15" hidden="1">#REF!</definedName>
    <definedName name="BExKJXHNZTE5OMRQ1KTVM1DIQE9I" localSheetId="14" hidden="1">#REF!</definedName>
    <definedName name="BExKJXHNZTE5OMRQ1KTVM1DIQE9I" localSheetId="13" hidden="1">#REF!</definedName>
    <definedName name="BExKJXHNZTE5OMRQ1KTVM1DIQE9I" localSheetId="12" hidden="1">#REF!</definedName>
    <definedName name="BExKJXHNZTE5OMRQ1KTVM1DIQE9I" localSheetId="11" hidden="1">#REF!</definedName>
    <definedName name="BExKJXHNZTE5OMRQ1KTVM1DIQE9I" localSheetId="10" hidden="1">#REF!</definedName>
    <definedName name="BExKJXHNZTE5OMRQ1KTVM1DIQE9I" localSheetId="9" hidden="1">#REF!</definedName>
    <definedName name="BExKJXHNZTE5OMRQ1KTVM1DIQE9I" localSheetId="8" hidden="1">#REF!</definedName>
    <definedName name="BExKJXHNZTE5OMRQ1KTVM1DIQE9I" localSheetId="7" hidden="1">#REF!</definedName>
    <definedName name="BExKJXHNZTE5OMRQ1KTVM1DIQE9I" localSheetId="6" hidden="1">#REF!</definedName>
    <definedName name="BExKJXHNZTE5OMRQ1KTVM1DIQE9I" localSheetId="5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15" hidden="1">#REF!</definedName>
    <definedName name="BExKK8VP5RS3D0UXZVKA37C4SYBP" localSheetId="14" hidden="1">#REF!</definedName>
    <definedName name="BExKK8VP5RS3D0UXZVKA37C4SYBP" localSheetId="13" hidden="1">#REF!</definedName>
    <definedName name="BExKK8VP5RS3D0UXZVKA37C4SYBP" localSheetId="12" hidden="1">#REF!</definedName>
    <definedName name="BExKK8VP5RS3D0UXZVKA37C4SYBP" localSheetId="11" hidden="1">#REF!</definedName>
    <definedName name="BExKK8VP5RS3D0UXZVKA37C4SYBP" localSheetId="10" hidden="1">#REF!</definedName>
    <definedName name="BExKK8VP5RS3D0UXZVKA37C4SYBP" localSheetId="9" hidden="1">#REF!</definedName>
    <definedName name="BExKK8VP5RS3D0UXZVKA37C4SYBP" localSheetId="8" hidden="1">#REF!</definedName>
    <definedName name="BExKK8VP5RS3D0UXZVKA37C4SYBP" localSheetId="7" hidden="1">#REF!</definedName>
    <definedName name="BExKK8VP5RS3D0UXZVKA37C4SYBP" localSheetId="6" hidden="1">#REF!</definedName>
    <definedName name="BExKK8VP5RS3D0UXZVKA37C4SYBP" localSheetId="5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15" hidden="1">#REF!</definedName>
    <definedName name="BExKKIM9NPF6B3SPMPIQB27HQME4" localSheetId="14" hidden="1">#REF!</definedName>
    <definedName name="BExKKIM9NPF6B3SPMPIQB27HQME4" localSheetId="13" hidden="1">#REF!</definedName>
    <definedName name="BExKKIM9NPF6B3SPMPIQB27HQME4" localSheetId="12" hidden="1">#REF!</definedName>
    <definedName name="BExKKIM9NPF6B3SPMPIQB27HQME4" localSheetId="11" hidden="1">#REF!</definedName>
    <definedName name="BExKKIM9NPF6B3SPMPIQB27HQME4" localSheetId="10" hidden="1">#REF!</definedName>
    <definedName name="BExKKIM9NPF6B3SPMPIQB27HQME4" localSheetId="9" hidden="1">#REF!</definedName>
    <definedName name="BExKKIM9NPF6B3SPMPIQB27HQME4" localSheetId="8" hidden="1">#REF!</definedName>
    <definedName name="BExKKIM9NPF6B3SPMPIQB27HQME4" localSheetId="7" hidden="1">#REF!</definedName>
    <definedName name="BExKKIM9NPF6B3SPMPIQB27HQME4" localSheetId="6" hidden="1">#REF!</definedName>
    <definedName name="BExKKIM9NPF6B3SPMPIQB27HQME4" localSheetId="5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15" hidden="1">#REF!</definedName>
    <definedName name="BExKKIX1BCBQ4R3K41QD8NTV0OV0" localSheetId="14" hidden="1">#REF!</definedName>
    <definedName name="BExKKIX1BCBQ4R3K41QD8NTV0OV0" localSheetId="13" hidden="1">#REF!</definedName>
    <definedName name="BExKKIX1BCBQ4R3K41QD8NTV0OV0" localSheetId="12" hidden="1">#REF!</definedName>
    <definedName name="BExKKIX1BCBQ4R3K41QD8NTV0OV0" localSheetId="11" hidden="1">#REF!</definedName>
    <definedName name="BExKKIX1BCBQ4R3K41QD8NTV0OV0" localSheetId="10" hidden="1">#REF!</definedName>
    <definedName name="BExKKIX1BCBQ4R3K41QD8NTV0OV0" localSheetId="9" hidden="1">#REF!</definedName>
    <definedName name="BExKKIX1BCBQ4R3K41QD8NTV0OV0" localSheetId="8" hidden="1">#REF!</definedName>
    <definedName name="BExKKIX1BCBQ4R3K41QD8NTV0OV0" localSheetId="7" hidden="1">#REF!</definedName>
    <definedName name="BExKKIX1BCBQ4R3K41QD8NTV0OV0" localSheetId="6" hidden="1">#REF!</definedName>
    <definedName name="BExKKIX1BCBQ4R3K41QD8NTV0OV0" localSheetId="5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15" hidden="1">#REF!</definedName>
    <definedName name="BExKKJ2IHMOO66DQ0V2YABR4GV05" localSheetId="14" hidden="1">#REF!</definedName>
    <definedName name="BExKKJ2IHMOO66DQ0V2YABR4GV05" localSheetId="13" hidden="1">#REF!</definedName>
    <definedName name="BExKKJ2IHMOO66DQ0V2YABR4GV05" localSheetId="12" hidden="1">#REF!</definedName>
    <definedName name="BExKKJ2IHMOO66DQ0V2YABR4GV05" localSheetId="11" hidden="1">#REF!</definedName>
    <definedName name="BExKKJ2IHMOO66DQ0V2YABR4GV05" localSheetId="10" hidden="1">#REF!</definedName>
    <definedName name="BExKKJ2IHMOO66DQ0V2YABR4GV05" localSheetId="9" hidden="1">#REF!</definedName>
    <definedName name="BExKKJ2IHMOO66DQ0V2YABR4GV05" localSheetId="8" hidden="1">#REF!</definedName>
    <definedName name="BExKKJ2IHMOO66DQ0V2YABR4GV05" localSheetId="7" hidden="1">#REF!</definedName>
    <definedName name="BExKKJ2IHMOO66DQ0V2YABR4GV05" localSheetId="6" hidden="1">#REF!</definedName>
    <definedName name="BExKKJ2IHMOO66DQ0V2YABR4GV05" localSheetId="5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15" hidden="1">#REF!</definedName>
    <definedName name="BExKKQ3ZWADYV03YHMXDOAMU90EB" localSheetId="14" hidden="1">#REF!</definedName>
    <definedName name="BExKKQ3ZWADYV03YHMXDOAMU90EB" localSheetId="13" hidden="1">#REF!</definedName>
    <definedName name="BExKKQ3ZWADYV03YHMXDOAMU90EB" localSheetId="12" hidden="1">#REF!</definedName>
    <definedName name="BExKKQ3ZWADYV03YHMXDOAMU90EB" localSheetId="11" hidden="1">#REF!</definedName>
    <definedName name="BExKKQ3ZWADYV03YHMXDOAMU90EB" localSheetId="10" hidden="1">#REF!</definedName>
    <definedName name="BExKKQ3ZWADYV03YHMXDOAMU90EB" localSheetId="9" hidden="1">#REF!</definedName>
    <definedName name="BExKKQ3ZWADYV03YHMXDOAMU90EB" localSheetId="8" hidden="1">#REF!</definedName>
    <definedName name="BExKKQ3ZWADYV03YHMXDOAMU90EB" localSheetId="7" hidden="1">#REF!</definedName>
    <definedName name="BExKKQ3ZWADYV03YHMXDOAMU90EB" localSheetId="6" hidden="1">#REF!</definedName>
    <definedName name="BExKKQ3ZWADYV03YHMXDOAMU90EB" localSheetId="5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15" hidden="1">#REF!</definedName>
    <definedName name="BExKKUGD2HMJWQEYZ8H3X1BMXFS9" localSheetId="14" hidden="1">#REF!</definedName>
    <definedName name="BExKKUGD2HMJWQEYZ8H3X1BMXFS9" localSheetId="13" hidden="1">#REF!</definedName>
    <definedName name="BExKKUGD2HMJWQEYZ8H3X1BMXFS9" localSheetId="12" hidden="1">#REF!</definedName>
    <definedName name="BExKKUGD2HMJWQEYZ8H3X1BMXFS9" localSheetId="11" hidden="1">#REF!</definedName>
    <definedName name="BExKKUGD2HMJWQEYZ8H3X1BMXFS9" localSheetId="10" hidden="1">#REF!</definedName>
    <definedName name="BExKKUGD2HMJWQEYZ8H3X1BMXFS9" localSheetId="9" hidden="1">#REF!</definedName>
    <definedName name="BExKKUGD2HMJWQEYZ8H3X1BMXFS9" localSheetId="8" hidden="1">#REF!</definedName>
    <definedName name="BExKKUGD2HMJWQEYZ8H3X1BMXFS9" localSheetId="7" hidden="1">#REF!</definedName>
    <definedName name="BExKKUGD2HMJWQEYZ8H3X1BMXFS9" localSheetId="6" hidden="1">#REF!</definedName>
    <definedName name="BExKKUGD2HMJWQEYZ8H3X1BMXFS9" localSheetId="5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15" hidden="1">#REF!</definedName>
    <definedName name="BExKKX05KCZZZPKOR1NE5A8RGVT4" localSheetId="14" hidden="1">#REF!</definedName>
    <definedName name="BExKKX05KCZZZPKOR1NE5A8RGVT4" localSheetId="13" hidden="1">#REF!</definedName>
    <definedName name="BExKKX05KCZZZPKOR1NE5A8RGVT4" localSheetId="12" hidden="1">#REF!</definedName>
    <definedName name="BExKKX05KCZZZPKOR1NE5A8RGVT4" localSheetId="11" hidden="1">#REF!</definedName>
    <definedName name="BExKKX05KCZZZPKOR1NE5A8RGVT4" localSheetId="10" hidden="1">#REF!</definedName>
    <definedName name="BExKKX05KCZZZPKOR1NE5A8RGVT4" localSheetId="9" hidden="1">#REF!</definedName>
    <definedName name="BExKKX05KCZZZPKOR1NE5A8RGVT4" localSheetId="8" hidden="1">#REF!</definedName>
    <definedName name="BExKKX05KCZZZPKOR1NE5A8RGVT4" localSheetId="7" hidden="1">#REF!</definedName>
    <definedName name="BExKKX05KCZZZPKOR1NE5A8RGVT4" localSheetId="6" hidden="1">#REF!</definedName>
    <definedName name="BExKKX05KCZZZPKOR1NE5A8RGVT4" localSheetId="5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15" hidden="1">#REF!</definedName>
    <definedName name="BExKL3QUCLQLECGZM555PRF8EN56" localSheetId="14" hidden="1">#REF!</definedName>
    <definedName name="BExKL3QUCLQLECGZM555PRF8EN56" localSheetId="13" hidden="1">#REF!</definedName>
    <definedName name="BExKL3QUCLQLECGZM555PRF8EN56" localSheetId="12" hidden="1">#REF!</definedName>
    <definedName name="BExKL3QUCLQLECGZM555PRF8EN56" localSheetId="11" hidden="1">#REF!</definedName>
    <definedName name="BExKL3QUCLQLECGZM555PRF8EN56" localSheetId="10" hidden="1">#REF!</definedName>
    <definedName name="BExKL3QUCLQLECGZM555PRF8EN56" localSheetId="9" hidden="1">#REF!</definedName>
    <definedName name="BExKL3QUCLQLECGZM555PRF8EN56" localSheetId="8" hidden="1">#REF!</definedName>
    <definedName name="BExKL3QUCLQLECGZM555PRF8EN56" localSheetId="7" hidden="1">#REF!</definedName>
    <definedName name="BExKL3QUCLQLECGZM555PRF8EN56" localSheetId="6" hidden="1">#REF!</definedName>
    <definedName name="BExKL3QUCLQLECGZM555PRF8EN56" localSheetId="5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15" hidden="1">#REF!</definedName>
    <definedName name="BExKL7CGLA62V9UQH9ZDEHIK8W4O" localSheetId="14" hidden="1">#REF!</definedName>
    <definedName name="BExKL7CGLA62V9UQH9ZDEHIK8W4O" localSheetId="13" hidden="1">#REF!</definedName>
    <definedName name="BExKL7CGLA62V9UQH9ZDEHIK8W4O" localSheetId="12" hidden="1">#REF!</definedName>
    <definedName name="BExKL7CGLA62V9UQH9ZDEHIK8W4O" localSheetId="11" hidden="1">#REF!</definedName>
    <definedName name="BExKL7CGLA62V9UQH9ZDEHIK8W4O" localSheetId="10" hidden="1">#REF!</definedName>
    <definedName name="BExKL7CGLA62V9UQH9ZDEHIK8W4O" localSheetId="9" hidden="1">#REF!</definedName>
    <definedName name="BExKL7CGLA62V9UQH9ZDEHIK8W4O" localSheetId="8" hidden="1">#REF!</definedName>
    <definedName name="BExKL7CGLA62V9UQH9ZDEHIK8W4O" localSheetId="7" hidden="1">#REF!</definedName>
    <definedName name="BExKL7CGLA62V9UQH9ZDEHIK8W4O" localSheetId="6" hidden="1">#REF!</definedName>
    <definedName name="BExKL7CGLA62V9UQH9ZDEHIK8W4O" localSheetId="5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15" hidden="1">#REF!</definedName>
    <definedName name="BExKLD6S9L66QYREYHBE5J44OK7X" localSheetId="14" hidden="1">#REF!</definedName>
    <definedName name="BExKLD6S9L66QYREYHBE5J44OK7X" localSheetId="13" hidden="1">#REF!</definedName>
    <definedName name="BExKLD6S9L66QYREYHBE5J44OK7X" localSheetId="12" hidden="1">#REF!</definedName>
    <definedName name="BExKLD6S9L66QYREYHBE5J44OK7X" localSheetId="11" hidden="1">#REF!</definedName>
    <definedName name="BExKLD6S9L66QYREYHBE5J44OK7X" localSheetId="10" hidden="1">#REF!</definedName>
    <definedName name="BExKLD6S9L66QYREYHBE5J44OK7X" localSheetId="9" hidden="1">#REF!</definedName>
    <definedName name="BExKLD6S9L66QYREYHBE5J44OK7X" localSheetId="8" hidden="1">#REF!</definedName>
    <definedName name="BExKLD6S9L66QYREYHBE5J44OK7X" localSheetId="7" hidden="1">#REF!</definedName>
    <definedName name="BExKLD6S9L66QYREYHBE5J44OK7X" localSheetId="6" hidden="1">#REF!</definedName>
    <definedName name="BExKLD6S9L66QYREYHBE5J44OK7X" localSheetId="5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15" hidden="1">#REF!</definedName>
    <definedName name="BExKLEZK32L28GYJWVO63BZ5E1JD" localSheetId="14" hidden="1">#REF!</definedName>
    <definedName name="BExKLEZK32L28GYJWVO63BZ5E1JD" localSheetId="13" hidden="1">#REF!</definedName>
    <definedName name="BExKLEZK32L28GYJWVO63BZ5E1JD" localSheetId="12" hidden="1">#REF!</definedName>
    <definedName name="BExKLEZK32L28GYJWVO63BZ5E1JD" localSheetId="11" hidden="1">#REF!</definedName>
    <definedName name="BExKLEZK32L28GYJWVO63BZ5E1JD" localSheetId="10" hidden="1">#REF!</definedName>
    <definedName name="BExKLEZK32L28GYJWVO63BZ5E1JD" localSheetId="9" hidden="1">#REF!</definedName>
    <definedName name="BExKLEZK32L28GYJWVO63BZ5E1JD" localSheetId="8" hidden="1">#REF!</definedName>
    <definedName name="BExKLEZK32L28GYJWVO63BZ5E1JD" localSheetId="7" hidden="1">#REF!</definedName>
    <definedName name="BExKLEZK32L28GYJWVO63BZ5E1JD" localSheetId="6" hidden="1">#REF!</definedName>
    <definedName name="BExKLEZK32L28GYJWVO63BZ5E1JD" localSheetId="5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15" hidden="1">#REF!</definedName>
    <definedName name="BExKLLKVVHT06LA55JB2FC871DC5" localSheetId="14" hidden="1">#REF!</definedName>
    <definedName name="BExKLLKVVHT06LA55JB2FC871DC5" localSheetId="13" hidden="1">#REF!</definedName>
    <definedName name="BExKLLKVVHT06LA55JB2FC871DC5" localSheetId="12" hidden="1">#REF!</definedName>
    <definedName name="BExKLLKVVHT06LA55JB2FC871DC5" localSheetId="11" hidden="1">#REF!</definedName>
    <definedName name="BExKLLKVVHT06LA55JB2FC871DC5" localSheetId="10" hidden="1">#REF!</definedName>
    <definedName name="BExKLLKVVHT06LA55JB2FC871DC5" localSheetId="9" hidden="1">#REF!</definedName>
    <definedName name="BExKLLKVVHT06LA55JB2FC871DC5" localSheetId="8" hidden="1">#REF!</definedName>
    <definedName name="BExKLLKVVHT06LA55JB2FC871DC5" localSheetId="7" hidden="1">#REF!</definedName>
    <definedName name="BExKLLKVVHT06LA55JB2FC871DC5" localSheetId="6" hidden="1">#REF!</definedName>
    <definedName name="BExKLLKVVHT06LA55JB2FC871DC5" localSheetId="5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15" hidden="1">#REF!</definedName>
    <definedName name="BExKMKNALVJRCZS69GFJA4M1J08O" localSheetId="14" hidden="1">#REF!</definedName>
    <definedName name="BExKMKNALVJRCZS69GFJA4M1J08O" localSheetId="13" hidden="1">#REF!</definedName>
    <definedName name="BExKMKNALVJRCZS69GFJA4M1J08O" localSheetId="12" hidden="1">#REF!</definedName>
    <definedName name="BExKMKNALVJRCZS69GFJA4M1J08O" localSheetId="11" hidden="1">#REF!</definedName>
    <definedName name="BExKMKNALVJRCZS69GFJA4M1J08O" localSheetId="10" hidden="1">#REF!</definedName>
    <definedName name="BExKMKNALVJRCZS69GFJA4M1J08O" localSheetId="9" hidden="1">#REF!</definedName>
    <definedName name="BExKMKNALVJRCZS69GFJA4M1J08O" localSheetId="8" hidden="1">#REF!</definedName>
    <definedName name="BExKMKNALVJRCZS69GFJA4M1J08O" localSheetId="7" hidden="1">#REF!</definedName>
    <definedName name="BExKMKNALVJRCZS69GFJA4M1J08O" localSheetId="6" hidden="1">#REF!</definedName>
    <definedName name="BExKMKNALVJRCZS69GFJA4M1J08O" localSheetId="5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15" hidden="1">#REF!</definedName>
    <definedName name="BExKMMFZIDRFNSBCWVADJ4S2JE52" localSheetId="14" hidden="1">#REF!</definedName>
    <definedName name="BExKMMFZIDRFNSBCWVADJ4S2JE52" localSheetId="13" hidden="1">#REF!</definedName>
    <definedName name="BExKMMFZIDRFNSBCWVADJ4S2JE52" localSheetId="12" hidden="1">#REF!</definedName>
    <definedName name="BExKMMFZIDRFNSBCWVADJ4S2JE52" localSheetId="11" hidden="1">#REF!</definedName>
    <definedName name="BExKMMFZIDRFNSBCWVADJ4S2JE52" localSheetId="10" hidden="1">#REF!</definedName>
    <definedName name="BExKMMFZIDRFNSBCWVADJ4S2JE52" localSheetId="9" hidden="1">#REF!</definedName>
    <definedName name="BExKMMFZIDRFNSBCWVADJ4S2JE52" localSheetId="8" hidden="1">#REF!</definedName>
    <definedName name="BExKMMFZIDRFNSBCWVADJ4S2JE52" localSheetId="7" hidden="1">#REF!</definedName>
    <definedName name="BExKMMFZIDRFNSBCWVADJ4S2JE52" localSheetId="6" hidden="1">#REF!</definedName>
    <definedName name="BExKMMFZIDRFNSBCWVADJ4S2JE52" localSheetId="5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15" hidden="1">#REF!</definedName>
    <definedName name="BExKMRZJS845FERFW6HUXLFAOMYD" localSheetId="14" hidden="1">#REF!</definedName>
    <definedName name="BExKMRZJS845FERFW6HUXLFAOMYD" localSheetId="13" hidden="1">#REF!</definedName>
    <definedName name="BExKMRZJS845FERFW6HUXLFAOMYD" localSheetId="12" hidden="1">#REF!</definedName>
    <definedName name="BExKMRZJS845FERFW6HUXLFAOMYD" localSheetId="11" hidden="1">#REF!</definedName>
    <definedName name="BExKMRZJS845FERFW6HUXLFAOMYD" localSheetId="10" hidden="1">#REF!</definedName>
    <definedName name="BExKMRZJS845FERFW6HUXLFAOMYD" localSheetId="9" hidden="1">#REF!</definedName>
    <definedName name="BExKMRZJS845FERFW6HUXLFAOMYD" localSheetId="8" hidden="1">#REF!</definedName>
    <definedName name="BExKMRZJS845FERFW6HUXLFAOMYD" localSheetId="7" hidden="1">#REF!</definedName>
    <definedName name="BExKMRZJS845FERFW6HUXLFAOMYD" localSheetId="6" hidden="1">#REF!</definedName>
    <definedName name="BExKMRZJS845FERFW6HUXLFAOMYD" localSheetId="5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15" hidden="1">#REF!</definedName>
    <definedName name="BExKMS514WWPGUGRYGTH6XU97T8B" localSheetId="14" hidden="1">#REF!</definedName>
    <definedName name="BExKMS514WWPGUGRYGTH6XU97T8B" localSheetId="13" hidden="1">#REF!</definedName>
    <definedName name="BExKMS514WWPGUGRYGTH6XU97T8B" localSheetId="12" hidden="1">#REF!</definedName>
    <definedName name="BExKMS514WWPGUGRYGTH6XU97T8B" localSheetId="11" hidden="1">#REF!</definedName>
    <definedName name="BExKMS514WWPGUGRYGTH6XU97T8B" localSheetId="10" hidden="1">#REF!</definedName>
    <definedName name="BExKMS514WWPGUGRYGTH6XU97T8B" localSheetId="9" hidden="1">#REF!</definedName>
    <definedName name="BExKMS514WWPGUGRYGTH6XU97T8B" localSheetId="8" hidden="1">#REF!</definedName>
    <definedName name="BExKMS514WWPGUGRYGTH6XU97T8B" localSheetId="7" hidden="1">#REF!</definedName>
    <definedName name="BExKMS514WWPGUGRYGTH6XU97T8B" localSheetId="6" hidden="1">#REF!</definedName>
    <definedName name="BExKMS514WWPGUGRYGTH6XU97T8B" localSheetId="5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15" hidden="1">#REF!</definedName>
    <definedName name="BExKMUDV8AH8HQAD5HJVUW7GFDWU" localSheetId="14" hidden="1">#REF!</definedName>
    <definedName name="BExKMUDV8AH8HQAD5HJVUW7GFDWU" localSheetId="13" hidden="1">#REF!</definedName>
    <definedName name="BExKMUDV8AH8HQAD5HJVUW7GFDWU" localSheetId="12" hidden="1">#REF!</definedName>
    <definedName name="BExKMUDV8AH8HQAD5HJVUW7GFDWU" localSheetId="11" hidden="1">#REF!</definedName>
    <definedName name="BExKMUDV8AH8HQAD5HJVUW7GFDWU" localSheetId="10" hidden="1">#REF!</definedName>
    <definedName name="BExKMUDV8AH8HQAD5HJVUW7GFDWU" localSheetId="9" hidden="1">#REF!</definedName>
    <definedName name="BExKMUDV8AH8HQAD5HJVUW7GFDWU" localSheetId="8" hidden="1">#REF!</definedName>
    <definedName name="BExKMUDV8AH8HQAD5HJVUW7GFDWU" localSheetId="7" hidden="1">#REF!</definedName>
    <definedName name="BExKMUDV8AH8HQAD5HJVUW7GFDWU" localSheetId="6" hidden="1">#REF!</definedName>
    <definedName name="BExKMUDV8AH8HQAD5HJVUW7GFDWU" localSheetId="5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15" hidden="1">#REF!</definedName>
    <definedName name="BExKMWBX4EH3EYJ07UFEM08NB40Z" localSheetId="14" hidden="1">#REF!</definedName>
    <definedName name="BExKMWBX4EH3EYJ07UFEM08NB40Z" localSheetId="13" hidden="1">#REF!</definedName>
    <definedName name="BExKMWBX4EH3EYJ07UFEM08NB40Z" localSheetId="12" hidden="1">#REF!</definedName>
    <definedName name="BExKMWBX4EH3EYJ07UFEM08NB40Z" localSheetId="11" hidden="1">#REF!</definedName>
    <definedName name="BExKMWBX4EH3EYJ07UFEM08NB40Z" localSheetId="10" hidden="1">#REF!</definedName>
    <definedName name="BExKMWBX4EH3EYJ07UFEM08NB40Z" localSheetId="9" hidden="1">#REF!</definedName>
    <definedName name="BExKMWBX4EH3EYJ07UFEM08NB40Z" localSheetId="8" hidden="1">#REF!</definedName>
    <definedName name="BExKMWBX4EH3EYJ07UFEM08NB40Z" localSheetId="7" hidden="1">#REF!</definedName>
    <definedName name="BExKMWBX4EH3EYJ07UFEM08NB40Z" localSheetId="6" hidden="1">#REF!</definedName>
    <definedName name="BExKMWBX4EH3EYJ07UFEM08NB40Z" localSheetId="5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15" hidden="1">#REF!</definedName>
    <definedName name="BExKN4Q70IU9OY91QRUSK3044MQD" localSheetId="14" hidden="1">#REF!</definedName>
    <definedName name="BExKN4Q70IU9OY91QRUSK3044MQD" localSheetId="13" hidden="1">#REF!</definedName>
    <definedName name="BExKN4Q70IU9OY91QRUSK3044MQD" localSheetId="12" hidden="1">#REF!</definedName>
    <definedName name="BExKN4Q70IU9OY91QRUSK3044MQD" localSheetId="11" hidden="1">#REF!</definedName>
    <definedName name="BExKN4Q70IU9OY91QRUSK3044MQD" localSheetId="10" hidden="1">#REF!</definedName>
    <definedName name="BExKN4Q70IU9OY91QRUSK3044MQD" localSheetId="9" hidden="1">#REF!</definedName>
    <definedName name="BExKN4Q70IU9OY91QRUSK3044MQD" localSheetId="8" hidden="1">#REF!</definedName>
    <definedName name="BExKN4Q70IU9OY91QRUSK3044MQD" localSheetId="7" hidden="1">#REF!</definedName>
    <definedName name="BExKN4Q70IU9OY91QRUSK3044MQD" localSheetId="6" hidden="1">#REF!</definedName>
    <definedName name="BExKN4Q70IU9OY91QRUSK3044MQD" localSheetId="5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15" hidden="1">#REF!</definedName>
    <definedName name="BExKNBGV2IR3S7M0BX4810KZB4V3" localSheetId="14" hidden="1">#REF!</definedName>
    <definedName name="BExKNBGV2IR3S7M0BX4810KZB4V3" localSheetId="13" hidden="1">#REF!</definedName>
    <definedName name="BExKNBGV2IR3S7M0BX4810KZB4V3" localSheetId="12" hidden="1">#REF!</definedName>
    <definedName name="BExKNBGV2IR3S7M0BX4810KZB4V3" localSheetId="11" hidden="1">#REF!</definedName>
    <definedName name="BExKNBGV2IR3S7M0BX4810KZB4V3" localSheetId="10" hidden="1">#REF!</definedName>
    <definedName name="BExKNBGV2IR3S7M0BX4810KZB4V3" localSheetId="9" hidden="1">#REF!</definedName>
    <definedName name="BExKNBGV2IR3S7M0BX4810KZB4V3" localSheetId="8" hidden="1">#REF!</definedName>
    <definedName name="BExKNBGV2IR3S7M0BX4810KZB4V3" localSheetId="7" hidden="1">#REF!</definedName>
    <definedName name="BExKNBGV2IR3S7M0BX4810KZB4V3" localSheetId="6" hidden="1">#REF!</definedName>
    <definedName name="BExKNBGV2IR3S7M0BX4810KZB4V3" localSheetId="5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15" hidden="1">#REF!</definedName>
    <definedName name="BExKNCTBZTSY3MO42VU5PLV6YUHZ" localSheetId="14" hidden="1">#REF!</definedName>
    <definedName name="BExKNCTBZTSY3MO42VU5PLV6YUHZ" localSheetId="13" hidden="1">#REF!</definedName>
    <definedName name="BExKNCTBZTSY3MO42VU5PLV6YUHZ" localSheetId="12" hidden="1">#REF!</definedName>
    <definedName name="BExKNCTBZTSY3MO42VU5PLV6YUHZ" localSheetId="11" hidden="1">#REF!</definedName>
    <definedName name="BExKNCTBZTSY3MO42VU5PLV6YUHZ" localSheetId="10" hidden="1">#REF!</definedName>
    <definedName name="BExKNCTBZTSY3MO42VU5PLV6YUHZ" localSheetId="9" hidden="1">#REF!</definedName>
    <definedName name="BExKNCTBZTSY3MO42VU5PLV6YUHZ" localSheetId="8" hidden="1">#REF!</definedName>
    <definedName name="BExKNCTBZTSY3MO42VU5PLV6YUHZ" localSheetId="7" hidden="1">#REF!</definedName>
    <definedName name="BExKNCTBZTSY3MO42VU5PLV6YUHZ" localSheetId="6" hidden="1">#REF!</definedName>
    <definedName name="BExKNCTBZTSY3MO42VU5PLV6YUHZ" localSheetId="5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15" hidden="1">#REF!</definedName>
    <definedName name="BExKNGV2YY749C42AQ2T9QNIE5C3" localSheetId="14" hidden="1">#REF!</definedName>
    <definedName name="BExKNGV2YY749C42AQ2T9QNIE5C3" localSheetId="13" hidden="1">#REF!</definedName>
    <definedName name="BExKNGV2YY749C42AQ2T9QNIE5C3" localSheetId="12" hidden="1">#REF!</definedName>
    <definedName name="BExKNGV2YY749C42AQ2T9QNIE5C3" localSheetId="11" hidden="1">#REF!</definedName>
    <definedName name="BExKNGV2YY749C42AQ2T9QNIE5C3" localSheetId="10" hidden="1">#REF!</definedName>
    <definedName name="BExKNGV2YY749C42AQ2T9QNIE5C3" localSheetId="9" hidden="1">#REF!</definedName>
    <definedName name="BExKNGV2YY749C42AQ2T9QNIE5C3" localSheetId="8" hidden="1">#REF!</definedName>
    <definedName name="BExKNGV2YY749C42AQ2T9QNIE5C3" localSheetId="7" hidden="1">#REF!</definedName>
    <definedName name="BExKNGV2YY749C42AQ2T9QNIE5C3" localSheetId="6" hidden="1">#REF!</definedName>
    <definedName name="BExKNGV2YY749C42AQ2T9QNIE5C3" localSheetId="5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15" hidden="1">#REF!</definedName>
    <definedName name="BExKNH0F1WPNUEQITIUN5T4NDX9H" localSheetId="14" hidden="1">#REF!</definedName>
    <definedName name="BExKNH0F1WPNUEQITIUN5T4NDX9H" localSheetId="13" hidden="1">#REF!</definedName>
    <definedName name="BExKNH0F1WPNUEQITIUN5T4NDX9H" localSheetId="12" hidden="1">#REF!</definedName>
    <definedName name="BExKNH0F1WPNUEQITIUN5T4NDX9H" localSheetId="11" hidden="1">#REF!</definedName>
    <definedName name="BExKNH0F1WPNUEQITIUN5T4NDX9H" localSheetId="10" hidden="1">#REF!</definedName>
    <definedName name="BExKNH0F1WPNUEQITIUN5T4NDX9H" localSheetId="9" hidden="1">#REF!</definedName>
    <definedName name="BExKNH0F1WPNUEQITIUN5T4NDX9H" localSheetId="8" hidden="1">#REF!</definedName>
    <definedName name="BExKNH0F1WPNUEQITIUN5T4NDX9H" localSheetId="7" hidden="1">#REF!</definedName>
    <definedName name="BExKNH0F1WPNUEQITIUN5T4NDX9H" localSheetId="6" hidden="1">#REF!</definedName>
    <definedName name="BExKNH0F1WPNUEQITIUN5T4NDX9H" localSheetId="5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15" hidden="1">#REF!</definedName>
    <definedName name="BExKNV8UOHVWEHDJWI2WMJ9X6QHZ" localSheetId="14" hidden="1">#REF!</definedName>
    <definedName name="BExKNV8UOHVWEHDJWI2WMJ9X6QHZ" localSheetId="13" hidden="1">#REF!</definedName>
    <definedName name="BExKNV8UOHVWEHDJWI2WMJ9X6QHZ" localSheetId="12" hidden="1">#REF!</definedName>
    <definedName name="BExKNV8UOHVWEHDJWI2WMJ9X6QHZ" localSheetId="11" hidden="1">#REF!</definedName>
    <definedName name="BExKNV8UOHVWEHDJWI2WMJ9X6QHZ" localSheetId="10" hidden="1">#REF!</definedName>
    <definedName name="BExKNV8UOHVWEHDJWI2WMJ9X6QHZ" localSheetId="9" hidden="1">#REF!</definedName>
    <definedName name="BExKNV8UOHVWEHDJWI2WMJ9X6QHZ" localSheetId="8" hidden="1">#REF!</definedName>
    <definedName name="BExKNV8UOHVWEHDJWI2WMJ9X6QHZ" localSheetId="7" hidden="1">#REF!</definedName>
    <definedName name="BExKNV8UOHVWEHDJWI2WMJ9X6QHZ" localSheetId="6" hidden="1">#REF!</definedName>
    <definedName name="BExKNV8UOHVWEHDJWI2WMJ9X6QHZ" localSheetId="5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15" hidden="1">#REF!</definedName>
    <definedName name="BExKNZLD7UATC1MYRNJD8H2NH4KU" localSheetId="14" hidden="1">#REF!</definedName>
    <definedName name="BExKNZLD7UATC1MYRNJD8H2NH4KU" localSheetId="13" hidden="1">#REF!</definedName>
    <definedName name="BExKNZLD7UATC1MYRNJD8H2NH4KU" localSheetId="12" hidden="1">#REF!</definedName>
    <definedName name="BExKNZLD7UATC1MYRNJD8H2NH4KU" localSheetId="11" hidden="1">#REF!</definedName>
    <definedName name="BExKNZLD7UATC1MYRNJD8H2NH4KU" localSheetId="10" hidden="1">#REF!</definedName>
    <definedName name="BExKNZLD7UATC1MYRNJD8H2NH4KU" localSheetId="9" hidden="1">#REF!</definedName>
    <definedName name="BExKNZLD7UATC1MYRNJD8H2NH4KU" localSheetId="8" hidden="1">#REF!</definedName>
    <definedName name="BExKNZLD7UATC1MYRNJD8H2NH4KU" localSheetId="7" hidden="1">#REF!</definedName>
    <definedName name="BExKNZLD7UATC1MYRNJD8H2NH4KU" localSheetId="6" hidden="1">#REF!</definedName>
    <definedName name="BExKNZLD7UATC1MYRNJD8H2NH4KU" localSheetId="5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15" hidden="1">#REF!</definedName>
    <definedName name="BExKNZQUKQQG2Y97R74G4O4BJP1L" localSheetId="14" hidden="1">#REF!</definedName>
    <definedName name="BExKNZQUKQQG2Y97R74G4O4BJP1L" localSheetId="13" hidden="1">#REF!</definedName>
    <definedName name="BExKNZQUKQQG2Y97R74G4O4BJP1L" localSheetId="12" hidden="1">#REF!</definedName>
    <definedName name="BExKNZQUKQQG2Y97R74G4O4BJP1L" localSheetId="11" hidden="1">#REF!</definedName>
    <definedName name="BExKNZQUKQQG2Y97R74G4O4BJP1L" localSheetId="10" hidden="1">#REF!</definedName>
    <definedName name="BExKNZQUKQQG2Y97R74G4O4BJP1L" localSheetId="9" hidden="1">#REF!</definedName>
    <definedName name="BExKNZQUKQQG2Y97R74G4O4BJP1L" localSheetId="8" hidden="1">#REF!</definedName>
    <definedName name="BExKNZQUKQQG2Y97R74G4O4BJP1L" localSheetId="7" hidden="1">#REF!</definedName>
    <definedName name="BExKNZQUKQQG2Y97R74G4O4BJP1L" localSheetId="6" hidden="1">#REF!</definedName>
    <definedName name="BExKNZQUKQQG2Y97R74G4O4BJP1L" localSheetId="5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15" hidden="1">#REF!</definedName>
    <definedName name="BExKO06X0EAD3ABEG1E8PWLDWHBA" localSheetId="14" hidden="1">#REF!</definedName>
    <definedName name="BExKO06X0EAD3ABEG1E8PWLDWHBA" localSheetId="13" hidden="1">#REF!</definedName>
    <definedName name="BExKO06X0EAD3ABEG1E8PWLDWHBA" localSheetId="12" hidden="1">#REF!</definedName>
    <definedName name="BExKO06X0EAD3ABEG1E8PWLDWHBA" localSheetId="11" hidden="1">#REF!</definedName>
    <definedName name="BExKO06X0EAD3ABEG1E8PWLDWHBA" localSheetId="10" hidden="1">#REF!</definedName>
    <definedName name="BExKO06X0EAD3ABEG1E8PWLDWHBA" localSheetId="9" hidden="1">#REF!</definedName>
    <definedName name="BExKO06X0EAD3ABEG1E8PWLDWHBA" localSheetId="8" hidden="1">#REF!</definedName>
    <definedName name="BExKO06X0EAD3ABEG1E8PWLDWHBA" localSheetId="7" hidden="1">#REF!</definedName>
    <definedName name="BExKO06X0EAD3ABEG1E8PWLDWHBA" localSheetId="6" hidden="1">#REF!</definedName>
    <definedName name="BExKO06X0EAD3ABEG1E8PWLDWHBA" localSheetId="5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15" hidden="1">#REF!</definedName>
    <definedName name="BExKO2AHHSGNI1AZOIOW21KPXKPE" localSheetId="14" hidden="1">#REF!</definedName>
    <definedName name="BExKO2AHHSGNI1AZOIOW21KPXKPE" localSheetId="13" hidden="1">#REF!</definedName>
    <definedName name="BExKO2AHHSGNI1AZOIOW21KPXKPE" localSheetId="12" hidden="1">#REF!</definedName>
    <definedName name="BExKO2AHHSGNI1AZOIOW21KPXKPE" localSheetId="11" hidden="1">#REF!</definedName>
    <definedName name="BExKO2AHHSGNI1AZOIOW21KPXKPE" localSheetId="10" hidden="1">#REF!</definedName>
    <definedName name="BExKO2AHHSGNI1AZOIOW21KPXKPE" localSheetId="9" hidden="1">#REF!</definedName>
    <definedName name="BExKO2AHHSGNI1AZOIOW21KPXKPE" localSheetId="8" hidden="1">#REF!</definedName>
    <definedName name="BExKO2AHHSGNI1AZOIOW21KPXKPE" localSheetId="7" hidden="1">#REF!</definedName>
    <definedName name="BExKO2AHHSGNI1AZOIOW21KPXKPE" localSheetId="6" hidden="1">#REF!</definedName>
    <definedName name="BExKO2AHHSGNI1AZOIOW21KPXKPE" localSheetId="5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15" hidden="1">#REF!</definedName>
    <definedName name="BExKO2FXWJWC5IZLDN8JHYILQJ2N" localSheetId="14" hidden="1">#REF!</definedName>
    <definedName name="BExKO2FXWJWC5IZLDN8JHYILQJ2N" localSheetId="13" hidden="1">#REF!</definedName>
    <definedName name="BExKO2FXWJWC5IZLDN8JHYILQJ2N" localSheetId="12" hidden="1">#REF!</definedName>
    <definedName name="BExKO2FXWJWC5IZLDN8JHYILQJ2N" localSheetId="11" hidden="1">#REF!</definedName>
    <definedName name="BExKO2FXWJWC5IZLDN8JHYILQJ2N" localSheetId="10" hidden="1">#REF!</definedName>
    <definedName name="BExKO2FXWJWC5IZLDN8JHYILQJ2N" localSheetId="9" hidden="1">#REF!</definedName>
    <definedName name="BExKO2FXWJWC5IZLDN8JHYILQJ2N" localSheetId="8" hidden="1">#REF!</definedName>
    <definedName name="BExKO2FXWJWC5IZLDN8JHYILQJ2N" localSheetId="7" hidden="1">#REF!</definedName>
    <definedName name="BExKO2FXWJWC5IZLDN8JHYILQJ2N" localSheetId="6" hidden="1">#REF!</definedName>
    <definedName name="BExKO2FXWJWC5IZLDN8JHYILQJ2N" localSheetId="5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15" hidden="1">#REF!</definedName>
    <definedName name="BExKO438WZ8FKOU00NURGFMOYXWN" localSheetId="14" hidden="1">#REF!</definedName>
    <definedName name="BExKO438WZ8FKOU00NURGFMOYXWN" localSheetId="13" hidden="1">#REF!</definedName>
    <definedName name="BExKO438WZ8FKOU00NURGFMOYXWN" localSheetId="12" hidden="1">#REF!</definedName>
    <definedName name="BExKO438WZ8FKOU00NURGFMOYXWN" localSheetId="11" hidden="1">#REF!</definedName>
    <definedName name="BExKO438WZ8FKOU00NURGFMOYXWN" localSheetId="10" hidden="1">#REF!</definedName>
    <definedName name="BExKO438WZ8FKOU00NURGFMOYXWN" localSheetId="9" hidden="1">#REF!</definedName>
    <definedName name="BExKO438WZ8FKOU00NURGFMOYXWN" localSheetId="8" hidden="1">#REF!</definedName>
    <definedName name="BExKO438WZ8FKOU00NURGFMOYXWN" localSheetId="7" hidden="1">#REF!</definedName>
    <definedName name="BExKO438WZ8FKOU00NURGFMOYXWN" localSheetId="6" hidden="1">#REF!</definedName>
    <definedName name="BExKO438WZ8FKOU00NURGFMOYXWN" localSheetId="5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15" hidden="1">#REF!</definedName>
    <definedName name="BExKO551EZ73M80UFHBQE7BQVU4L" localSheetId="14" hidden="1">#REF!</definedName>
    <definedName name="BExKO551EZ73M80UFHBQE7BQVU4L" localSheetId="13" hidden="1">#REF!</definedName>
    <definedName name="BExKO551EZ73M80UFHBQE7BQVU4L" localSheetId="12" hidden="1">#REF!</definedName>
    <definedName name="BExKO551EZ73M80UFHBQE7BQVU4L" localSheetId="11" hidden="1">#REF!</definedName>
    <definedName name="BExKO551EZ73M80UFHBQE7BQVU4L" localSheetId="10" hidden="1">#REF!</definedName>
    <definedName name="BExKO551EZ73M80UFHBQE7BQVU4L" localSheetId="9" hidden="1">#REF!</definedName>
    <definedName name="BExKO551EZ73M80UFHBQE7BQVU4L" localSheetId="8" hidden="1">#REF!</definedName>
    <definedName name="BExKO551EZ73M80UFHBQE7BQVU4L" localSheetId="7" hidden="1">#REF!</definedName>
    <definedName name="BExKO551EZ73M80UFHBQE7BQVU4L" localSheetId="6" hidden="1">#REF!</definedName>
    <definedName name="BExKO551EZ73M80UFHBQE7BQVU4L" localSheetId="5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15" hidden="1">#REF!</definedName>
    <definedName name="BExKOBA4VTRV9YG31IM1PDDO3J9M" localSheetId="14" hidden="1">#REF!</definedName>
    <definedName name="BExKOBA4VTRV9YG31IM1PDDO3J9M" localSheetId="13" hidden="1">#REF!</definedName>
    <definedName name="BExKOBA4VTRV9YG31IM1PDDO3J9M" localSheetId="12" hidden="1">#REF!</definedName>
    <definedName name="BExKOBA4VTRV9YG31IM1PDDO3J9M" localSheetId="11" hidden="1">#REF!</definedName>
    <definedName name="BExKOBA4VTRV9YG31IM1PDDO3J9M" localSheetId="10" hidden="1">#REF!</definedName>
    <definedName name="BExKOBA4VTRV9YG31IM1PDDO3J9M" localSheetId="9" hidden="1">#REF!</definedName>
    <definedName name="BExKOBA4VTRV9YG31IM1PDDO3J9M" localSheetId="8" hidden="1">#REF!</definedName>
    <definedName name="BExKOBA4VTRV9YG31IM1PDDO3J9M" localSheetId="7" hidden="1">#REF!</definedName>
    <definedName name="BExKOBA4VTRV9YG31IM1PDDO3J9M" localSheetId="6" hidden="1">#REF!</definedName>
    <definedName name="BExKOBA4VTRV9YG31IM1PDDO3J9M" localSheetId="5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15" hidden="1">#REF!</definedName>
    <definedName name="BExKODIZGWW2EQD0FEYW6WK6XLCM" localSheetId="14" hidden="1">#REF!</definedName>
    <definedName name="BExKODIZGWW2EQD0FEYW6WK6XLCM" localSheetId="13" hidden="1">#REF!</definedName>
    <definedName name="BExKODIZGWW2EQD0FEYW6WK6XLCM" localSheetId="12" hidden="1">#REF!</definedName>
    <definedName name="BExKODIZGWW2EQD0FEYW6WK6XLCM" localSheetId="11" hidden="1">#REF!</definedName>
    <definedName name="BExKODIZGWW2EQD0FEYW6WK6XLCM" localSheetId="10" hidden="1">#REF!</definedName>
    <definedName name="BExKODIZGWW2EQD0FEYW6WK6XLCM" localSheetId="9" hidden="1">#REF!</definedName>
    <definedName name="BExKODIZGWW2EQD0FEYW6WK6XLCM" localSheetId="8" hidden="1">#REF!</definedName>
    <definedName name="BExKODIZGWW2EQD0FEYW6WK6XLCM" localSheetId="7" hidden="1">#REF!</definedName>
    <definedName name="BExKODIZGWW2EQD0FEYW6WK6XLCM" localSheetId="6" hidden="1">#REF!</definedName>
    <definedName name="BExKODIZGWW2EQD0FEYW6WK6XLCM" localSheetId="5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15" hidden="1">#REF!</definedName>
    <definedName name="BExKOPO2HPWVQGAKW8LOZMPIDEFG" localSheetId="14" hidden="1">#REF!</definedName>
    <definedName name="BExKOPO2HPWVQGAKW8LOZMPIDEFG" localSheetId="13" hidden="1">#REF!</definedName>
    <definedName name="BExKOPO2HPWVQGAKW8LOZMPIDEFG" localSheetId="12" hidden="1">#REF!</definedName>
    <definedName name="BExKOPO2HPWVQGAKW8LOZMPIDEFG" localSheetId="11" hidden="1">#REF!</definedName>
    <definedName name="BExKOPO2HPWVQGAKW8LOZMPIDEFG" localSheetId="10" hidden="1">#REF!</definedName>
    <definedName name="BExKOPO2HPWVQGAKW8LOZMPIDEFG" localSheetId="9" hidden="1">#REF!</definedName>
    <definedName name="BExKOPO2HPWVQGAKW8LOZMPIDEFG" localSheetId="8" hidden="1">#REF!</definedName>
    <definedName name="BExKOPO2HPWVQGAKW8LOZMPIDEFG" localSheetId="7" hidden="1">#REF!</definedName>
    <definedName name="BExKOPO2HPWVQGAKW8LOZMPIDEFG" localSheetId="6" hidden="1">#REF!</definedName>
    <definedName name="BExKOPO2HPWVQGAKW8LOZMPIDEFG" localSheetId="5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15" hidden="1">#REF!</definedName>
    <definedName name="BExKP7SRQ3MN5BDYXV2XMBQNUH23" localSheetId="14" hidden="1">#REF!</definedName>
    <definedName name="BExKP7SRQ3MN5BDYXV2XMBQNUH23" localSheetId="13" hidden="1">#REF!</definedName>
    <definedName name="BExKP7SRQ3MN5BDYXV2XMBQNUH23" localSheetId="12" hidden="1">#REF!</definedName>
    <definedName name="BExKP7SRQ3MN5BDYXV2XMBQNUH23" localSheetId="11" hidden="1">#REF!</definedName>
    <definedName name="BExKP7SRQ3MN5BDYXV2XMBQNUH23" localSheetId="10" hidden="1">#REF!</definedName>
    <definedName name="BExKP7SRQ3MN5BDYXV2XMBQNUH23" localSheetId="9" hidden="1">#REF!</definedName>
    <definedName name="BExKP7SRQ3MN5BDYXV2XMBQNUH23" localSheetId="8" hidden="1">#REF!</definedName>
    <definedName name="BExKP7SRQ3MN5BDYXV2XMBQNUH23" localSheetId="7" hidden="1">#REF!</definedName>
    <definedName name="BExKP7SRQ3MN5BDYXV2XMBQNUH23" localSheetId="6" hidden="1">#REF!</definedName>
    <definedName name="BExKP7SRQ3MN5BDYXV2XMBQNUH23" localSheetId="5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15" hidden="1">#REF!</definedName>
    <definedName name="BExKPEZP0QTKOTLIMMIFSVTHQEEK" localSheetId="14" hidden="1">#REF!</definedName>
    <definedName name="BExKPEZP0QTKOTLIMMIFSVTHQEEK" localSheetId="13" hidden="1">#REF!</definedName>
    <definedName name="BExKPEZP0QTKOTLIMMIFSVTHQEEK" localSheetId="12" hidden="1">#REF!</definedName>
    <definedName name="BExKPEZP0QTKOTLIMMIFSVTHQEEK" localSheetId="11" hidden="1">#REF!</definedName>
    <definedName name="BExKPEZP0QTKOTLIMMIFSVTHQEEK" localSheetId="10" hidden="1">#REF!</definedName>
    <definedName name="BExKPEZP0QTKOTLIMMIFSVTHQEEK" localSheetId="9" hidden="1">#REF!</definedName>
    <definedName name="BExKPEZP0QTKOTLIMMIFSVTHQEEK" localSheetId="8" hidden="1">#REF!</definedName>
    <definedName name="BExKPEZP0QTKOTLIMMIFSVTHQEEK" localSheetId="7" hidden="1">#REF!</definedName>
    <definedName name="BExKPEZP0QTKOTLIMMIFSVTHQEEK" localSheetId="6" hidden="1">#REF!</definedName>
    <definedName name="BExKPEZP0QTKOTLIMMIFSVTHQEEK" localSheetId="5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15" hidden="1">#REF!</definedName>
    <definedName name="BExKPFFSVTL757PNITV8R9RN4452" localSheetId="14" hidden="1">#REF!</definedName>
    <definedName name="BExKPFFSVTL757PNITV8R9RN4452" localSheetId="13" hidden="1">#REF!</definedName>
    <definedName name="BExKPFFSVTL757PNITV8R9RN4452" localSheetId="12" hidden="1">#REF!</definedName>
    <definedName name="BExKPFFSVTL757PNITV8R9RN4452" localSheetId="11" hidden="1">#REF!</definedName>
    <definedName name="BExKPFFSVTL757PNITV8R9RN4452" localSheetId="10" hidden="1">#REF!</definedName>
    <definedName name="BExKPFFSVTL757PNITV8R9RN4452" localSheetId="9" hidden="1">#REF!</definedName>
    <definedName name="BExKPFFSVTL757PNITV8R9RN4452" localSheetId="8" hidden="1">#REF!</definedName>
    <definedName name="BExKPFFSVTL757PNITV8R9RN4452" localSheetId="7" hidden="1">#REF!</definedName>
    <definedName name="BExKPFFSVTL757PNITV8R9RN4452" localSheetId="6" hidden="1">#REF!</definedName>
    <definedName name="BExKPFFSVTL757PNITV8R9RN4452" localSheetId="5" hidden="1">#REF!</definedName>
    <definedName name="BExKPFFSVTL757PNITV8R9RN4452" localSheetId="3" hidden="1">#REF!</definedName>
    <definedName name="BExKPFFSVTL757PNITV8R9RN4452" hidden="1">#REF!</definedName>
    <definedName name="BExKPIL5ZWOXQAENH3VP3ZHA2N7N" localSheetId="15" hidden="1">#REF!</definedName>
    <definedName name="BExKPIL5ZWOXQAENH3VP3ZHA2N7N" localSheetId="14" hidden="1">#REF!</definedName>
    <definedName name="BExKPIL5ZWOXQAENH3VP3ZHA2N7N" localSheetId="13" hidden="1">#REF!</definedName>
    <definedName name="BExKPIL5ZWOXQAENH3VP3ZHA2N7N" localSheetId="12" hidden="1">#REF!</definedName>
    <definedName name="BExKPIL5ZWOXQAENH3VP3ZHA2N7N" localSheetId="11" hidden="1">#REF!</definedName>
    <definedName name="BExKPIL5ZWOXQAENH3VP3ZHA2N7N" localSheetId="10" hidden="1">#REF!</definedName>
    <definedName name="BExKPIL5ZWOXQAENH3VP3ZHA2N7N" localSheetId="9" hidden="1">#REF!</definedName>
    <definedName name="BExKPIL5ZWOXQAENH3VP3ZHA2N7N" localSheetId="8" hidden="1">#REF!</definedName>
    <definedName name="BExKPIL5ZWOXQAENH3VP3ZHA2N7N" localSheetId="7" hidden="1">#REF!</definedName>
    <definedName name="BExKPIL5ZWOXQAENH3VP3ZHA2N7N" localSheetId="6" hidden="1">#REF!</definedName>
    <definedName name="BExKPIL5ZWOXQAENH3VP3ZHA2N7N" localSheetId="5" hidden="1">#REF!</definedName>
    <definedName name="BExKPIL5ZWOXQAENH3VP3ZHA2N7N" localSheetId="3" hidden="1">#REF!</definedName>
    <definedName name="BExKPIL5ZWOXQAENH3VP3ZHA2N7N" hidden="1">#REF!</definedName>
    <definedName name="BExKPJHKPVROP9QX9BMBZMU2HEZ1" localSheetId="15" hidden="1">#REF!</definedName>
    <definedName name="BExKPJHKPVROP9QX9BMBZMU2HEZ1" localSheetId="14" hidden="1">#REF!</definedName>
    <definedName name="BExKPJHKPVROP9QX9BMBZMU2HEZ1" localSheetId="13" hidden="1">#REF!</definedName>
    <definedName name="BExKPJHKPVROP9QX9BMBZMU2HEZ1" localSheetId="12" hidden="1">#REF!</definedName>
    <definedName name="BExKPJHKPVROP9QX9BMBZMU2HEZ1" localSheetId="11" hidden="1">#REF!</definedName>
    <definedName name="BExKPJHKPVROP9QX9BMBZMU2HEZ1" localSheetId="10" hidden="1">#REF!</definedName>
    <definedName name="BExKPJHKPVROP9QX9BMBZMU2HEZ1" localSheetId="9" hidden="1">#REF!</definedName>
    <definedName name="BExKPJHKPVROP9QX9BMBZMU2HEZ1" localSheetId="8" hidden="1">#REF!</definedName>
    <definedName name="BExKPJHKPVROP9QX9BMBZMU2HEZ1" localSheetId="7" hidden="1">#REF!</definedName>
    <definedName name="BExKPJHKPVROP9QX9BMBZMU2HEZ1" localSheetId="6" hidden="1">#REF!</definedName>
    <definedName name="BExKPJHKPVROP9QX9BMBZMU2HEZ1" localSheetId="5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15" hidden="1">#REF!</definedName>
    <definedName name="BExKPLQJX0HJ8OTXBXH9IC9J2V0W" localSheetId="14" hidden="1">#REF!</definedName>
    <definedName name="BExKPLQJX0HJ8OTXBXH9IC9J2V0W" localSheetId="13" hidden="1">#REF!</definedName>
    <definedName name="BExKPLQJX0HJ8OTXBXH9IC9J2V0W" localSheetId="12" hidden="1">#REF!</definedName>
    <definedName name="BExKPLQJX0HJ8OTXBXH9IC9J2V0W" localSheetId="11" hidden="1">#REF!</definedName>
    <definedName name="BExKPLQJX0HJ8OTXBXH9IC9J2V0W" localSheetId="10" hidden="1">#REF!</definedName>
    <definedName name="BExKPLQJX0HJ8OTXBXH9IC9J2V0W" localSheetId="9" hidden="1">#REF!</definedName>
    <definedName name="BExKPLQJX0HJ8OTXBXH9IC9J2V0W" localSheetId="8" hidden="1">#REF!</definedName>
    <definedName name="BExKPLQJX0HJ8OTXBXH9IC9J2V0W" localSheetId="7" hidden="1">#REF!</definedName>
    <definedName name="BExKPLQJX0HJ8OTXBXH9IC9J2V0W" localSheetId="6" hidden="1">#REF!</definedName>
    <definedName name="BExKPLQJX0HJ8OTXBXH9IC9J2V0W" localSheetId="5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15" hidden="1">#REF!</definedName>
    <definedName name="BExKPN8C7GN36ZJZHLOB74LU6KT0" localSheetId="14" hidden="1">#REF!</definedName>
    <definedName name="BExKPN8C7GN36ZJZHLOB74LU6KT0" localSheetId="13" hidden="1">#REF!</definedName>
    <definedName name="BExKPN8C7GN36ZJZHLOB74LU6KT0" localSheetId="12" hidden="1">#REF!</definedName>
    <definedName name="BExKPN8C7GN36ZJZHLOB74LU6KT0" localSheetId="11" hidden="1">#REF!</definedName>
    <definedName name="BExKPN8C7GN36ZJZHLOB74LU6KT0" localSheetId="10" hidden="1">#REF!</definedName>
    <definedName name="BExKPN8C7GN36ZJZHLOB74LU6KT0" localSheetId="9" hidden="1">#REF!</definedName>
    <definedName name="BExKPN8C7GN36ZJZHLOB74LU6KT0" localSheetId="8" hidden="1">#REF!</definedName>
    <definedName name="BExKPN8C7GN36ZJZHLOB74LU6KT0" localSheetId="7" hidden="1">#REF!</definedName>
    <definedName name="BExKPN8C7GN36ZJZHLOB74LU6KT0" localSheetId="6" hidden="1">#REF!</definedName>
    <definedName name="BExKPN8C7GN36ZJZHLOB74LU6KT0" localSheetId="5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15" hidden="1">#REF!</definedName>
    <definedName name="BExKPX9VZ1J5021Q98K60HMPJU58" localSheetId="14" hidden="1">#REF!</definedName>
    <definedName name="BExKPX9VZ1J5021Q98K60HMPJU58" localSheetId="13" hidden="1">#REF!</definedName>
    <definedName name="BExKPX9VZ1J5021Q98K60HMPJU58" localSheetId="12" hidden="1">#REF!</definedName>
    <definedName name="BExKPX9VZ1J5021Q98K60HMPJU58" localSheetId="11" hidden="1">#REF!</definedName>
    <definedName name="BExKPX9VZ1J5021Q98K60HMPJU58" localSheetId="10" hidden="1">#REF!</definedName>
    <definedName name="BExKPX9VZ1J5021Q98K60HMPJU58" localSheetId="9" hidden="1">#REF!</definedName>
    <definedName name="BExKPX9VZ1J5021Q98K60HMPJU58" localSheetId="8" hidden="1">#REF!</definedName>
    <definedName name="BExKPX9VZ1J5021Q98K60HMPJU58" localSheetId="7" hidden="1">#REF!</definedName>
    <definedName name="BExKPX9VZ1J5021Q98K60HMPJU58" localSheetId="6" hidden="1">#REF!</definedName>
    <definedName name="BExKPX9VZ1J5021Q98K60HMPJU58" localSheetId="5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15" hidden="1">#REF!</definedName>
    <definedName name="BExKQGGEP203MUWSJVORTY7RFOFT" localSheetId="14" hidden="1">#REF!</definedName>
    <definedName name="BExKQGGEP203MUWSJVORTY7RFOFT" localSheetId="13" hidden="1">#REF!</definedName>
    <definedName name="BExKQGGEP203MUWSJVORTY7RFOFT" localSheetId="12" hidden="1">#REF!</definedName>
    <definedName name="BExKQGGEP203MUWSJVORTY7RFOFT" localSheetId="11" hidden="1">#REF!</definedName>
    <definedName name="BExKQGGEP203MUWSJVORTY7RFOFT" localSheetId="10" hidden="1">#REF!</definedName>
    <definedName name="BExKQGGEP203MUWSJVORTY7RFOFT" localSheetId="9" hidden="1">#REF!</definedName>
    <definedName name="BExKQGGEP203MUWSJVORTY7RFOFT" localSheetId="8" hidden="1">#REF!</definedName>
    <definedName name="BExKQGGEP203MUWSJVORTY7RFOFT" localSheetId="7" hidden="1">#REF!</definedName>
    <definedName name="BExKQGGEP203MUWSJVORTY7RFOFT" localSheetId="6" hidden="1">#REF!</definedName>
    <definedName name="BExKQGGEP203MUWSJVORTY7RFOFT" localSheetId="5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15" hidden="1">#REF!</definedName>
    <definedName name="BExKQJGAAWNM3NT19E9I0CQDBTU0" localSheetId="14" hidden="1">#REF!</definedName>
    <definedName name="BExKQJGAAWNM3NT19E9I0CQDBTU0" localSheetId="13" hidden="1">#REF!</definedName>
    <definedName name="BExKQJGAAWNM3NT19E9I0CQDBTU0" localSheetId="12" hidden="1">#REF!</definedName>
    <definedName name="BExKQJGAAWNM3NT19E9I0CQDBTU0" localSheetId="11" hidden="1">#REF!</definedName>
    <definedName name="BExKQJGAAWNM3NT19E9I0CQDBTU0" localSheetId="10" hidden="1">#REF!</definedName>
    <definedName name="BExKQJGAAWNM3NT19E9I0CQDBTU0" localSheetId="9" hidden="1">#REF!</definedName>
    <definedName name="BExKQJGAAWNM3NT19E9I0CQDBTU0" localSheetId="8" hidden="1">#REF!</definedName>
    <definedName name="BExKQJGAAWNM3NT19E9I0CQDBTU0" localSheetId="7" hidden="1">#REF!</definedName>
    <definedName name="BExKQJGAAWNM3NT19E9I0CQDBTU0" localSheetId="6" hidden="1">#REF!</definedName>
    <definedName name="BExKQJGAAWNM3NT19E9I0CQDBTU0" localSheetId="5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15" hidden="1">#REF!</definedName>
    <definedName name="BExKQM5GJ1ZN5REKFE7YVBQ0KXWF" localSheetId="14" hidden="1">#REF!</definedName>
    <definedName name="BExKQM5GJ1ZN5REKFE7YVBQ0KXWF" localSheetId="13" hidden="1">#REF!</definedName>
    <definedName name="BExKQM5GJ1ZN5REKFE7YVBQ0KXWF" localSheetId="12" hidden="1">#REF!</definedName>
    <definedName name="BExKQM5GJ1ZN5REKFE7YVBQ0KXWF" localSheetId="11" hidden="1">#REF!</definedName>
    <definedName name="BExKQM5GJ1ZN5REKFE7YVBQ0KXWF" localSheetId="10" hidden="1">#REF!</definedName>
    <definedName name="BExKQM5GJ1ZN5REKFE7YVBQ0KXWF" localSheetId="9" hidden="1">#REF!</definedName>
    <definedName name="BExKQM5GJ1ZN5REKFE7YVBQ0KXWF" localSheetId="8" hidden="1">#REF!</definedName>
    <definedName name="BExKQM5GJ1ZN5REKFE7YVBQ0KXWF" localSheetId="7" hidden="1">#REF!</definedName>
    <definedName name="BExKQM5GJ1ZN5REKFE7YVBQ0KXWF" localSheetId="6" hidden="1">#REF!</definedName>
    <definedName name="BExKQM5GJ1ZN5REKFE7YVBQ0KXWF" localSheetId="5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15" hidden="1">#REF!</definedName>
    <definedName name="BExKQQ71278061G7ZFYGPWOMOMY2" localSheetId="14" hidden="1">#REF!</definedName>
    <definedName name="BExKQQ71278061G7ZFYGPWOMOMY2" localSheetId="13" hidden="1">#REF!</definedName>
    <definedName name="BExKQQ71278061G7ZFYGPWOMOMY2" localSheetId="12" hidden="1">#REF!</definedName>
    <definedName name="BExKQQ71278061G7ZFYGPWOMOMY2" localSheetId="11" hidden="1">#REF!</definedName>
    <definedName name="BExKQQ71278061G7ZFYGPWOMOMY2" localSheetId="10" hidden="1">#REF!</definedName>
    <definedName name="BExKQQ71278061G7ZFYGPWOMOMY2" localSheetId="9" hidden="1">#REF!</definedName>
    <definedName name="BExKQQ71278061G7ZFYGPWOMOMY2" localSheetId="8" hidden="1">#REF!</definedName>
    <definedName name="BExKQQ71278061G7ZFYGPWOMOMY2" localSheetId="7" hidden="1">#REF!</definedName>
    <definedName name="BExKQQ71278061G7ZFYGPWOMOMY2" localSheetId="6" hidden="1">#REF!</definedName>
    <definedName name="BExKQQ71278061G7ZFYGPWOMOMY2" localSheetId="5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15" hidden="1">#REF!</definedName>
    <definedName name="BExKQTXRG3ECU8NT47UR7643LO5G" localSheetId="14" hidden="1">#REF!</definedName>
    <definedName name="BExKQTXRG3ECU8NT47UR7643LO5G" localSheetId="13" hidden="1">#REF!</definedName>
    <definedName name="BExKQTXRG3ECU8NT47UR7643LO5G" localSheetId="12" hidden="1">#REF!</definedName>
    <definedName name="BExKQTXRG3ECU8NT47UR7643LO5G" localSheetId="11" hidden="1">#REF!</definedName>
    <definedName name="BExKQTXRG3ECU8NT47UR7643LO5G" localSheetId="10" hidden="1">#REF!</definedName>
    <definedName name="BExKQTXRG3ECU8NT47UR7643LO5G" localSheetId="9" hidden="1">#REF!</definedName>
    <definedName name="BExKQTXRG3ECU8NT47UR7643LO5G" localSheetId="8" hidden="1">#REF!</definedName>
    <definedName name="BExKQTXRG3ECU8NT47UR7643LO5G" localSheetId="7" hidden="1">#REF!</definedName>
    <definedName name="BExKQTXRG3ECU8NT47UR7643LO5G" localSheetId="6" hidden="1">#REF!</definedName>
    <definedName name="BExKQTXRG3ECU8NT47UR7643LO5G" localSheetId="5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15" hidden="1">#REF!</definedName>
    <definedName name="BExKQVL7HPOIZ4FHANDFMVOJLEPR" localSheetId="14" hidden="1">#REF!</definedName>
    <definedName name="BExKQVL7HPOIZ4FHANDFMVOJLEPR" localSheetId="13" hidden="1">#REF!</definedName>
    <definedName name="BExKQVL7HPOIZ4FHANDFMVOJLEPR" localSheetId="12" hidden="1">#REF!</definedName>
    <definedName name="BExKQVL7HPOIZ4FHANDFMVOJLEPR" localSheetId="11" hidden="1">#REF!</definedName>
    <definedName name="BExKQVL7HPOIZ4FHANDFMVOJLEPR" localSheetId="10" hidden="1">#REF!</definedName>
    <definedName name="BExKQVL7HPOIZ4FHANDFMVOJLEPR" localSheetId="9" hidden="1">#REF!</definedName>
    <definedName name="BExKQVL7HPOIZ4FHANDFMVOJLEPR" localSheetId="8" hidden="1">#REF!</definedName>
    <definedName name="BExKQVL7HPOIZ4FHANDFMVOJLEPR" localSheetId="7" hidden="1">#REF!</definedName>
    <definedName name="BExKQVL7HPOIZ4FHANDFMVOJLEPR" localSheetId="6" hidden="1">#REF!</definedName>
    <definedName name="BExKQVL7HPOIZ4FHANDFMVOJLEPR" localSheetId="5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15" hidden="1">#REF!</definedName>
    <definedName name="BExKR3ZAJRYXZB4M7XZPK0I7E55W" localSheetId="14" hidden="1">#REF!</definedName>
    <definedName name="BExKR3ZAJRYXZB4M7XZPK0I7E55W" localSheetId="13" hidden="1">#REF!</definedName>
    <definedName name="BExKR3ZAJRYXZB4M7XZPK0I7E55W" localSheetId="12" hidden="1">#REF!</definedName>
    <definedName name="BExKR3ZAJRYXZB4M7XZPK0I7E55W" localSheetId="11" hidden="1">#REF!</definedName>
    <definedName name="BExKR3ZAJRYXZB4M7XZPK0I7E55W" localSheetId="10" hidden="1">#REF!</definedName>
    <definedName name="BExKR3ZAJRYXZB4M7XZPK0I7E55W" localSheetId="9" hidden="1">#REF!</definedName>
    <definedName name="BExKR3ZAJRYXZB4M7XZPK0I7E55W" localSheetId="8" hidden="1">#REF!</definedName>
    <definedName name="BExKR3ZAJRYXZB4M7XZPK0I7E55W" localSheetId="7" hidden="1">#REF!</definedName>
    <definedName name="BExKR3ZAJRYXZB4M7XZPK0I7E55W" localSheetId="6" hidden="1">#REF!</definedName>
    <definedName name="BExKR3ZAJRYXZB4M7XZPK0I7E55W" localSheetId="5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15" hidden="1">#REF!</definedName>
    <definedName name="BExKR8RZSEHW184G0Z56B4EGNU72" localSheetId="14" hidden="1">#REF!</definedName>
    <definedName name="BExKR8RZSEHW184G0Z56B4EGNU72" localSheetId="13" hidden="1">#REF!</definedName>
    <definedName name="BExKR8RZSEHW184G0Z56B4EGNU72" localSheetId="12" hidden="1">#REF!</definedName>
    <definedName name="BExKR8RZSEHW184G0Z56B4EGNU72" localSheetId="11" hidden="1">#REF!</definedName>
    <definedName name="BExKR8RZSEHW184G0Z56B4EGNU72" localSheetId="10" hidden="1">#REF!</definedName>
    <definedName name="BExKR8RZSEHW184G0Z56B4EGNU72" localSheetId="9" hidden="1">#REF!</definedName>
    <definedName name="BExKR8RZSEHW184G0Z56B4EGNU72" localSheetId="8" hidden="1">#REF!</definedName>
    <definedName name="BExKR8RZSEHW184G0Z56B4EGNU72" localSheetId="7" hidden="1">#REF!</definedName>
    <definedName name="BExKR8RZSEHW184G0Z56B4EGNU72" localSheetId="6" hidden="1">#REF!</definedName>
    <definedName name="BExKR8RZSEHW184G0Z56B4EGNU72" localSheetId="5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15" hidden="1">#REF!</definedName>
    <definedName name="BExKRHM60KUPM7RGAAFRSKX4TMS5" localSheetId="14" hidden="1">#REF!</definedName>
    <definedName name="BExKRHM60KUPM7RGAAFRSKX4TMS5" localSheetId="13" hidden="1">#REF!</definedName>
    <definedName name="BExKRHM60KUPM7RGAAFRSKX4TMS5" localSheetId="12" hidden="1">#REF!</definedName>
    <definedName name="BExKRHM60KUPM7RGAAFRSKX4TMS5" localSheetId="11" hidden="1">#REF!</definedName>
    <definedName name="BExKRHM60KUPM7RGAAFRSKX4TMS5" localSheetId="10" hidden="1">#REF!</definedName>
    <definedName name="BExKRHM60KUPM7RGAAFRSKX4TMS5" localSheetId="9" hidden="1">#REF!</definedName>
    <definedName name="BExKRHM60KUPM7RGAAFRSKX4TMS5" localSheetId="8" hidden="1">#REF!</definedName>
    <definedName name="BExKRHM60KUPM7RGAAFRSKX4TMS5" localSheetId="7" hidden="1">#REF!</definedName>
    <definedName name="BExKRHM60KUPM7RGAAFRSKX4TMS5" localSheetId="6" hidden="1">#REF!</definedName>
    <definedName name="BExKRHM60KUPM7RGAAFRSKX4TMS5" localSheetId="5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15" hidden="1">#REF!</definedName>
    <definedName name="BExKRQB2LX164R610N3VXJPD3C1W" localSheetId="14" hidden="1">#REF!</definedName>
    <definedName name="BExKRQB2LX164R610N3VXJPD3C1W" localSheetId="13" hidden="1">#REF!</definedName>
    <definedName name="BExKRQB2LX164R610N3VXJPD3C1W" localSheetId="12" hidden="1">#REF!</definedName>
    <definedName name="BExKRQB2LX164R610N3VXJPD3C1W" localSheetId="11" hidden="1">#REF!</definedName>
    <definedName name="BExKRQB2LX164R610N3VXJPD3C1W" localSheetId="10" hidden="1">#REF!</definedName>
    <definedName name="BExKRQB2LX164R610N3VXJPD3C1W" localSheetId="9" hidden="1">#REF!</definedName>
    <definedName name="BExKRQB2LX164R610N3VXJPD3C1W" localSheetId="8" hidden="1">#REF!</definedName>
    <definedName name="BExKRQB2LX164R610N3VXJPD3C1W" localSheetId="7" hidden="1">#REF!</definedName>
    <definedName name="BExKRQB2LX164R610N3VXJPD3C1W" localSheetId="6" hidden="1">#REF!</definedName>
    <definedName name="BExKRQB2LX164R610N3VXJPD3C1W" localSheetId="5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15" hidden="1">#REF!</definedName>
    <definedName name="BExKRVUSQ6PA7ZYQSTEQL3X7PB9P" localSheetId="14" hidden="1">#REF!</definedName>
    <definedName name="BExKRVUSQ6PA7ZYQSTEQL3X7PB9P" localSheetId="13" hidden="1">#REF!</definedName>
    <definedName name="BExKRVUSQ6PA7ZYQSTEQL3X7PB9P" localSheetId="12" hidden="1">#REF!</definedName>
    <definedName name="BExKRVUSQ6PA7ZYQSTEQL3X7PB9P" localSheetId="11" hidden="1">#REF!</definedName>
    <definedName name="BExKRVUSQ6PA7ZYQSTEQL3X7PB9P" localSheetId="10" hidden="1">#REF!</definedName>
    <definedName name="BExKRVUSQ6PA7ZYQSTEQL3X7PB9P" localSheetId="9" hidden="1">#REF!</definedName>
    <definedName name="BExKRVUSQ6PA7ZYQSTEQL3X7PB9P" localSheetId="8" hidden="1">#REF!</definedName>
    <definedName name="BExKRVUSQ6PA7ZYQSTEQL3X7PB9P" localSheetId="7" hidden="1">#REF!</definedName>
    <definedName name="BExKRVUSQ6PA7ZYQSTEQL3X7PB9P" localSheetId="6" hidden="1">#REF!</definedName>
    <definedName name="BExKRVUSQ6PA7ZYQSTEQL3X7PB9P" localSheetId="5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15" hidden="1">#REF!</definedName>
    <definedName name="BExKRY3KZ7F7RB2KH8HXSQ85IEQO" localSheetId="14" hidden="1">#REF!</definedName>
    <definedName name="BExKRY3KZ7F7RB2KH8HXSQ85IEQO" localSheetId="13" hidden="1">#REF!</definedName>
    <definedName name="BExKRY3KZ7F7RB2KH8HXSQ85IEQO" localSheetId="12" hidden="1">#REF!</definedName>
    <definedName name="BExKRY3KZ7F7RB2KH8HXSQ85IEQO" localSheetId="11" hidden="1">#REF!</definedName>
    <definedName name="BExKRY3KZ7F7RB2KH8HXSQ85IEQO" localSheetId="10" hidden="1">#REF!</definedName>
    <definedName name="BExKRY3KZ7F7RB2KH8HXSQ85IEQO" localSheetId="9" hidden="1">#REF!</definedName>
    <definedName name="BExKRY3KZ7F7RB2KH8HXSQ85IEQO" localSheetId="8" hidden="1">#REF!</definedName>
    <definedName name="BExKRY3KZ7F7RB2KH8HXSQ85IEQO" localSheetId="7" hidden="1">#REF!</definedName>
    <definedName name="BExKRY3KZ7F7RB2KH8HXSQ85IEQO" localSheetId="6" hidden="1">#REF!</definedName>
    <definedName name="BExKRY3KZ7F7RB2KH8HXSQ85IEQO" localSheetId="5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15" hidden="1">#REF!</definedName>
    <definedName name="BExKS91CCVW1YKNE1EQ4MCE1E9JX" localSheetId="14" hidden="1">#REF!</definedName>
    <definedName name="BExKS91CCVW1YKNE1EQ4MCE1E9JX" localSheetId="13" hidden="1">#REF!</definedName>
    <definedName name="BExKS91CCVW1YKNE1EQ4MCE1E9JX" localSheetId="12" hidden="1">#REF!</definedName>
    <definedName name="BExKS91CCVW1YKNE1EQ4MCE1E9JX" localSheetId="11" hidden="1">#REF!</definedName>
    <definedName name="BExKS91CCVW1YKNE1EQ4MCE1E9JX" localSheetId="10" hidden="1">#REF!</definedName>
    <definedName name="BExKS91CCVW1YKNE1EQ4MCE1E9JX" localSheetId="9" hidden="1">#REF!</definedName>
    <definedName name="BExKS91CCVW1YKNE1EQ4MCE1E9JX" localSheetId="8" hidden="1">#REF!</definedName>
    <definedName name="BExKS91CCVW1YKNE1EQ4MCE1E9JX" localSheetId="7" hidden="1">#REF!</definedName>
    <definedName name="BExKS91CCVW1YKNE1EQ4MCE1E9JX" localSheetId="6" hidden="1">#REF!</definedName>
    <definedName name="BExKS91CCVW1YKNE1EQ4MCE1E9JX" localSheetId="5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15" hidden="1">#REF!</definedName>
    <definedName name="BExKSA37DZTCK6H13HPIKR0ZFVL8" localSheetId="14" hidden="1">#REF!</definedName>
    <definedName name="BExKSA37DZTCK6H13HPIKR0ZFVL8" localSheetId="13" hidden="1">#REF!</definedName>
    <definedName name="BExKSA37DZTCK6H13HPIKR0ZFVL8" localSheetId="12" hidden="1">#REF!</definedName>
    <definedName name="BExKSA37DZTCK6H13HPIKR0ZFVL8" localSheetId="11" hidden="1">#REF!</definedName>
    <definedName name="BExKSA37DZTCK6H13HPIKR0ZFVL8" localSheetId="10" hidden="1">#REF!</definedName>
    <definedName name="BExKSA37DZTCK6H13HPIKR0ZFVL8" localSheetId="9" hidden="1">#REF!</definedName>
    <definedName name="BExKSA37DZTCK6H13HPIKR0ZFVL8" localSheetId="8" hidden="1">#REF!</definedName>
    <definedName name="BExKSA37DZTCK6H13HPIKR0ZFVL8" localSheetId="7" hidden="1">#REF!</definedName>
    <definedName name="BExKSA37DZTCK6H13HPIKR0ZFVL8" localSheetId="6" hidden="1">#REF!</definedName>
    <definedName name="BExKSA37DZTCK6H13HPIKR0ZFVL8" localSheetId="5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15" hidden="1">#REF!</definedName>
    <definedName name="BExKSB51O073JLM4PEU353GBBSMI" localSheetId="14" hidden="1">#REF!</definedName>
    <definedName name="BExKSB51O073JLM4PEU353GBBSMI" localSheetId="13" hidden="1">#REF!</definedName>
    <definedName name="BExKSB51O073JLM4PEU353GBBSMI" localSheetId="12" hidden="1">#REF!</definedName>
    <definedName name="BExKSB51O073JLM4PEU353GBBSMI" localSheetId="11" hidden="1">#REF!</definedName>
    <definedName name="BExKSB51O073JLM4PEU353GBBSMI" localSheetId="10" hidden="1">#REF!</definedName>
    <definedName name="BExKSB51O073JLM4PEU353GBBSMI" localSheetId="9" hidden="1">#REF!</definedName>
    <definedName name="BExKSB51O073JLM4PEU353GBBSMI" localSheetId="8" hidden="1">#REF!</definedName>
    <definedName name="BExKSB51O073JLM4PEU353GBBSMI" localSheetId="7" hidden="1">#REF!</definedName>
    <definedName name="BExKSB51O073JLM4PEU353GBBSMI" localSheetId="6" hidden="1">#REF!</definedName>
    <definedName name="BExKSB51O073JLM4PEU353GBBSMI" localSheetId="5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15" hidden="1">#REF!</definedName>
    <definedName name="BExKSC1EDUXA6RM44LZV6HMMHKLX" localSheetId="14" hidden="1">#REF!</definedName>
    <definedName name="BExKSC1EDUXA6RM44LZV6HMMHKLX" localSheetId="13" hidden="1">#REF!</definedName>
    <definedName name="BExKSC1EDUXA6RM44LZV6HMMHKLX" localSheetId="12" hidden="1">#REF!</definedName>
    <definedName name="BExKSC1EDUXA6RM44LZV6HMMHKLX" localSheetId="11" hidden="1">#REF!</definedName>
    <definedName name="BExKSC1EDUXA6RM44LZV6HMMHKLX" localSheetId="10" hidden="1">#REF!</definedName>
    <definedName name="BExKSC1EDUXA6RM44LZV6HMMHKLX" localSheetId="9" hidden="1">#REF!</definedName>
    <definedName name="BExKSC1EDUXA6RM44LZV6HMMHKLX" localSheetId="8" hidden="1">#REF!</definedName>
    <definedName name="BExKSC1EDUXA6RM44LZV6HMMHKLX" localSheetId="7" hidden="1">#REF!</definedName>
    <definedName name="BExKSC1EDUXA6RM44LZV6HMMHKLX" localSheetId="6" hidden="1">#REF!</definedName>
    <definedName name="BExKSC1EDUXA6RM44LZV6HMMHKLX" localSheetId="5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15" hidden="1">#REF!</definedName>
    <definedName name="BExKSFMOMSZYDE0WNC94F40S6636" localSheetId="14" hidden="1">#REF!</definedName>
    <definedName name="BExKSFMOMSZYDE0WNC94F40S6636" localSheetId="13" hidden="1">#REF!</definedName>
    <definedName name="BExKSFMOMSZYDE0WNC94F40S6636" localSheetId="12" hidden="1">#REF!</definedName>
    <definedName name="BExKSFMOMSZYDE0WNC94F40S6636" localSheetId="11" hidden="1">#REF!</definedName>
    <definedName name="BExKSFMOMSZYDE0WNC94F40S6636" localSheetId="10" hidden="1">#REF!</definedName>
    <definedName name="BExKSFMOMSZYDE0WNC94F40S6636" localSheetId="9" hidden="1">#REF!</definedName>
    <definedName name="BExKSFMOMSZYDE0WNC94F40S6636" localSheetId="8" hidden="1">#REF!</definedName>
    <definedName name="BExKSFMOMSZYDE0WNC94F40S6636" localSheetId="7" hidden="1">#REF!</definedName>
    <definedName name="BExKSFMOMSZYDE0WNC94F40S6636" localSheetId="6" hidden="1">#REF!</definedName>
    <definedName name="BExKSFMOMSZYDE0WNC94F40S6636" localSheetId="5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15" hidden="1">#REF!</definedName>
    <definedName name="BExKSHQ9K79S8KYUWIV5M5LAHHF1" localSheetId="14" hidden="1">#REF!</definedName>
    <definedName name="BExKSHQ9K79S8KYUWIV5M5LAHHF1" localSheetId="13" hidden="1">#REF!</definedName>
    <definedName name="BExKSHQ9K79S8KYUWIV5M5LAHHF1" localSheetId="12" hidden="1">#REF!</definedName>
    <definedName name="BExKSHQ9K79S8KYUWIV5M5LAHHF1" localSheetId="11" hidden="1">#REF!</definedName>
    <definedName name="BExKSHQ9K79S8KYUWIV5M5LAHHF1" localSheetId="10" hidden="1">#REF!</definedName>
    <definedName name="BExKSHQ9K79S8KYUWIV5M5LAHHF1" localSheetId="9" hidden="1">#REF!</definedName>
    <definedName name="BExKSHQ9K79S8KYUWIV5M5LAHHF1" localSheetId="8" hidden="1">#REF!</definedName>
    <definedName name="BExKSHQ9K79S8KYUWIV5M5LAHHF1" localSheetId="7" hidden="1">#REF!</definedName>
    <definedName name="BExKSHQ9K79S8KYUWIV5M5LAHHF1" localSheetId="6" hidden="1">#REF!</definedName>
    <definedName name="BExKSHQ9K79S8KYUWIV5M5LAHHF1" localSheetId="5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15" hidden="1">#REF!</definedName>
    <definedName name="BExKSJTWG9L3FCX8FLK4EMUJMF27" localSheetId="14" hidden="1">#REF!</definedName>
    <definedName name="BExKSJTWG9L3FCX8FLK4EMUJMF27" localSheetId="13" hidden="1">#REF!</definedName>
    <definedName name="BExKSJTWG9L3FCX8FLK4EMUJMF27" localSheetId="12" hidden="1">#REF!</definedName>
    <definedName name="BExKSJTWG9L3FCX8FLK4EMUJMF27" localSheetId="11" hidden="1">#REF!</definedName>
    <definedName name="BExKSJTWG9L3FCX8FLK4EMUJMF27" localSheetId="10" hidden="1">#REF!</definedName>
    <definedName name="BExKSJTWG9L3FCX8FLK4EMUJMF27" localSheetId="9" hidden="1">#REF!</definedName>
    <definedName name="BExKSJTWG9L3FCX8FLK4EMUJMF27" localSheetId="8" hidden="1">#REF!</definedName>
    <definedName name="BExKSJTWG9L3FCX8FLK4EMUJMF27" localSheetId="7" hidden="1">#REF!</definedName>
    <definedName name="BExKSJTWG9L3FCX8FLK4EMUJMF27" localSheetId="6" hidden="1">#REF!</definedName>
    <definedName name="BExKSJTWG9L3FCX8FLK4EMUJMF27" localSheetId="5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15" hidden="1">#REF!</definedName>
    <definedName name="BExKSU0MKNAVZYYPKCYTZDWQX4R8" localSheetId="14" hidden="1">#REF!</definedName>
    <definedName name="BExKSU0MKNAVZYYPKCYTZDWQX4R8" localSheetId="13" hidden="1">#REF!</definedName>
    <definedName name="BExKSU0MKNAVZYYPKCYTZDWQX4R8" localSheetId="12" hidden="1">#REF!</definedName>
    <definedName name="BExKSU0MKNAVZYYPKCYTZDWQX4R8" localSheetId="11" hidden="1">#REF!</definedName>
    <definedName name="BExKSU0MKNAVZYYPKCYTZDWQX4R8" localSheetId="10" hidden="1">#REF!</definedName>
    <definedName name="BExKSU0MKNAVZYYPKCYTZDWQX4R8" localSheetId="9" hidden="1">#REF!</definedName>
    <definedName name="BExKSU0MKNAVZYYPKCYTZDWQX4R8" localSheetId="8" hidden="1">#REF!</definedName>
    <definedName name="BExKSU0MKNAVZYYPKCYTZDWQX4R8" localSheetId="7" hidden="1">#REF!</definedName>
    <definedName name="BExKSU0MKNAVZYYPKCYTZDWQX4R8" localSheetId="6" hidden="1">#REF!</definedName>
    <definedName name="BExKSU0MKNAVZYYPKCYTZDWQX4R8" localSheetId="5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15" hidden="1">#REF!</definedName>
    <definedName name="BExKSX60G1MUS689FXIGYP2F7C62" localSheetId="14" hidden="1">#REF!</definedName>
    <definedName name="BExKSX60G1MUS689FXIGYP2F7C62" localSheetId="13" hidden="1">#REF!</definedName>
    <definedName name="BExKSX60G1MUS689FXIGYP2F7C62" localSheetId="12" hidden="1">#REF!</definedName>
    <definedName name="BExKSX60G1MUS689FXIGYP2F7C62" localSheetId="11" hidden="1">#REF!</definedName>
    <definedName name="BExKSX60G1MUS689FXIGYP2F7C62" localSheetId="10" hidden="1">#REF!</definedName>
    <definedName name="BExKSX60G1MUS689FXIGYP2F7C62" localSheetId="9" hidden="1">#REF!</definedName>
    <definedName name="BExKSX60G1MUS689FXIGYP2F7C62" localSheetId="8" hidden="1">#REF!</definedName>
    <definedName name="BExKSX60G1MUS689FXIGYP2F7C62" localSheetId="7" hidden="1">#REF!</definedName>
    <definedName name="BExKSX60G1MUS689FXIGYP2F7C62" localSheetId="6" hidden="1">#REF!</definedName>
    <definedName name="BExKSX60G1MUS689FXIGYP2F7C62" localSheetId="5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15" hidden="1">#REF!</definedName>
    <definedName name="BExKT2UZ7Y2VWF5NQE18SJRLD2RN" localSheetId="14" hidden="1">#REF!</definedName>
    <definedName name="BExKT2UZ7Y2VWF5NQE18SJRLD2RN" localSheetId="13" hidden="1">#REF!</definedName>
    <definedName name="BExKT2UZ7Y2VWF5NQE18SJRLD2RN" localSheetId="12" hidden="1">#REF!</definedName>
    <definedName name="BExKT2UZ7Y2VWF5NQE18SJRLD2RN" localSheetId="11" hidden="1">#REF!</definedName>
    <definedName name="BExKT2UZ7Y2VWF5NQE18SJRLD2RN" localSheetId="10" hidden="1">#REF!</definedName>
    <definedName name="BExKT2UZ7Y2VWF5NQE18SJRLD2RN" localSheetId="9" hidden="1">#REF!</definedName>
    <definedName name="BExKT2UZ7Y2VWF5NQE18SJRLD2RN" localSheetId="8" hidden="1">#REF!</definedName>
    <definedName name="BExKT2UZ7Y2VWF5NQE18SJRLD2RN" localSheetId="7" hidden="1">#REF!</definedName>
    <definedName name="BExKT2UZ7Y2VWF5NQE18SJRLD2RN" localSheetId="6" hidden="1">#REF!</definedName>
    <definedName name="BExKT2UZ7Y2VWF5NQE18SJRLD2RN" localSheetId="5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15" hidden="1">#REF!</definedName>
    <definedName name="BExKT3GJFNGAM09H5F615E36A38C" localSheetId="14" hidden="1">#REF!</definedName>
    <definedName name="BExKT3GJFNGAM09H5F615E36A38C" localSheetId="13" hidden="1">#REF!</definedName>
    <definedName name="BExKT3GJFNGAM09H5F615E36A38C" localSheetId="12" hidden="1">#REF!</definedName>
    <definedName name="BExKT3GJFNGAM09H5F615E36A38C" localSheetId="11" hidden="1">#REF!</definedName>
    <definedName name="BExKT3GJFNGAM09H5F615E36A38C" localSheetId="10" hidden="1">#REF!</definedName>
    <definedName name="BExKT3GJFNGAM09H5F615E36A38C" localSheetId="9" hidden="1">#REF!</definedName>
    <definedName name="BExKT3GJFNGAM09H5F615E36A38C" localSheetId="8" hidden="1">#REF!</definedName>
    <definedName name="BExKT3GJFNGAM09H5F615E36A38C" localSheetId="7" hidden="1">#REF!</definedName>
    <definedName name="BExKT3GJFNGAM09H5F615E36A38C" localSheetId="6" hidden="1">#REF!</definedName>
    <definedName name="BExKT3GJFNGAM09H5F615E36A38C" localSheetId="5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15" hidden="1">#REF!</definedName>
    <definedName name="BExKTD1UM9PTLYETG1RM502XDNC0" localSheetId="14" hidden="1">#REF!</definedName>
    <definedName name="BExKTD1UM9PTLYETG1RM502XDNC0" localSheetId="13" hidden="1">#REF!</definedName>
    <definedName name="BExKTD1UM9PTLYETG1RM502XDNC0" localSheetId="12" hidden="1">#REF!</definedName>
    <definedName name="BExKTD1UM9PTLYETG1RM502XDNC0" localSheetId="11" hidden="1">#REF!</definedName>
    <definedName name="BExKTD1UM9PTLYETG1RM502XDNC0" localSheetId="10" hidden="1">#REF!</definedName>
    <definedName name="BExKTD1UM9PTLYETG1RM502XDNC0" localSheetId="9" hidden="1">#REF!</definedName>
    <definedName name="BExKTD1UM9PTLYETG1RM502XDNC0" localSheetId="8" hidden="1">#REF!</definedName>
    <definedName name="BExKTD1UM9PTLYETG1RM502XDNC0" localSheetId="7" hidden="1">#REF!</definedName>
    <definedName name="BExKTD1UM9PTLYETG1RM502XDNC0" localSheetId="6" hidden="1">#REF!</definedName>
    <definedName name="BExKTD1UM9PTLYETG1RM502XDNC0" localSheetId="5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15" hidden="1">#REF!</definedName>
    <definedName name="BExKTJN26AY45CE6JUAX3OIL48F7" localSheetId="14" hidden="1">#REF!</definedName>
    <definedName name="BExKTJN26AY45CE6JUAX3OIL48F7" localSheetId="13" hidden="1">#REF!</definedName>
    <definedName name="BExKTJN26AY45CE6JUAX3OIL48F7" localSheetId="12" hidden="1">#REF!</definedName>
    <definedName name="BExKTJN26AY45CE6JUAX3OIL48F7" localSheetId="11" hidden="1">#REF!</definedName>
    <definedName name="BExKTJN26AY45CE6JUAX3OIL48F7" localSheetId="10" hidden="1">#REF!</definedName>
    <definedName name="BExKTJN26AY45CE6JUAX3OIL48F7" localSheetId="9" hidden="1">#REF!</definedName>
    <definedName name="BExKTJN26AY45CE6JUAX3OIL48F7" localSheetId="8" hidden="1">#REF!</definedName>
    <definedName name="BExKTJN26AY45CE6JUAX3OIL48F7" localSheetId="7" hidden="1">#REF!</definedName>
    <definedName name="BExKTJN26AY45CE6JUAX3OIL48F7" localSheetId="6" hidden="1">#REF!</definedName>
    <definedName name="BExKTJN26AY45CE6JUAX3OIL48F7" localSheetId="5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15" hidden="1">#REF!</definedName>
    <definedName name="BExKTQZGN8GI3XGSEXMPCCA3S19H" localSheetId="14" hidden="1">#REF!</definedName>
    <definedName name="BExKTQZGN8GI3XGSEXMPCCA3S19H" localSheetId="13" hidden="1">#REF!</definedName>
    <definedName name="BExKTQZGN8GI3XGSEXMPCCA3S19H" localSheetId="12" hidden="1">#REF!</definedName>
    <definedName name="BExKTQZGN8GI3XGSEXMPCCA3S19H" localSheetId="11" hidden="1">#REF!</definedName>
    <definedName name="BExKTQZGN8GI3XGSEXMPCCA3S19H" localSheetId="10" hidden="1">#REF!</definedName>
    <definedName name="BExKTQZGN8GI3XGSEXMPCCA3S19H" localSheetId="9" hidden="1">#REF!</definedName>
    <definedName name="BExKTQZGN8GI3XGSEXMPCCA3S19H" localSheetId="8" hidden="1">#REF!</definedName>
    <definedName name="BExKTQZGN8GI3XGSEXMPCCA3S19H" localSheetId="7" hidden="1">#REF!</definedName>
    <definedName name="BExKTQZGN8GI3XGSEXMPCCA3S19H" localSheetId="6" hidden="1">#REF!</definedName>
    <definedName name="BExKTQZGN8GI3XGSEXMPCCA3S19H" localSheetId="5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15" hidden="1">#REF!</definedName>
    <definedName name="BExKTUKYYU0F6TUW1RXV24LRAZFE" localSheetId="14" hidden="1">#REF!</definedName>
    <definedName name="BExKTUKYYU0F6TUW1RXV24LRAZFE" localSheetId="13" hidden="1">#REF!</definedName>
    <definedName name="BExKTUKYYU0F6TUW1RXV24LRAZFE" localSheetId="12" hidden="1">#REF!</definedName>
    <definedName name="BExKTUKYYU0F6TUW1RXV24LRAZFE" localSheetId="11" hidden="1">#REF!</definedName>
    <definedName name="BExKTUKYYU0F6TUW1RXV24LRAZFE" localSheetId="10" hidden="1">#REF!</definedName>
    <definedName name="BExKTUKYYU0F6TUW1RXV24LRAZFE" localSheetId="9" hidden="1">#REF!</definedName>
    <definedName name="BExKTUKYYU0F6TUW1RXV24LRAZFE" localSheetId="8" hidden="1">#REF!</definedName>
    <definedName name="BExKTUKYYU0F6TUW1RXV24LRAZFE" localSheetId="7" hidden="1">#REF!</definedName>
    <definedName name="BExKTUKYYU0F6TUW1RXV24LRAZFE" localSheetId="6" hidden="1">#REF!</definedName>
    <definedName name="BExKTUKYYU0F6TUW1RXV24LRAZFE" localSheetId="5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15" hidden="1">#REF!</definedName>
    <definedName name="BExKU3FBLHQBIUTN6XEZW5GC9OG1" localSheetId="14" hidden="1">#REF!</definedName>
    <definedName name="BExKU3FBLHQBIUTN6XEZW5GC9OG1" localSheetId="13" hidden="1">#REF!</definedName>
    <definedName name="BExKU3FBLHQBIUTN6XEZW5GC9OG1" localSheetId="12" hidden="1">#REF!</definedName>
    <definedName name="BExKU3FBLHQBIUTN6XEZW5GC9OG1" localSheetId="11" hidden="1">#REF!</definedName>
    <definedName name="BExKU3FBLHQBIUTN6XEZW5GC9OG1" localSheetId="10" hidden="1">#REF!</definedName>
    <definedName name="BExKU3FBLHQBIUTN6XEZW5GC9OG1" localSheetId="9" hidden="1">#REF!</definedName>
    <definedName name="BExKU3FBLHQBIUTN6XEZW5GC9OG1" localSheetId="8" hidden="1">#REF!</definedName>
    <definedName name="BExKU3FBLHQBIUTN6XEZW5GC9OG1" localSheetId="7" hidden="1">#REF!</definedName>
    <definedName name="BExKU3FBLHQBIUTN6XEZW5GC9OG1" localSheetId="6" hidden="1">#REF!</definedName>
    <definedName name="BExKU3FBLHQBIUTN6XEZW5GC9OG1" localSheetId="5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15" hidden="1">#REF!</definedName>
    <definedName name="BExKU82I99FEUIZLODXJDOJC96CQ" localSheetId="14" hidden="1">#REF!</definedName>
    <definedName name="BExKU82I99FEUIZLODXJDOJC96CQ" localSheetId="13" hidden="1">#REF!</definedName>
    <definedName name="BExKU82I99FEUIZLODXJDOJC96CQ" localSheetId="12" hidden="1">#REF!</definedName>
    <definedName name="BExKU82I99FEUIZLODXJDOJC96CQ" localSheetId="11" hidden="1">#REF!</definedName>
    <definedName name="BExKU82I99FEUIZLODXJDOJC96CQ" localSheetId="10" hidden="1">#REF!</definedName>
    <definedName name="BExKU82I99FEUIZLODXJDOJC96CQ" localSheetId="9" hidden="1">#REF!</definedName>
    <definedName name="BExKU82I99FEUIZLODXJDOJC96CQ" localSheetId="8" hidden="1">#REF!</definedName>
    <definedName name="BExKU82I99FEUIZLODXJDOJC96CQ" localSheetId="7" hidden="1">#REF!</definedName>
    <definedName name="BExKU82I99FEUIZLODXJDOJC96CQ" localSheetId="6" hidden="1">#REF!</definedName>
    <definedName name="BExKU82I99FEUIZLODXJDOJC96CQ" localSheetId="5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15" hidden="1">#REF!</definedName>
    <definedName name="BExKUDM0DFSCM3D91SH0XLXJSL18" localSheetId="14" hidden="1">#REF!</definedName>
    <definedName name="BExKUDM0DFSCM3D91SH0XLXJSL18" localSheetId="13" hidden="1">#REF!</definedName>
    <definedName name="BExKUDM0DFSCM3D91SH0XLXJSL18" localSheetId="12" hidden="1">#REF!</definedName>
    <definedName name="BExKUDM0DFSCM3D91SH0XLXJSL18" localSheetId="11" hidden="1">#REF!</definedName>
    <definedName name="BExKUDM0DFSCM3D91SH0XLXJSL18" localSheetId="10" hidden="1">#REF!</definedName>
    <definedName name="BExKUDM0DFSCM3D91SH0XLXJSL18" localSheetId="9" hidden="1">#REF!</definedName>
    <definedName name="BExKUDM0DFSCM3D91SH0XLXJSL18" localSheetId="8" hidden="1">#REF!</definedName>
    <definedName name="BExKUDM0DFSCM3D91SH0XLXJSL18" localSheetId="7" hidden="1">#REF!</definedName>
    <definedName name="BExKUDM0DFSCM3D91SH0XLXJSL18" localSheetId="6" hidden="1">#REF!</definedName>
    <definedName name="BExKUDM0DFSCM3D91SH0XLXJSL18" localSheetId="5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15" hidden="1">#REF!</definedName>
    <definedName name="BExKUHYKD9TJTMQOOBS4EX04FCEZ" localSheetId="14" hidden="1">#REF!</definedName>
    <definedName name="BExKUHYKD9TJTMQOOBS4EX04FCEZ" localSheetId="13" hidden="1">#REF!</definedName>
    <definedName name="BExKUHYKD9TJTMQOOBS4EX04FCEZ" localSheetId="12" hidden="1">#REF!</definedName>
    <definedName name="BExKUHYKD9TJTMQOOBS4EX04FCEZ" localSheetId="11" hidden="1">#REF!</definedName>
    <definedName name="BExKUHYKD9TJTMQOOBS4EX04FCEZ" localSheetId="10" hidden="1">#REF!</definedName>
    <definedName name="BExKUHYKD9TJTMQOOBS4EX04FCEZ" localSheetId="9" hidden="1">#REF!</definedName>
    <definedName name="BExKUHYKD9TJTMQOOBS4EX04FCEZ" localSheetId="8" hidden="1">#REF!</definedName>
    <definedName name="BExKUHYKD9TJTMQOOBS4EX04FCEZ" localSheetId="7" hidden="1">#REF!</definedName>
    <definedName name="BExKUHYKD9TJTMQOOBS4EX04FCEZ" localSheetId="6" hidden="1">#REF!</definedName>
    <definedName name="BExKUHYKD9TJTMQOOBS4EX04FCEZ" localSheetId="5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15" hidden="1">#REF!</definedName>
    <definedName name="BExKULEKJLA77AUQPDUHSM94Y76Z" localSheetId="14" hidden="1">#REF!</definedName>
    <definedName name="BExKULEKJLA77AUQPDUHSM94Y76Z" localSheetId="13" hidden="1">#REF!</definedName>
    <definedName name="BExKULEKJLA77AUQPDUHSM94Y76Z" localSheetId="12" hidden="1">#REF!</definedName>
    <definedName name="BExKULEKJLA77AUQPDUHSM94Y76Z" localSheetId="11" hidden="1">#REF!</definedName>
    <definedName name="BExKULEKJLA77AUQPDUHSM94Y76Z" localSheetId="10" hidden="1">#REF!</definedName>
    <definedName name="BExKULEKJLA77AUQPDUHSM94Y76Z" localSheetId="9" hidden="1">#REF!</definedName>
    <definedName name="BExKULEKJLA77AUQPDUHSM94Y76Z" localSheetId="8" hidden="1">#REF!</definedName>
    <definedName name="BExKULEKJLA77AUQPDUHSM94Y76Z" localSheetId="7" hidden="1">#REF!</definedName>
    <definedName name="BExKULEKJLA77AUQPDUHSM94Y76Z" localSheetId="6" hidden="1">#REF!</definedName>
    <definedName name="BExKULEKJLA77AUQPDUHSM94Y76Z" localSheetId="5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15" hidden="1">#REF!</definedName>
    <definedName name="BExKUXE506JSYMR4CV866RHRDYR9" localSheetId="14" hidden="1">#REF!</definedName>
    <definedName name="BExKUXE506JSYMR4CV866RHRDYR9" localSheetId="13" hidden="1">#REF!</definedName>
    <definedName name="BExKUXE506JSYMR4CV866RHRDYR9" localSheetId="12" hidden="1">#REF!</definedName>
    <definedName name="BExKUXE506JSYMR4CV866RHRDYR9" localSheetId="11" hidden="1">#REF!</definedName>
    <definedName name="BExKUXE506JSYMR4CV866RHRDYR9" localSheetId="10" hidden="1">#REF!</definedName>
    <definedName name="BExKUXE506JSYMR4CV866RHRDYR9" localSheetId="9" hidden="1">#REF!</definedName>
    <definedName name="BExKUXE506JSYMR4CV866RHRDYR9" localSheetId="8" hidden="1">#REF!</definedName>
    <definedName name="BExKUXE506JSYMR4CV866RHRDYR9" localSheetId="7" hidden="1">#REF!</definedName>
    <definedName name="BExKUXE506JSYMR4CV866RHRDYR9" localSheetId="6" hidden="1">#REF!</definedName>
    <definedName name="BExKUXE506JSYMR4CV866RHRDYR9" localSheetId="5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15" hidden="1">#REF!</definedName>
    <definedName name="BExKV08R85MKI3MAX9E2HERNQUNL" localSheetId="14" hidden="1">#REF!</definedName>
    <definedName name="BExKV08R85MKI3MAX9E2HERNQUNL" localSheetId="13" hidden="1">#REF!</definedName>
    <definedName name="BExKV08R85MKI3MAX9E2HERNQUNL" localSheetId="12" hidden="1">#REF!</definedName>
    <definedName name="BExKV08R85MKI3MAX9E2HERNQUNL" localSheetId="11" hidden="1">#REF!</definedName>
    <definedName name="BExKV08R85MKI3MAX9E2HERNQUNL" localSheetId="10" hidden="1">#REF!</definedName>
    <definedName name="BExKV08R85MKI3MAX9E2HERNQUNL" localSheetId="9" hidden="1">#REF!</definedName>
    <definedName name="BExKV08R85MKI3MAX9E2HERNQUNL" localSheetId="8" hidden="1">#REF!</definedName>
    <definedName name="BExKV08R85MKI3MAX9E2HERNQUNL" localSheetId="7" hidden="1">#REF!</definedName>
    <definedName name="BExKV08R85MKI3MAX9E2HERNQUNL" localSheetId="6" hidden="1">#REF!</definedName>
    <definedName name="BExKV08R85MKI3MAX9E2HERNQUNL" localSheetId="5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15" hidden="1">#REF!</definedName>
    <definedName name="BExKV4AAUNNJL5JWD7PX6BFKVS6O" localSheetId="14" hidden="1">#REF!</definedName>
    <definedName name="BExKV4AAUNNJL5JWD7PX6BFKVS6O" localSheetId="13" hidden="1">#REF!</definedName>
    <definedName name="BExKV4AAUNNJL5JWD7PX6BFKVS6O" localSheetId="12" hidden="1">#REF!</definedName>
    <definedName name="BExKV4AAUNNJL5JWD7PX6BFKVS6O" localSheetId="11" hidden="1">#REF!</definedName>
    <definedName name="BExKV4AAUNNJL5JWD7PX6BFKVS6O" localSheetId="10" hidden="1">#REF!</definedName>
    <definedName name="BExKV4AAUNNJL5JWD7PX6BFKVS6O" localSheetId="9" hidden="1">#REF!</definedName>
    <definedName name="BExKV4AAUNNJL5JWD7PX6BFKVS6O" localSheetId="8" hidden="1">#REF!</definedName>
    <definedName name="BExKV4AAUNNJL5JWD7PX6BFKVS6O" localSheetId="7" hidden="1">#REF!</definedName>
    <definedName name="BExKV4AAUNNJL5JWD7PX6BFKVS6O" localSheetId="6" hidden="1">#REF!</definedName>
    <definedName name="BExKV4AAUNNJL5JWD7PX6BFKVS6O" localSheetId="5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15" hidden="1">#REF!</definedName>
    <definedName name="BExKVDVK6HN74GQPTXICP9BFC8CF" localSheetId="14" hidden="1">#REF!</definedName>
    <definedName name="BExKVDVK6HN74GQPTXICP9BFC8CF" localSheetId="13" hidden="1">#REF!</definedName>
    <definedName name="BExKVDVK6HN74GQPTXICP9BFC8CF" localSheetId="12" hidden="1">#REF!</definedName>
    <definedName name="BExKVDVK6HN74GQPTXICP9BFC8CF" localSheetId="11" hidden="1">#REF!</definedName>
    <definedName name="BExKVDVK6HN74GQPTXICP9BFC8CF" localSheetId="10" hidden="1">#REF!</definedName>
    <definedName name="BExKVDVK6HN74GQPTXICP9BFC8CF" localSheetId="9" hidden="1">#REF!</definedName>
    <definedName name="BExKVDVK6HN74GQPTXICP9BFC8CF" localSheetId="8" hidden="1">#REF!</definedName>
    <definedName name="BExKVDVK6HN74GQPTXICP9BFC8CF" localSheetId="7" hidden="1">#REF!</definedName>
    <definedName name="BExKVDVK6HN74GQPTXICP9BFC8CF" localSheetId="6" hidden="1">#REF!</definedName>
    <definedName name="BExKVDVK6HN74GQPTXICP9BFC8CF" localSheetId="5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15" hidden="1">#REF!</definedName>
    <definedName name="BExKVFZ3ZZGIC1QI8XN6BYFWN0ZY" localSheetId="14" hidden="1">#REF!</definedName>
    <definedName name="BExKVFZ3ZZGIC1QI8XN6BYFWN0ZY" localSheetId="13" hidden="1">#REF!</definedName>
    <definedName name="BExKVFZ3ZZGIC1QI8XN6BYFWN0ZY" localSheetId="12" hidden="1">#REF!</definedName>
    <definedName name="BExKVFZ3ZZGIC1QI8XN6BYFWN0ZY" localSheetId="11" hidden="1">#REF!</definedName>
    <definedName name="BExKVFZ3ZZGIC1QI8XN6BYFWN0ZY" localSheetId="10" hidden="1">#REF!</definedName>
    <definedName name="BExKVFZ3ZZGIC1QI8XN6BYFWN0ZY" localSheetId="9" hidden="1">#REF!</definedName>
    <definedName name="BExKVFZ3ZZGIC1QI8XN6BYFWN0ZY" localSheetId="8" hidden="1">#REF!</definedName>
    <definedName name="BExKVFZ3ZZGIC1QI8XN6BYFWN0ZY" localSheetId="7" hidden="1">#REF!</definedName>
    <definedName name="BExKVFZ3ZZGIC1QI8XN6BYFWN0ZY" localSheetId="6" hidden="1">#REF!</definedName>
    <definedName name="BExKVFZ3ZZGIC1QI8XN6BYFWN0ZY" localSheetId="5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15" hidden="1">#REF!</definedName>
    <definedName name="BExKVG4KGO28KPGTAFL1R8TTZ10N" localSheetId="14" hidden="1">#REF!</definedName>
    <definedName name="BExKVG4KGO28KPGTAFL1R8TTZ10N" localSheetId="13" hidden="1">#REF!</definedName>
    <definedName name="BExKVG4KGO28KPGTAFL1R8TTZ10N" localSheetId="12" hidden="1">#REF!</definedName>
    <definedName name="BExKVG4KGO28KPGTAFL1R8TTZ10N" localSheetId="11" hidden="1">#REF!</definedName>
    <definedName name="BExKVG4KGO28KPGTAFL1R8TTZ10N" localSheetId="10" hidden="1">#REF!</definedName>
    <definedName name="BExKVG4KGO28KPGTAFL1R8TTZ10N" localSheetId="9" hidden="1">#REF!</definedName>
    <definedName name="BExKVG4KGO28KPGTAFL1R8TTZ10N" localSheetId="8" hidden="1">#REF!</definedName>
    <definedName name="BExKVG4KGO28KPGTAFL1R8TTZ10N" localSheetId="7" hidden="1">#REF!</definedName>
    <definedName name="BExKVG4KGO28KPGTAFL1R8TTZ10N" localSheetId="6" hidden="1">#REF!</definedName>
    <definedName name="BExKVG4KGO28KPGTAFL1R8TTZ10N" localSheetId="5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15" hidden="1">#REF!</definedName>
    <definedName name="BExKW0CSH7DA02YSNV64PSEIXB2P" localSheetId="14" hidden="1">#REF!</definedName>
    <definedName name="BExKW0CSH7DA02YSNV64PSEIXB2P" localSheetId="13" hidden="1">#REF!</definedName>
    <definedName name="BExKW0CSH7DA02YSNV64PSEIXB2P" localSheetId="12" hidden="1">#REF!</definedName>
    <definedName name="BExKW0CSH7DA02YSNV64PSEIXB2P" localSheetId="11" hidden="1">#REF!</definedName>
    <definedName name="BExKW0CSH7DA02YSNV64PSEIXB2P" localSheetId="10" hidden="1">#REF!</definedName>
    <definedName name="BExKW0CSH7DA02YSNV64PSEIXB2P" localSheetId="9" hidden="1">#REF!</definedName>
    <definedName name="BExKW0CSH7DA02YSNV64PSEIXB2P" localSheetId="8" hidden="1">#REF!</definedName>
    <definedName name="BExKW0CSH7DA02YSNV64PSEIXB2P" localSheetId="7" hidden="1">#REF!</definedName>
    <definedName name="BExKW0CSH7DA02YSNV64PSEIXB2P" localSheetId="6" hidden="1">#REF!</definedName>
    <definedName name="BExKW0CSH7DA02YSNV64PSEIXB2P" localSheetId="5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15" hidden="1">#REF!</definedName>
    <definedName name="BExM9NUG3Q31X01AI9ZJCZIX25CS" localSheetId="14" hidden="1">#REF!</definedName>
    <definedName name="BExM9NUG3Q31X01AI9ZJCZIX25CS" localSheetId="13" hidden="1">#REF!</definedName>
    <definedName name="BExM9NUG3Q31X01AI9ZJCZIX25CS" localSheetId="12" hidden="1">#REF!</definedName>
    <definedName name="BExM9NUG3Q31X01AI9ZJCZIX25CS" localSheetId="11" hidden="1">#REF!</definedName>
    <definedName name="BExM9NUG3Q31X01AI9ZJCZIX25CS" localSheetId="10" hidden="1">#REF!</definedName>
    <definedName name="BExM9NUG3Q31X01AI9ZJCZIX25CS" localSheetId="9" hidden="1">#REF!</definedName>
    <definedName name="BExM9NUG3Q31X01AI9ZJCZIX25CS" localSheetId="8" hidden="1">#REF!</definedName>
    <definedName name="BExM9NUG3Q31X01AI9ZJCZIX25CS" localSheetId="7" hidden="1">#REF!</definedName>
    <definedName name="BExM9NUG3Q31X01AI9ZJCZIX25CS" localSheetId="6" hidden="1">#REF!</definedName>
    <definedName name="BExM9NUG3Q31X01AI9ZJCZIX25CS" localSheetId="5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15" hidden="1">#REF!</definedName>
    <definedName name="BExM9OG182RP30MY23PG49LVPZ1C" localSheetId="14" hidden="1">#REF!</definedName>
    <definedName name="BExM9OG182RP30MY23PG49LVPZ1C" localSheetId="13" hidden="1">#REF!</definedName>
    <definedName name="BExM9OG182RP30MY23PG49LVPZ1C" localSheetId="12" hidden="1">#REF!</definedName>
    <definedName name="BExM9OG182RP30MY23PG49LVPZ1C" localSheetId="11" hidden="1">#REF!</definedName>
    <definedName name="BExM9OG182RP30MY23PG49LVPZ1C" localSheetId="10" hidden="1">#REF!</definedName>
    <definedName name="BExM9OG182RP30MY23PG49LVPZ1C" localSheetId="9" hidden="1">#REF!</definedName>
    <definedName name="BExM9OG182RP30MY23PG49LVPZ1C" localSheetId="8" hidden="1">#REF!</definedName>
    <definedName name="BExM9OG182RP30MY23PG49LVPZ1C" localSheetId="7" hidden="1">#REF!</definedName>
    <definedName name="BExM9OG182RP30MY23PG49LVPZ1C" localSheetId="6" hidden="1">#REF!</definedName>
    <definedName name="BExM9OG182RP30MY23PG49LVPZ1C" localSheetId="5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15" hidden="1">#REF!</definedName>
    <definedName name="BExMA64MW1S18NH8DCKPCCEI5KCB" localSheetId="14" hidden="1">#REF!</definedName>
    <definedName name="BExMA64MW1S18NH8DCKPCCEI5KCB" localSheetId="13" hidden="1">#REF!</definedName>
    <definedName name="BExMA64MW1S18NH8DCKPCCEI5KCB" localSheetId="12" hidden="1">#REF!</definedName>
    <definedName name="BExMA64MW1S18NH8DCKPCCEI5KCB" localSheetId="11" hidden="1">#REF!</definedName>
    <definedName name="BExMA64MW1S18NH8DCKPCCEI5KCB" localSheetId="10" hidden="1">#REF!</definedName>
    <definedName name="BExMA64MW1S18NH8DCKPCCEI5KCB" localSheetId="9" hidden="1">#REF!</definedName>
    <definedName name="BExMA64MW1S18NH8DCKPCCEI5KCB" localSheetId="8" hidden="1">#REF!</definedName>
    <definedName name="BExMA64MW1S18NH8DCKPCCEI5KCB" localSheetId="7" hidden="1">#REF!</definedName>
    <definedName name="BExMA64MW1S18NH8DCKPCCEI5KCB" localSheetId="6" hidden="1">#REF!</definedName>
    <definedName name="BExMA64MW1S18NH8DCKPCCEI5KCB" localSheetId="5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15" hidden="1">#REF!</definedName>
    <definedName name="BExMALEWFUEM8Y686IT03ECURUBR" localSheetId="14" hidden="1">#REF!</definedName>
    <definedName name="BExMALEWFUEM8Y686IT03ECURUBR" localSheetId="13" hidden="1">#REF!</definedName>
    <definedName name="BExMALEWFUEM8Y686IT03ECURUBR" localSheetId="12" hidden="1">#REF!</definedName>
    <definedName name="BExMALEWFUEM8Y686IT03ECURUBR" localSheetId="11" hidden="1">#REF!</definedName>
    <definedName name="BExMALEWFUEM8Y686IT03ECURUBR" localSheetId="10" hidden="1">#REF!</definedName>
    <definedName name="BExMALEWFUEM8Y686IT03ECURUBR" localSheetId="9" hidden="1">#REF!</definedName>
    <definedName name="BExMALEWFUEM8Y686IT03ECURUBR" localSheetId="8" hidden="1">#REF!</definedName>
    <definedName name="BExMALEWFUEM8Y686IT03ECURUBR" localSheetId="7" hidden="1">#REF!</definedName>
    <definedName name="BExMALEWFUEM8Y686IT03ECURUBR" localSheetId="6" hidden="1">#REF!</definedName>
    <definedName name="BExMALEWFUEM8Y686IT03ECURUBR" localSheetId="5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15" hidden="1">#REF!</definedName>
    <definedName name="BExMAS0AQY7KMMTBTBPK0SWWDITB" localSheetId="14" hidden="1">#REF!</definedName>
    <definedName name="BExMAS0AQY7KMMTBTBPK0SWWDITB" localSheetId="13" hidden="1">#REF!</definedName>
    <definedName name="BExMAS0AQY7KMMTBTBPK0SWWDITB" localSheetId="12" hidden="1">#REF!</definedName>
    <definedName name="BExMAS0AQY7KMMTBTBPK0SWWDITB" localSheetId="11" hidden="1">#REF!</definedName>
    <definedName name="BExMAS0AQY7KMMTBTBPK0SWWDITB" localSheetId="10" hidden="1">#REF!</definedName>
    <definedName name="BExMAS0AQY7KMMTBTBPK0SWWDITB" localSheetId="9" hidden="1">#REF!</definedName>
    <definedName name="BExMAS0AQY7KMMTBTBPK0SWWDITB" localSheetId="8" hidden="1">#REF!</definedName>
    <definedName name="BExMAS0AQY7KMMTBTBPK0SWWDITB" localSheetId="7" hidden="1">#REF!</definedName>
    <definedName name="BExMAS0AQY7KMMTBTBPK0SWWDITB" localSheetId="6" hidden="1">#REF!</definedName>
    <definedName name="BExMAS0AQY7KMMTBTBPK0SWWDITB" localSheetId="5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15" hidden="1">#REF!</definedName>
    <definedName name="BExMAXJS82ZJ8RS22VLE0V0LDUII" localSheetId="14" hidden="1">#REF!</definedName>
    <definedName name="BExMAXJS82ZJ8RS22VLE0V0LDUII" localSheetId="13" hidden="1">#REF!</definedName>
    <definedName name="BExMAXJS82ZJ8RS22VLE0V0LDUII" localSheetId="12" hidden="1">#REF!</definedName>
    <definedName name="BExMAXJS82ZJ8RS22VLE0V0LDUII" localSheetId="11" hidden="1">#REF!</definedName>
    <definedName name="BExMAXJS82ZJ8RS22VLE0V0LDUII" localSheetId="10" hidden="1">#REF!</definedName>
    <definedName name="BExMAXJS82ZJ8RS22VLE0V0LDUII" localSheetId="9" hidden="1">#REF!</definedName>
    <definedName name="BExMAXJS82ZJ8RS22VLE0V0LDUII" localSheetId="8" hidden="1">#REF!</definedName>
    <definedName name="BExMAXJS82ZJ8RS22VLE0V0LDUII" localSheetId="7" hidden="1">#REF!</definedName>
    <definedName name="BExMAXJS82ZJ8RS22VLE0V0LDUII" localSheetId="6" hidden="1">#REF!</definedName>
    <definedName name="BExMAXJS82ZJ8RS22VLE0V0LDUII" localSheetId="5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15" hidden="1">#REF!</definedName>
    <definedName name="BExMB4QRS0R3MTB4CMUHFZ84LNZQ" localSheetId="14" hidden="1">#REF!</definedName>
    <definedName name="BExMB4QRS0R3MTB4CMUHFZ84LNZQ" localSheetId="13" hidden="1">#REF!</definedName>
    <definedName name="BExMB4QRS0R3MTB4CMUHFZ84LNZQ" localSheetId="12" hidden="1">#REF!</definedName>
    <definedName name="BExMB4QRS0R3MTB4CMUHFZ84LNZQ" localSheetId="11" hidden="1">#REF!</definedName>
    <definedName name="BExMB4QRS0R3MTB4CMUHFZ84LNZQ" localSheetId="10" hidden="1">#REF!</definedName>
    <definedName name="BExMB4QRS0R3MTB4CMUHFZ84LNZQ" localSheetId="9" hidden="1">#REF!</definedName>
    <definedName name="BExMB4QRS0R3MTB4CMUHFZ84LNZQ" localSheetId="8" hidden="1">#REF!</definedName>
    <definedName name="BExMB4QRS0R3MTB4CMUHFZ84LNZQ" localSheetId="7" hidden="1">#REF!</definedName>
    <definedName name="BExMB4QRS0R3MTB4CMUHFZ84LNZQ" localSheetId="6" hidden="1">#REF!</definedName>
    <definedName name="BExMB4QRS0R3MTB4CMUHFZ84LNZQ" localSheetId="5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15" hidden="1">#REF!</definedName>
    <definedName name="BExMB7AICZ233JKSCEUSR9RQXRS0" localSheetId="14" hidden="1">#REF!</definedName>
    <definedName name="BExMB7AICZ233JKSCEUSR9RQXRS0" localSheetId="13" hidden="1">#REF!</definedName>
    <definedName name="BExMB7AICZ233JKSCEUSR9RQXRS0" localSheetId="12" hidden="1">#REF!</definedName>
    <definedName name="BExMB7AICZ233JKSCEUSR9RQXRS0" localSheetId="11" hidden="1">#REF!</definedName>
    <definedName name="BExMB7AICZ233JKSCEUSR9RQXRS0" localSheetId="10" hidden="1">#REF!</definedName>
    <definedName name="BExMB7AICZ233JKSCEUSR9RQXRS0" localSheetId="9" hidden="1">#REF!</definedName>
    <definedName name="BExMB7AICZ233JKSCEUSR9RQXRS0" localSheetId="8" hidden="1">#REF!</definedName>
    <definedName name="BExMB7AICZ233JKSCEUSR9RQXRS0" localSheetId="7" hidden="1">#REF!</definedName>
    <definedName name="BExMB7AICZ233JKSCEUSR9RQXRS0" localSheetId="6" hidden="1">#REF!</definedName>
    <definedName name="BExMB7AICZ233JKSCEUSR9RQXRS0" localSheetId="5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15" hidden="1">#REF!</definedName>
    <definedName name="BExMBC35WKQY5CWQJLV4D05O6971" localSheetId="14" hidden="1">#REF!</definedName>
    <definedName name="BExMBC35WKQY5CWQJLV4D05O6971" localSheetId="13" hidden="1">#REF!</definedName>
    <definedName name="BExMBC35WKQY5CWQJLV4D05O6971" localSheetId="12" hidden="1">#REF!</definedName>
    <definedName name="BExMBC35WKQY5CWQJLV4D05O6971" localSheetId="11" hidden="1">#REF!</definedName>
    <definedName name="BExMBC35WKQY5CWQJLV4D05O6971" localSheetId="10" hidden="1">#REF!</definedName>
    <definedName name="BExMBC35WKQY5CWQJLV4D05O6971" localSheetId="9" hidden="1">#REF!</definedName>
    <definedName name="BExMBC35WKQY5CWQJLV4D05O6971" localSheetId="8" hidden="1">#REF!</definedName>
    <definedName name="BExMBC35WKQY5CWQJLV4D05O6971" localSheetId="7" hidden="1">#REF!</definedName>
    <definedName name="BExMBC35WKQY5CWQJLV4D05O6971" localSheetId="6" hidden="1">#REF!</definedName>
    <definedName name="BExMBC35WKQY5CWQJLV4D05O6971" localSheetId="5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15" hidden="1">#REF!</definedName>
    <definedName name="BExMBFTZV4Q1A5KG25C1N9PHQNSW" localSheetId="14" hidden="1">#REF!</definedName>
    <definedName name="BExMBFTZV4Q1A5KG25C1N9PHQNSW" localSheetId="13" hidden="1">#REF!</definedName>
    <definedName name="BExMBFTZV4Q1A5KG25C1N9PHQNSW" localSheetId="12" hidden="1">#REF!</definedName>
    <definedName name="BExMBFTZV4Q1A5KG25C1N9PHQNSW" localSheetId="11" hidden="1">#REF!</definedName>
    <definedName name="BExMBFTZV4Q1A5KG25C1N9PHQNSW" localSheetId="10" hidden="1">#REF!</definedName>
    <definedName name="BExMBFTZV4Q1A5KG25C1N9PHQNSW" localSheetId="9" hidden="1">#REF!</definedName>
    <definedName name="BExMBFTZV4Q1A5KG25C1N9PHQNSW" localSheetId="8" hidden="1">#REF!</definedName>
    <definedName name="BExMBFTZV4Q1A5KG25C1N9PHQNSW" localSheetId="7" hidden="1">#REF!</definedName>
    <definedName name="BExMBFTZV4Q1A5KG25C1N9PHQNSW" localSheetId="6" hidden="1">#REF!</definedName>
    <definedName name="BExMBFTZV4Q1A5KG25C1N9PHQNSW" localSheetId="5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15" hidden="1">#REF!</definedName>
    <definedName name="BExMBFZFXQDH3H55R89930TFTU36" localSheetId="14" hidden="1">#REF!</definedName>
    <definedName name="BExMBFZFXQDH3H55R89930TFTU36" localSheetId="13" hidden="1">#REF!</definedName>
    <definedName name="BExMBFZFXQDH3H55R89930TFTU36" localSheetId="12" hidden="1">#REF!</definedName>
    <definedName name="BExMBFZFXQDH3H55R89930TFTU36" localSheetId="11" hidden="1">#REF!</definedName>
    <definedName name="BExMBFZFXQDH3H55R89930TFTU36" localSheetId="10" hidden="1">#REF!</definedName>
    <definedName name="BExMBFZFXQDH3H55R89930TFTU36" localSheetId="9" hidden="1">#REF!</definedName>
    <definedName name="BExMBFZFXQDH3H55R89930TFTU36" localSheetId="8" hidden="1">#REF!</definedName>
    <definedName name="BExMBFZFXQDH3H55R89930TFTU36" localSheetId="7" hidden="1">#REF!</definedName>
    <definedName name="BExMBFZFXQDH3H55R89930TFTU36" localSheetId="6" hidden="1">#REF!</definedName>
    <definedName name="BExMBFZFXQDH3H55R89930TFTU36" localSheetId="5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15" hidden="1">#REF!</definedName>
    <definedName name="BExMBK6ISK3U7KHZKUJXIDKGF6VW" localSheetId="14" hidden="1">#REF!</definedName>
    <definedName name="BExMBK6ISK3U7KHZKUJXIDKGF6VW" localSheetId="13" hidden="1">#REF!</definedName>
    <definedName name="BExMBK6ISK3U7KHZKUJXIDKGF6VW" localSheetId="12" hidden="1">#REF!</definedName>
    <definedName name="BExMBK6ISK3U7KHZKUJXIDKGF6VW" localSheetId="11" hidden="1">#REF!</definedName>
    <definedName name="BExMBK6ISK3U7KHZKUJXIDKGF6VW" localSheetId="10" hidden="1">#REF!</definedName>
    <definedName name="BExMBK6ISK3U7KHZKUJXIDKGF6VW" localSheetId="9" hidden="1">#REF!</definedName>
    <definedName name="BExMBK6ISK3U7KHZKUJXIDKGF6VW" localSheetId="8" hidden="1">#REF!</definedName>
    <definedName name="BExMBK6ISK3U7KHZKUJXIDKGF6VW" localSheetId="7" hidden="1">#REF!</definedName>
    <definedName name="BExMBK6ISK3U7KHZKUJXIDKGF6VW" localSheetId="6" hidden="1">#REF!</definedName>
    <definedName name="BExMBK6ISK3U7KHZKUJXIDKGF6VW" localSheetId="5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15" hidden="1">#REF!</definedName>
    <definedName name="BExMBYPQDG9AYDQ5E8IECVFREPO6" localSheetId="14" hidden="1">#REF!</definedName>
    <definedName name="BExMBYPQDG9AYDQ5E8IECVFREPO6" localSheetId="13" hidden="1">#REF!</definedName>
    <definedName name="BExMBYPQDG9AYDQ5E8IECVFREPO6" localSheetId="12" hidden="1">#REF!</definedName>
    <definedName name="BExMBYPQDG9AYDQ5E8IECVFREPO6" localSheetId="11" hidden="1">#REF!</definedName>
    <definedName name="BExMBYPQDG9AYDQ5E8IECVFREPO6" localSheetId="10" hidden="1">#REF!</definedName>
    <definedName name="BExMBYPQDG9AYDQ5E8IECVFREPO6" localSheetId="9" hidden="1">#REF!</definedName>
    <definedName name="BExMBYPQDG9AYDQ5E8IECVFREPO6" localSheetId="8" hidden="1">#REF!</definedName>
    <definedName name="BExMBYPQDG9AYDQ5E8IECVFREPO6" localSheetId="7" hidden="1">#REF!</definedName>
    <definedName name="BExMBYPQDG9AYDQ5E8IECVFREPO6" localSheetId="6" hidden="1">#REF!</definedName>
    <definedName name="BExMBYPQDG9AYDQ5E8IECVFREPO6" localSheetId="5" hidden="1">#REF!</definedName>
    <definedName name="BExMBYPQDG9AYDQ5E8IECVFREPO6" localSheetId="3" hidden="1">#REF!</definedName>
    <definedName name="BExMBYPQDG9AYDQ5E8IECVFREPO6" hidden="1">#REF!</definedName>
    <definedName name="BExMC7PESEESXVMDCGGIP5LPMUGY" localSheetId="15" hidden="1">#REF!</definedName>
    <definedName name="BExMC7PESEESXVMDCGGIP5LPMUGY" localSheetId="14" hidden="1">#REF!</definedName>
    <definedName name="BExMC7PESEESXVMDCGGIP5LPMUGY" localSheetId="13" hidden="1">#REF!</definedName>
    <definedName name="BExMC7PESEESXVMDCGGIP5LPMUGY" localSheetId="12" hidden="1">#REF!</definedName>
    <definedName name="BExMC7PESEESXVMDCGGIP5LPMUGY" localSheetId="11" hidden="1">#REF!</definedName>
    <definedName name="BExMC7PESEESXVMDCGGIP5LPMUGY" localSheetId="10" hidden="1">#REF!</definedName>
    <definedName name="BExMC7PESEESXVMDCGGIP5LPMUGY" localSheetId="9" hidden="1">#REF!</definedName>
    <definedName name="BExMC7PESEESXVMDCGGIP5LPMUGY" localSheetId="8" hidden="1">#REF!</definedName>
    <definedName name="BExMC7PESEESXVMDCGGIP5LPMUGY" localSheetId="7" hidden="1">#REF!</definedName>
    <definedName name="BExMC7PESEESXVMDCGGIP5LPMUGY" localSheetId="6" hidden="1">#REF!</definedName>
    <definedName name="BExMC7PESEESXVMDCGGIP5LPMUGY" localSheetId="5" hidden="1">#REF!</definedName>
    <definedName name="BExMC7PESEESXVMDCGGIP5LPMUGY" localSheetId="3" hidden="1">#REF!</definedName>
    <definedName name="BExMC7PESEESXVMDCGGIP5LPMUGY" hidden="1">#REF!</definedName>
    <definedName name="BExMC8AZUTX8LG89K2JJR7ZG62XX" localSheetId="15" hidden="1">#REF!</definedName>
    <definedName name="BExMC8AZUTX8LG89K2JJR7ZG62XX" localSheetId="14" hidden="1">#REF!</definedName>
    <definedName name="BExMC8AZUTX8LG89K2JJR7ZG62XX" localSheetId="13" hidden="1">#REF!</definedName>
    <definedName name="BExMC8AZUTX8LG89K2JJR7ZG62XX" localSheetId="12" hidden="1">#REF!</definedName>
    <definedName name="BExMC8AZUTX8LG89K2JJR7ZG62XX" localSheetId="11" hidden="1">#REF!</definedName>
    <definedName name="BExMC8AZUTX8LG89K2JJR7ZG62XX" localSheetId="10" hidden="1">#REF!</definedName>
    <definedName name="BExMC8AZUTX8LG89K2JJR7ZG62XX" localSheetId="9" hidden="1">#REF!</definedName>
    <definedName name="BExMC8AZUTX8LG89K2JJR7ZG62XX" localSheetId="8" hidden="1">#REF!</definedName>
    <definedName name="BExMC8AZUTX8LG89K2JJR7ZG62XX" localSheetId="7" hidden="1">#REF!</definedName>
    <definedName name="BExMC8AZUTX8LG89K2JJR7ZG62XX" localSheetId="6" hidden="1">#REF!</definedName>
    <definedName name="BExMC8AZUTX8LG89K2JJR7ZG62XX" localSheetId="5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15" hidden="1">#REF!</definedName>
    <definedName name="BExMCA96YR10V72G2R0SCIKPZLIZ" localSheetId="14" hidden="1">#REF!</definedName>
    <definedName name="BExMCA96YR10V72G2R0SCIKPZLIZ" localSheetId="13" hidden="1">#REF!</definedName>
    <definedName name="BExMCA96YR10V72G2R0SCIKPZLIZ" localSheetId="12" hidden="1">#REF!</definedName>
    <definedName name="BExMCA96YR10V72G2R0SCIKPZLIZ" localSheetId="11" hidden="1">#REF!</definedName>
    <definedName name="BExMCA96YR10V72G2R0SCIKPZLIZ" localSheetId="10" hidden="1">#REF!</definedName>
    <definedName name="BExMCA96YR10V72G2R0SCIKPZLIZ" localSheetId="9" hidden="1">#REF!</definedName>
    <definedName name="BExMCA96YR10V72G2R0SCIKPZLIZ" localSheetId="8" hidden="1">#REF!</definedName>
    <definedName name="BExMCA96YR10V72G2R0SCIKPZLIZ" localSheetId="7" hidden="1">#REF!</definedName>
    <definedName name="BExMCA96YR10V72G2R0SCIKPZLIZ" localSheetId="6" hidden="1">#REF!</definedName>
    <definedName name="BExMCA96YR10V72G2R0SCIKPZLIZ" localSheetId="5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15" hidden="1">#REF!</definedName>
    <definedName name="BExMCB5JU5I2VQDUBS4O42BTEVKI" localSheetId="14" hidden="1">#REF!</definedName>
    <definedName name="BExMCB5JU5I2VQDUBS4O42BTEVKI" localSheetId="13" hidden="1">#REF!</definedName>
    <definedName name="BExMCB5JU5I2VQDUBS4O42BTEVKI" localSheetId="12" hidden="1">#REF!</definedName>
    <definedName name="BExMCB5JU5I2VQDUBS4O42BTEVKI" localSheetId="11" hidden="1">#REF!</definedName>
    <definedName name="BExMCB5JU5I2VQDUBS4O42BTEVKI" localSheetId="10" hidden="1">#REF!</definedName>
    <definedName name="BExMCB5JU5I2VQDUBS4O42BTEVKI" localSheetId="9" hidden="1">#REF!</definedName>
    <definedName name="BExMCB5JU5I2VQDUBS4O42BTEVKI" localSheetId="8" hidden="1">#REF!</definedName>
    <definedName name="BExMCB5JU5I2VQDUBS4O42BTEVKI" localSheetId="7" hidden="1">#REF!</definedName>
    <definedName name="BExMCB5JU5I2VQDUBS4O42BTEVKI" localSheetId="6" hidden="1">#REF!</definedName>
    <definedName name="BExMCB5JU5I2VQDUBS4O42BTEVKI" localSheetId="5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15" hidden="1">#REF!</definedName>
    <definedName name="BExMCFSQFSEMPY5IXDIRKZDASDBR" localSheetId="14" hidden="1">#REF!</definedName>
    <definedName name="BExMCFSQFSEMPY5IXDIRKZDASDBR" localSheetId="13" hidden="1">#REF!</definedName>
    <definedName name="BExMCFSQFSEMPY5IXDIRKZDASDBR" localSheetId="12" hidden="1">#REF!</definedName>
    <definedName name="BExMCFSQFSEMPY5IXDIRKZDASDBR" localSheetId="11" hidden="1">#REF!</definedName>
    <definedName name="BExMCFSQFSEMPY5IXDIRKZDASDBR" localSheetId="10" hidden="1">#REF!</definedName>
    <definedName name="BExMCFSQFSEMPY5IXDIRKZDASDBR" localSheetId="9" hidden="1">#REF!</definedName>
    <definedName name="BExMCFSQFSEMPY5IXDIRKZDASDBR" localSheetId="8" hidden="1">#REF!</definedName>
    <definedName name="BExMCFSQFSEMPY5IXDIRKZDASDBR" localSheetId="7" hidden="1">#REF!</definedName>
    <definedName name="BExMCFSQFSEMPY5IXDIRKZDASDBR" localSheetId="6" hidden="1">#REF!</definedName>
    <definedName name="BExMCFSQFSEMPY5IXDIRKZDASDBR" localSheetId="5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15" hidden="1">#REF!</definedName>
    <definedName name="BExMCH58I9XOLK7WEE6VSJGYPJGL" localSheetId="14" hidden="1">#REF!</definedName>
    <definedName name="BExMCH58I9XOLK7WEE6VSJGYPJGL" localSheetId="13" hidden="1">#REF!</definedName>
    <definedName name="BExMCH58I9XOLK7WEE6VSJGYPJGL" localSheetId="12" hidden="1">#REF!</definedName>
    <definedName name="BExMCH58I9XOLK7WEE6VSJGYPJGL" localSheetId="11" hidden="1">#REF!</definedName>
    <definedName name="BExMCH58I9XOLK7WEE6VSJGYPJGL" localSheetId="10" hidden="1">#REF!</definedName>
    <definedName name="BExMCH58I9XOLK7WEE6VSJGYPJGL" localSheetId="9" hidden="1">#REF!</definedName>
    <definedName name="BExMCH58I9XOLK7WEE6VSJGYPJGL" localSheetId="8" hidden="1">#REF!</definedName>
    <definedName name="BExMCH58I9XOLK7WEE6VSJGYPJGL" localSheetId="7" hidden="1">#REF!</definedName>
    <definedName name="BExMCH58I9XOLK7WEE6VSJGYPJGL" localSheetId="6" hidden="1">#REF!</definedName>
    <definedName name="BExMCH58I9XOLK7WEE6VSJGYPJGL" localSheetId="5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15" hidden="1">#REF!</definedName>
    <definedName name="BExMCMZOEYWVOOJ98TBHTTCS7XB8" localSheetId="14" hidden="1">#REF!</definedName>
    <definedName name="BExMCMZOEYWVOOJ98TBHTTCS7XB8" localSheetId="13" hidden="1">#REF!</definedName>
    <definedName name="BExMCMZOEYWVOOJ98TBHTTCS7XB8" localSheetId="12" hidden="1">#REF!</definedName>
    <definedName name="BExMCMZOEYWVOOJ98TBHTTCS7XB8" localSheetId="11" hidden="1">#REF!</definedName>
    <definedName name="BExMCMZOEYWVOOJ98TBHTTCS7XB8" localSheetId="10" hidden="1">#REF!</definedName>
    <definedName name="BExMCMZOEYWVOOJ98TBHTTCS7XB8" localSheetId="9" hidden="1">#REF!</definedName>
    <definedName name="BExMCMZOEYWVOOJ98TBHTTCS7XB8" localSheetId="8" hidden="1">#REF!</definedName>
    <definedName name="BExMCMZOEYWVOOJ98TBHTTCS7XB8" localSheetId="7" hidden="1">#REF!</definedName>
    <definedName name="BExMCMZOEYWVOOJ98TBHTTCS7XB8" localSheetId="6" hidden="1">#REF!</definedName>
    <definedName name="BExMCMZOEYWVOOJ98TBHTTCS7XB8" localSheetId="5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15" hidden="1">#REF!</definedName>
    <definedName name="BExMCS8EF2W3FS9QADNKREYSI8P0" localSheetId="14" hidden="1">#REF!</definedName>
    <definedName name="BExMCS8EF2W3FS9QADNKREYSI8P0" localSheetId="13" hidden="1">#REF!</definedName>
    <definedName name="BExMCS8EF2W3FS9QADNKREYSI8P0" localSheetId="12" hidden="1">#REF!</definedName>
    <definedName name="BExMCS8EF2W3FS9QADNKREYSI8P0" localSheetId="11" hidden="1">#REF!</definedName>
    <definedName name="BExMCS8EF2W3FS9QADNKREYSI8P0" localSheetId="10" hidden="1">#REF!</definedName>
    <definedName name="BExMCS8EF2W3FS9QADNKREYSI8P0" localSheetId="9" hidden="1">#REF!</definedName>
    <definedName name="BExMCS8EF2W3FS9QADNKREYSI8P0" localSheetId="8" hidden="1">#REF!</definedName>
    <definedName name="BExMCS8EF2W3FS9QADNKREYSI8P0" localSheetId="7" hidden="1">#REF!</definedName>
    <definedName name="BExMCS8EF2W3FS9QADNKREYSI8P0" localSheetId="6" hidden="1">#REF!</definedName>
    <definedName name="BExMCS8EF2W3FS9QADNKREYSI8P0" localSheetId="5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15" hidden="1">#REF!</definedName>
    <definedName name="BExMCSU0KZGHALEL7N5DJBVL94K7" localSheetId="14" hidden="1">#REF!</definedName>
    <definedName name="BExMCSU0KZGHALEL7N5DJBVL94K7" localSheetId="13" hidden="1">#REF!</definedName>
    <definedName name="BExMCSU0KZGHALEL7N5DJBVL94K7" localSheetId="12" hidden="1">#REF!</definedName>
    <definedName name="BExMCSU0KZGHALEL7N5DJBVL94K7" localSheetId="11" hidden="1">#REF!</definedName>
    <definedName name="BExMCSU0KZGHALEL7N5DJBVL94K7" localSheetId="10" hidden="1">#REF!</definedName>
    <definedName name="BExMCSU0KZGHALEL7N5DJBVL94K7" localSheetId="9" hidden="1">#REF!</definedName>
    <definedName name="BExMCSU0KZGHALEL7N5DJBVL94K7" localSheetId="8" hidden="1">#REF!</definedName>
    <definedName name="BExMCSU0KZGHALEL7N5DJBVL94K7" localSheetId="7" hidden="1">#REF!</definedName>
    <definedName name="BExMCSU0KZGHALEL7N5DJBVL94K7" localSheetId="6" hidden="1">#REF!</definedName>
    <definedName name="BExMCSU0KZGHALEL7N5DJBVL94K7" localSheetId="5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15" hidden="1">#REF!</definedName>
    <definedName name="BExMCUS7GSOM96J0HJ7EH0FFM2AC" localSheetId="14" hidden="1">#REF!</definedName>
    <definedName name="BExMCUS7GSOM96J0HJ7EH0FFM2AC" localSheetId="13" hidden="1">#REF!</definedName>
    <definedName name="BExMCUS7GSOM96J0HJ7EH0FFM2AC" localSheetId="12" hidden="1">#REF!</definedName>
    <definedName name="BExMCUS7GSOM96J0HJ7EH0FFM2AC" localSheetId="11" hidden="1">#REF!</definedName>
    <definedName name="BExMCUS7GSOM96J0HJ7EH0FFM2AC" localSheetId="10" hidden="1">#REF!</definedName>
    <definedName name="BExMCUS7GSOM96J0HJ7EH0FFM2AC" localSheetId="9" hidden="1">#REF!</definedName>
    <definedName name="BExMCUS7GSOM96J0HJ7EH0FFM2AC" localSheetId="8" hidden="1">#REF!</definedName>
    <definedName name="BExMCUS7GSOM96J0HJ7EH0FFM2AC" localSheetId="7" hidden="1">#REF!</definedName>
    <definedName name="BExMCUS7GSOM96J0HJ7EH0FFM2AC" localSheetId="6" hidden="1">#REF!</definedName>
    <definedName name="BExMCUS7GSOM96J0HJ7EH0FFM2AC" localSheetId="5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15" hidden="1">#REF!</definedName>
    <definedName name="BExMCYTT6TVDWMJXO1NZANRTVNAN" localSheetId="14" hidden="1">#REF!</definedName>
    <definedName name="BExMCYTT6TVDWMJXO1NZANRTVNAN" localSheetId="13" hidden="1">#REF!</definedName>
    <definedName name="BExMCYTT6TVDWMJXO1NZANRTVNAN" localSheetId="12" hidden="1">#REF!</definedName>
    <definedName name="BExMCYTT6TVDWMJXO1NZANRTVNAN" localSheetId="11" hidden="1">#REF!</definedName>
    <definedName name="BExMCYTT6TVDWMJXO1NZANRTVNAN" localSheetId="10" hidden="1">#REF!</definedName>
    <definedName name="BExMCYTT6TVDWMJXO1NZANRTVNAN" localSheetId="9" hidden="1">#REF!</definedName>
    <definedName name="BExMCYTT6TVDWMJXO1NZANRTVNAN" localSheetId="8" hidden="1">#REF!</definedName>
    <definedName name="BExMCYTT6TVDWMJXO1NZANRTVNAN" localSheetId="7" hidden="1">#REF!</definedName>
    <definedName name="BExMCYTT6TVDWMJXO1NZANRTVNAN" localSheetId="6" hidden="1">#REF!</definedName>
    <definedName name="BExMCYTT6TVDWMJXO1NZANRTVNAN" localSheetId="5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15" hidden="1">#REF!</definedName>
    <definedName name="BExMD54CT1VTE5YGBM90H90NF28M" localSheetId="14" hidden="1">#REF!</definedName>
    <definedName name="BExMD54CT1VTE5YGBM90H90NF28M" localSheetId="13" hidden="1">#REF!</definedName>
    <definedName name="BExMD54CT1VTE5YGBM90H90NF28M" localSheetId="12" hidden="1">#REF!</definedName>
    <definedName name="BExMD54CT1VTE5YGBM90H90NF28M" localSheetId="11" hidden="1">#REF!</definedName>
    <definedName name="BExMD54CT1VTE5YGBM90H90NF28M" localSheetId="10" hidden="1">#REF!</definedName>
    <definedName name="BExMD54CT1VTE5YGBM90H90NF28M" localSheetId="9" hidden="1">#REF!</definedName>
    <definedName name="BExMD54CT1VTE5YGBM90H90NF28M" localSheetId="8" hidden="1">#REF!</definedName>
    <definedName name="BExMD54CT1VTE5YGBM90H90NF28M" localSheetId="7" hidden="1">#REF!</definedName>
    <definedName name="BExMD54CT1VTE5YGBM90H90NF28M" localSheetId="6" hidden="1">#REF!</definedName>
    <definedName name="BExMD54CT1VTE5YGBM90H90NF28M" localSheetId="5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15" hidden="1">#REF!</definedName>
    <definedName name="BExMD5F6IAV108XYJLXUO9HD0IT6" localSheetId="14" hidden="1">#REF!</definedName>
    <definedName name="BExMD5F6IAV108XYJLXUO9HD0IT6" localSheetId="13" hidden="1">#REF!</definedName>
    <definedName name="BExMD5F6IAV108XYJLXUO9HD0IT6" localSheetId="12" hidden="1">#REF!</definedName>
    <definedName name="BExMD5F6IAV108XYJLXUO9HD0IT6" localSheetId="11" hidden="1">#REF!</definedName>
    <definedName name="BExMD5F6IAV108XYJLXUO9HD0IT6" localSheetId="10" hidden="1">#REF!</definedName>
    <definedName name="BExMD5F6IAV108XYJLXUO9HD0IT6" localSheetId="9" hidden="1">#REF!</definedName>
    <definedName name="BExMD5F6IAV108XYJLXUO9HD0IT6" localSheetId="8" hidden="1">#REF!</definedName>
    <definedName name="BExMD5F6IAV108XYJLXUO9HD0IT6" localSheetId="7" hidden="1">#REF!</definedName>
    <definedName name="BExMD5F6IAV108XYJLXUO9HD0IT6" localSheetId="6" hidden="1">#REF!</definedName>
    <definedName name="BExMD5F6IAV108XYJLXUO9HD0IT6" localSheetId="5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15" hidden="1">#REF!</definedName>
    <definedName name="BExMDANV66W9T3XAXID40XFJ0J93" localSheetId="14" hidden="1">#REF!</definedName>
    <definedName name="BExMDANV66W9T3XAXID40XFJ0J93" localSheetId="13" hidden="1">#REF!</definedName>
    <definedName name="BExMDANV66W9T3XAXID40XFJ0J93" localSheetId="12" hidden="1">#REF!</definedName>
    <definedName name="BExMDANV66W9T3XAXID40XFJ0J93" localSheetId="11" hidden="1">#REF!</definedName>
    <definedName name="BExMDANV66W9T3XAXID40XFJ0J93" localSheetId="10" hidden="1">#REF!</definedName>
    <definedName name="BExMDANV66W9T3XAXID40XFJ0J93" localSheetId="9" hidden="1">#REF!</definedName>
    <definedName name="BExMDANV66W9T3XAXID40XFJ0J93" localSheetId="8" hidden="1">#REF!</definedName>
    <definedName name="BExMDANV66W9T3XAXID40XFJ0J93" localSheetId="7" hidden="1">#REF!</definedName>
    <definedName name="BExMDANV66W9T3XAXID40XFJ0J93" localSheetId="6" hidden="1">#REF!</definedName>
    <definedName name="BExMDANV66W9T3XAXID40XFJ0J93" localSheetId="5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15" hidden="1">#REF!</definedName>
    <definedName name="BExMDGD1KQP7NNR78X2ZX4FCBQ1S" localSheetId="14" hidden="1">#REF!</definedName>
    <definedName name="BExMDGD1KQP7NNR78X2ZX4FCBQ1S" localSheetId="13" hidden="1">#REF!</definedName>
    <definedName name="BExMDGD1KQP7NNR78X2ZX4FCBQ1S" localSheetId="12" hidden="1">#REF!</definedName>
    <definedName name="BExMDGD1KQP7NNR78X2ZX4FCBQ1S" localSheetId="11" hidden="1">#REF!</definedName>
    <definedName name="BExMDGD1KQP7NNR78X2ZX4FCBQ1S" localSheetId="10" hidden="1">#REF!</definedName>
    <definedName name="BExMDGD1KQP7NNR78X2ZX4FCBQ1S" localSheetId="9" hidden="1">#REF!</definedName>
    <definedName name="BExMDGD1KQP7NNR78X2ZX4FCBQ1S" localSheetId="8" hidden="1">#REF!</definedName>
    <definedName name="BExMDGD1KQP7NNR78X2ZX4FCBQ1S" localSheetId="7" hidden="1">#REF!</definedName>
    <definedName name="BExMDGD1KQP7NNR78X2ZX4FCBQ1S" localSheetId="6" hidden="1">#REF!</definedName>
    <definedName name="BExMDGD1KQP7NNR78X2ZX4FCBQ1S" localSheetId="5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15" hidden="1">#REF!</definedName>
    <definedName name="BExMDIRDK0DI8P86HB7WPH8QWLSQ" localSheetId="14" hidden="1">#REF!</definedName>
    <definedName name="BExMDIRDK0DI8P86HB7WPH8QWLSQ" localSheetId="13" hidden="1">#REF!</definedName>
    <definedName name="BExMDIRDK0DI8P86HB7WPH8QWLSQ" localSheetId="12" hidden="1">#REF!</definedName>
    <definedName name="BExMDIRDK0DI8P86HB7WPH8QWLSQ" localSheetId="11" hidden="1">#REF!</definedName>
    <definedName name="BExMDIRDK0DI8P86HB7WPH8QWLSQ" localSheetId="10" hidden="1">#REF!</definedName>
    <definedName name="BExMDIRDK0DI8P86HB7WPH8QWLSQ" localSheetId="9" hidden="1">#REF!</definedName>
    <definedName name="BExMDIRDK0DI8P86HB7WPH8QWLSQ" localSheetId="8" hidden="1">#REF!</definedName>
    <definedName name="BExMDIRDK0DI8P86HB7WPH8QWLSQ" localSheetId="7" hidden="1">#REF!</definedName>
    <definedName name="BExMDIRDK0DI8P86HB7WPH8QWLSQ" localSheetId="6" hidden="1">#REF!</definedName>
    <definedName name="BExMDIRDK0DI8P86HB7WPH8QWLSQ" localSheetId="5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15" hidden="1">#REF!</definedName>
    <definedName name="BExMDOWGDLP3BZZB4ZPI31VS10FP" localSheetId="14" hidden="1">#REF!</definedName>
    <definedName name="BExMDOWGDLP3BZZB4ZPI31VS10FP" localSheetId="13" hidden="1">#REF!</definedName>
    <definedName name="BExMDOWGDLP3BZZB4ZPI31VS10FP" localSheetId="12" hidden="1">#REF!</definedName>
    <definedName name="BExMDOWGDLP3BZZB4ZPI31VS10FP" localSheetId="11" hidden="1">#REF!</definedName>
    <definedName name="BExMDOWGDLP3BZZB4ZPI31VS10FP" localSheetId="10" hidden="1">#REF!</definedName>
    <definedName name="BExMDOWGDLP3BZZB4ZPI31VS10FP" localSheetId="9" hidden="1">#REF!</definedName>
    <definedName name="BExMDOWGDLP3BZZB4ZPI31VS10FP" localSheetId="8" hidden="1">#REF!</definedName>
    <definedName name="BExMDOWGDLP3BZZB4ZPI31VS10FP" localSheetId="7" hidden="1">#REF!</definedName>
    <definedName name="BExMDOWGDLP3BZZB4ZPI31VS10FP" localSheetId="6" hidden="1">#REF!</definedName>
    <definedName name="BExMDOWGDLP3BZZB4ZPI31VS10FP" localSheetId="5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15" hidden="1">#REF!</definedName>
    <definedName name="BExMDPI2FVMORSWDDCVAJ85WYAYO" localSheetId="14" hidden="1">#REF!</definedName>
    <definedName name="BExMDPI2FVMORSWDDCVAJ85WYAYO" localSheetId="13" hidden="1">#REF!</definedName>
    <definedName name="BExMDPI2FVMORSWDDCVAJ85WYAYO" localSheetId="12" hidden="1">#REF!</definedName>
    <definedName name="BExMDPI2FVMORSWDDCVAJ85WYAYO" localSheetId="11" hidden="1">#REF!</definedName>
    <definedName name="BExMDPI2FVMORSWDDCVAJ85WYAYO" localSheetId="10" hidden="1">#REF!</definedName>
    <definedName name="BExMDPI2FVMORSWDDCVAJ85WYAYO" localSheetId="9" hidden="1">#REF!</definedName>
    <definedName name="BExMDPI2FVMORSWDDCVAJ85WYAYO" localSheetId="8" hidden="1">#REF!</definedName>
    <definedName name="BExMDPI2FVMORSWDDCVAJ85WYAYO" localSheetId="7" hidden="1">#REF!</definedName>
    <definedName name="BExMDPI2FVMORSWDDCVAJ85WYAYO" localSheetId="6" hidden="1">#REF!</definedName>
    <definedName name="BExMDPI2FVMORSWDDCVAJ85WYAYO" localSheetId="5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15" hidden="1">#REF!</definedName>
    <definedName name="BExMDUWB7VWHFFR266QXO46BNV2S" localSheetId="14" hidden="1">#REF!</definedName>
    <definedName name="BExMDUWB7VWHFFR266QXO46BNV2S" localSheetId="13" hidden="1">#REF!</definedName>
    <definedName name="BExMDUWB7VWHFFR266QXO46BNV2S" localSheetId="12" hidden="1">#REF!</definedName>
    <definedName name="BExMDUWB7VWHFFR266QXO46BNV2S" localSheetId="11" hidden="1">#REF!</definedName>
    <definedName name="BExMDUWB7VWHFFR266QXO46BNV2S" localSheetId="10" hidden="1">#REF!</definedName>
    <definedName name="BExMDUWB7VWHFFR266QXO46BNV2S" localSheetId="9" hidden="1">#REF!</definedName>
    <definedName name="BExMDUWB7VWHFFR266QXO46BNV2S" localSheetId="8" hidden="1">#REF!</definedName>
    <definedName name="BExMDUWB7VWHFFR266QXO46BNV2S" localSheetId="7" hidden="1">#REF!</definedName>
    <definedName name="BExMDUWB7VWHFFR266QXO46BNV2S" localSheetId="6" hidden="1">#REF!</definedName>
    <definedName name="BExMDUWB7VWHFFR266QXO46BNV2S" localSheetId="5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15" hidden="1">#REF!</definedName>
    <definedName name="BExME2U47N8LZG0BPJ49ANY5QVV2" localSheetId="14" hidden="1">#REF!</definedName>
    <definedName name="BExME2U47N8LZG0BPJ49ANY5QVV2" localSheetId="13" hidden="1">#REF!</definedName>
    <definedName name="BExME2U47N8LZG0BPJ49ANY5QVV2" localSheetId="12" hidden="1">#REF!</definedName>
    <definedName name="BExME2U47N8LZG0BPJ49ANY5QVV2" localSheetId="11" hidden="1">#REF!</definedName>
    <definedName name="BExME2U47N8LZG0BPJ49ANY5QVV2" localSheetId="10" hidden="1">#REF!</definedName>
    <definedName name="BExME2U47N8LZG0BPJ49ANY5QVV2" localSheetId="9" hidden="1">#REF!</definedName>
    <definedName name="BExME2U47N8LZG0BPJ49ANY5QVV2" localSheetId="8" hidden="1">#REF!</definedName>
    <definedName name="BExME2U47N8LZG0BPJ49ANY5QVV2" localSheetId="7" hidden="1">#REF!</definedName>
    <definedName name="BExME2U47N8LZG0BPJ49ANY5QVV2" localSheetId="6" hidden="1">#REF!</definedName>
    <definedName name="BExME2U47N8LZG0BPJ49ANY5QVV2" localSheetId="5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15" hidden="1">#REF!</definedName>
    <definedName name="BExME88DH5DUKMUFI9FNVECXFD2E" localSheetId="14" hidden="1">#REF!</definedName>
    <definedName name="BExME88DH5DUKMUFI9FNVECXFD2E" localSheetId="13" hidden="1">#REF!</definedName>
    <definedName name="BExME88DH5DUKMUFI9FNVECXFD2E" localSheetId="12" hidden="1">#REF!</definedName>
    <definedName name="BExME88DH5DUKMUFI9FNVECXFD2E" localSheetId="11" hidden="1">#REF!</definedName>
    <definedName name="BExME88DH5DUKMUFI9FNVECXFD2E" localSheetId="10" hidden="1">#REF!</definedName>
    <definedName name="BExME88DH5DUKMUFI9FNVECXFD2E" localSheetId="9" hidden="1">#REF!</definedName>
    <definedName name="BExME88DH5DUKMUFI9FNVECXFD2E" localSheetId="8" hidden="1">#REF!</definedName>
    <definedName name="BExME88DH5DUKMUFI9FNVECXFD2E" localSheetId="7" hidden="1">#REF!</definedName>
    <definedName name="BExME88DH5DUKMUFI9FNVECXFD2E" localSheetId="6" hidden="1">#REF!</definedName>
    <definedName name="BExME88DH5DUKMUFI9FNVECXFD2E" localSheetId="5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15" hidden="1">#REF!</definedName>
    <definedName name="BExME9A7MOGAK7YTTQYXP5DL6VYA" localSheetId="14" hidden="1">#REF!</definedName>
    <definedName name="BExME9A7MOGAK7YTTQYXP5DL6VYA" localSheetId="13" hidden="1">#REF!</definedName>
    <definedName name="BExME9A7MOGAK7YTTQYXP5DL6VYA" localSheetId="12" hidden="1">#REF!</definedName>
    <definedName name="BExME9A7MOGAK7YTTQYXP5DL6VYA" localSheetId="11" hidden="1">#REF!</definedName>
    <definedName name="BExME9A7MOGAK7YTTQYXP5DL6VYA" localSheetId="10" hidden="1">#REF!</definedName>
    <definedName name="BExME9A7MOGAK7YTTQYXP5DL6VYA" localSheetId="9" hidden="1">#REF!</definedName>
    <definedName name="BExME9A7MOGAK7YTTQYXP5DL6VYA" localSheetId="8" hidden="1">#REF!</definedName>
    <definedName name="BExME9A7MOGAK7YTTQYXP5DL6VYA" localSheetId="7" hidden="1">#REF!</definedName>
    <definedName name="BExME9A7MOGAK7YTTQYXP5DL6VYA" localSheetId="6" hidden="1">#REF!</definedName>
    <definedName name="BExME9A7MOGAK7YTTQYXP5DL6VYA" localSheetId="5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15" hidden="1">#REF!</definedName>
    <definedName name="BExMEOV9YFRY5C3GDLU60GIX10BY" localSheetId="14" hidden="1">#REF!</definedName>
    <definedName name="BExMEOV9YFRY5C3GDLU60GIX10BY" localSheetId="13" hidden="1">#REF!</definedName>
    <definedName name="BExMEOV9YFRY5C3GDLU60GIX10BY" localSheetId="12" hidden="1">#REF!</definedName>
    <definedName name="BExMEOV9YFRY5C3GDLU60GIX10BY" localSheetId="11" hidden="1">#REF!</definedName>
    <definedName name="BExMEOV9YFRY5C3GDLU60GIX10BY" localSheetId="10" hidden="1">#REF!</definedName>
    <definedName name="BExMEOV9YFRY5C3GDLU60GIX10BY" localSheetId="9" hidden="1">#REF!</definedName>
    <definedName name="BExMEOV9YFRY5C3GDLU60GIX10BY" localSheetId="8" hidden="1">#REF!</definedName>
    <definedName name="BExMEOV9YFRY5C3GDLU60GIX10BY" localSheetId="7" hidden="1">#REF!</definedName>
    <definedName name="BExMEOV9YFRY5C3GDLU60GIX10BY" localSheetId="6" hidden="1">#REF!</definedName>
    <definedName name="BExMEOV9YFRY5C3GDLU60GIX10BY" localSheetId="5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15" hidden="1">#REF!</definedName>
    <definedName name="BExMEUK2Q5GZGZFZ77Z2IYUKOOYW" localSheetId="14" hidden="1">#REF!</definedName>
    <definedName name="BExMEUK2Q5GZGZFZ77Z2IYUKOOYW" localSheetId="13" hidden="1">#REF!</definedName>
    <definedName name="BExMEUK2Q5GZGZFZ77Z2IYUKOOYW" localSheetId="12" hidden="1">#REF!</definedName>
    <definedName name="BExMEUK2Q5GZGZFZ77Z2IYUKOOYW" localSheetId="11" hidden="1">#REF!</definedName>
    <definedName name="BExMEUK2Q5GZGZFZ77Z2IYUKOOYW" localSheetId="10" hidden="1">#REF!</definedName>
    <definedName name="BExMEUK2Q5GZGZFZ77Z2IYUKOOYW" localSheetId="9" hidden="1">#REF!</definedName>
    <definedName name="BExMEUK2Q5GZGZFZ77Z2IYUKOOYW" localSheetId="8" hidden="1">#REF!</definedName>
    <definedName name="BExMEUK2Q5GZGZFZ77Z2IYUKOOYW" localSheetId="7" hidden="1">#REF!</definedName>
    <definedName name="BExMEUK2Q5GZGZFZ77Z2IYUKOOYW" localSheetId="6" hidden="1">#REF!</definedName>
    <definedName name="BExMEUK2Q5GZGZFZ77Z2IYUKOOYW" localSheetId="5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15" hidden="1">#REF!</definedName>
    <definedName name="BExMEWT36INWIP0VNS94NEP3WZ4U" localSheetId="14" hidden="1">#REF!</definedName>
    <definedName name="BExMEWT36INWIP0VNS94NEP3WZ4U" localSheetId="13" hidden="1">#REF!</definedName>
    <definedName name="BExMEWT36INWIP0VNS94NEP3WZ4U" localSheetId="12" hidden="1">#REF!</definedName>
    <definedName name="BExMEWT36INWIP0VNS94NEP3WZ4U" localSheetId="11" hidden="1">#REF!</definedName>
    <definedName name="BExMEWT36INWIP0VNS94NEP3WZ4U" localSheetId="10" hidden="1">#REF!</definedName>
    <definedName name="BExMEWT36INWIP0VNS94NEP3WZ4U" localSheetId="9" hidden="1">#REF!</definedName>
    <definedName name="BExMEWT36INWIP0VNS94NEP3WZ4U" localSheetId="8" hidden="1">#REF!</definedName>
    <definedName name="BExMEWT36INWIP0VNS94NEP3WZ4U" localSheetId="7" hidden="1">#REF!</definedName>
    <definedName name="BExMEWT36INWIP0VNS94NEP3WZ4U" localSheetId="6" hidden="1">#REF!</definedName>
    <definedName name="BExMEWT36INWIP0VNS94NEP3WZ4U" localSheetId="5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15" hidden="1">#REF!</definedName>
    <definedName name="BExMEY09ESM4H2YGKEQQRYUD114R" localSheetId="14" hidden="1">#REF!</definedName>
    <definedName name="BExMEY09ESM4H2YGKEQQRYUD114R" localSheetId="13" hidden="1">#REF!</definedName>
    <definedName name="BExMEY09ESM4H2YGKEQQRYUD114R" localSheetId="12" hidden="1">#REF!</definedName>
    <definedName name="BExMEY09ESM4H2YGKEQQRYUD114R" localSheetId="11" hidden="1">#REF!</definedName>
    <definedName name="BExMEY09ESM4H2YGKEQQRYUD114R" localSheetId="10" hidden="1">#REF!</definedName>
    <definedName name="BExMEY09ESM4H2YGKEQQRYUD114R" localSheetId="9" hidden="1">#REF!</definedName>
    <definedName name="BExMEY09ESM4H2YGKEQQRYUD114R" localSheetId="8" hidden="1">#REF!</definedName>
    <definedName name="BExMEY09ESM4H2YGKEQQRYUD114R" localSheetId="7" hidden="1">#REF!</definedName>
    <definedName name="BExMEY09ESM4H2YGKEQQRYUD114R" localSheetId="6" hidden="1">#REF!</definedName>
    <definedName name="BExMEY09ESM4H2YGKEQQRYUD114R" localSheetId="5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15" hidden="1">#REF!</definedName>
    <definedName name="BExMF0UU4SBJHOJ4SG09QMF1TC7H" localSheetId="14" hidden="1">#REF!</definedName>
    <definedName name="BExMF0UU4SBJHOJ4SG09QMF1TC7H" localSheetId="13" hidden="1">#REF!</definedName>
    <definedName name="BExMF0UU4SBJHOJ4SG09QMF1TC7H" localSheetId="12" hidden="1">#REF!</definedName>
    <definedName name="BExMF0UU4SBJHOJ4SG09QMF1TC7H" localSheetId="11" hidden="1">#REF!</definedName>
    <definedName name="BExMF0UU4SBJHOJ4SG09QMF1TC7H" localSheetId="10" hidden="1">#REF!</definedName>
    <definedName name="BExMF0UU4SBJHOJ4SG09QMF1TC7H" localSheetId="9" hidden="1">#REF!</definedName>
    <definedName name="BExMF0UU4SBJHOJ4SG09QMF1TC7H" localSheetId="8" hidden="1">#REF!</definedName>
    <definedName name="BExMF0UU4SBJHOJ4SG09QMF1TC7H" localSheetId="7" hidden="1">#REF!</definedName>
    <definedName name="BExMF0UU4SBJHOJ4SG09QMF1TC7H" localSheetId="6" hidden="1">#REF!</definedName>
    <definedName name="BExMF0UU4SBJHOJ4SG09QMF1TC7H" localSheetId="5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15" hidden="1">#REF!</definedName>
    <definedName name="BExMF2YDPQWGK3CSN8LJG16MLFQZ" localSheetId="14" hidden="1">#REF!</definedName>
    <definedName name="BExMF2YDPQWGK3CSN8LJG16MLFQZ" localSheetId="13" hidden="1">#REF!</definedName>
    <definedName name="BExMF2YDPQWGK3CSN8LJG16MLFQZ" localSheetId="12" hidden="1">#REF!</definedName>
    <definedName name="BExMF2YDPQWGK3CSN8LJG16MLFQZ" localSheetId="11" hidden="1">#REF!</definedName>
    <definedName name="BExMF2YDPQWGK3CSN8LJG16MLFQZ" localSheetId="10" hidden="1">#REF!</definedName>
    <definedName name="BExMF2YDPQWGK3CSN8LJG16MLFQZ" localSheetId="9" hidden="1">#REF!</definedName>
    <definedName name="BExMF2YDPQWGK3CSN8LJG16MLFQZ" localSheetId="8" hidden="1">#REF!</definedName>
    <definedName name="BExMF2YDPQWGK3CSN8LJG16MLFQZ" localSheetId="7" hidden="1">#REF!</definedName>
    <definedName name="BExMF2YDPQWGK3CSN8LJG16MLFQZ" localSheetId="6" hidden="1">#REF!</definedName>
    <definedName name="BExMF2YDPQWGK3CSN8LJG16MLFQZ" localSheetId="5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15" hidden="1">#REF!</definedName>
    <definedName name="BExMF4G4IUPQY1Y5GEY5N3E04CL6" localSheetId="14" hidden="1">#REF!</definedName>
    <definedName name="BExMF4G4IUPQY1Y5GEY5N3E04CL6" localSheetId="13" hidden="1">#REF!</definedName>
    <definedName name="BExMF4G4IUPQY1Y5GEY5N3E04CL6" localSheetId="12" hidden="1">#REF!</definedName>
    <definedName name="BExMF4G4IUPQY1Y5GEY5N3E04CL6" localSheetId="11" hidden="1">#REF!</definedName>
    <definedName name="BExMF4G4IUPQY1Y5GEY5N3E04CL6" localSheetId="10" hidden="1">#REF!</definedName>
    <definedName name="BExMF4G4IUPQY1Y5GEY5N3E04CL6" localSheetId="9" hidden="1">#REF!</definedName>
    <definedName name="BExMF4G4IUPQY1Y5GEY5N3E04CL6" localSheetId="8" hidden="1">#REF!</definedName>
    <definedName name="BExMF4G4IUPQY1Y5GEY5N3E04CL6" localSheetId="7" hidden="1">#REF!</definedName>
    <definedName name="BExMF4G4IUPQY1Y5GEY5N3E04CL6" localSheetId="6" hidden="1">#REF!</definedName>
    <definedName name="BExMF4G4IUPQY1Y5GEY5N3E04CL6" localSheetId="5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15" hidden="1">#REF!</definedName>
    <definedName name="BExMF9UIGYMOAQK0ELUWP0S0HZZY" localSheetId="14" hidden="1">#REF!</definedName>
    <definedName name="BExMF9UIGYMOAQK0ELUWP0S0HZZY" localSheetId="13" hidden="1">#REF!</definedName>
    <definedName name="BExMF9UIGYMOAQK0ELUWP0S0HZZY" localSheetId="12" hidden="1">#REF!</definedName>
    <definedName name="BExMF9UIGYMOAQK0ELUWP0S0HZZY" localSheetId="11" hidden="1">#REF!</definedName>
    <definedName name="BExMF9UIGYMOAQK0ELUWP0S0HZZY" localSheetId="10" hidden="1">#REF!</definedName>
    <definedName name="BExMF9UIGYMOAQK0ELUWP0S0HZZY" localSheetId="9" hidden="1">#REF!</definedName>
    <definedName name="BExMF9UIGYMOAQK0ELUWP0S0HZZY" localSheetId="8" hidden="1">#REF!</definedName>
    <definedName name="BExMF9UIGYMOAQK0ELUWP0S0HZZY" localSheetId="7" hidden="1">#REF!</definedName>
    <definedName name="BExMF9UIGYMOAQK0ELUWP0S0HZZY" localSheetId="6" hidden="1">#REF!</definedName>
    <definedName name="BExMF9UIGYMOAQK0ELUWP0S0HZZY" localSheetId="5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15" hidden="1">#REF!</definedName>
    <definedName name="BExMFDLBSWFMRDYJ2DZETI3EXKN2" localSheetId="14" hidden="1">#REF!</definedName>
    <definedName name="BExMFDLBSWFMRDYJ2DZETI3EXKN2" localSheetId="13" hidden="1">#REF!</definedName>
    <definedName name="BExMFDLBSWFMRDYJ2DZETI3EXKN2" localSheetId="12" hidden="1">#REF!</definedName>
    <definedName name="BExMFDLBSWFMRDYJ2DZETI3EXKN2" localSheetId="11" hidden="1">#REF!</definedName>
    <definedName name="BExMFDLBSWFMRDYJ2DZETI3EXKN2" localSheetId="10" hidden="1">#REF!</definedName>
    <definedName name="BExMFDLBSWFMRDYJ2DZETI3EXKN2" localSheetId="9" hidden="1">#REF!</definedName>
    <definedName name="BExMFDLBSWFMRDYJ2DZETI3EXKN2" localSheetId="8" hidden="1">#REF!</definedName>
    <definedName name="BExMFDLBSWFMRDYJ2DZETI3EXKN2" localSheetId="7" hidden="1">#REF!</definedName>
    <definedName name="BExMFDLBSWFMRDYJ2DZETI3EXKN2" localSheetId="6" hidden="1">#REF!</definedName>
    <definedName name="BExMFDLBSWFMRDYJ2DZETI3EXKN2" localSheetId="5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15" hidden="1">#REF!</definedName>
    <definedName name="BExMFLDTMRTCHKA37LQW67BG8D5C" localSheetId="14" hidden="1">#REF!</definedName>
    <definedName name="BExMFLDTMRTCHKA37LQW67BG8D5C" localSheetId="13" hidden="1">#REF!</definedName>
    <definedName name="BExMFLDTMRTCHKA37LQW67BG8D5C" localSheetId="12" hidden="1">#REF!</definedName>
    <definedName name="BExMFLDTMRTCHKA37LQW67BG8D5C" localSheetId="11" hidden="1">#REF!</definedName>
    <definedName name="BExMFLDTMRTCHKA37LQW67BG8D5C" localSheetId="10" hidden="1">#REF!</definedName>
    <definedName name="BExMFLDTMRTCHKA37LQW67BG8D5C" localSheetId="9" hidden="1">#REF!</definedName>
    <definedName name="BExMFLDTMRTCHKA37LQW67BG8D5C" localSheetId="8" hidden="1">#REF!</definedName>
    <definedName name="BExMFLDTMRTCHKA37LQW67BG8D5C" localSheetId="7" hidden="1">#REF!</definedName>
    <definedName name="BExMFLDTMRTCHKA37LQW67BG8D5C" localSheetId="6" hidden="1">#REF!</definedName>
    <definedName name="BExMFLDTMRTCHKA37LQW67BG8D5C" localSheetId="5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15" hidden="1">#REF!</definedName>
    <definedName name="BExMFTH63LTWA2JYJTJYMT5K2OF2" localSheetId="14" hidden="1">#REF!</definedName>
    <definedName name="BExMFTH63LTWA2JYJTJYMT5K2OF2" localSheetId="13" hidden="1">#REF!</definedName>
    <definedName name="BExMFTH63LTWA2JYJTJYMT5K2OF2" localSheetId="12" hidden="1">#REF!</definedName>
    <definedName name="BExMFTH63LTWA2JYJTJYMT5K2OF2" localSheetId="11" hidden="1">#REF!</definedName>
    <definedName name="BExMFTH63LTWA2JYJTJYMT5K2OF2" localSheetId="10" hidden="1">#REF!</definedName>
    <definedName name="BExMFTH63LTWA2JYJTJYMT5K2OF2" localSheetId="9" hidden="1">#REF!</definedName>
    <definedName name="BExMFTH63LTWA2JYJTJYMT5K2OF2" localSheetId="8" hidden="1">#REF!</definedName>
    <definedName name="BExMFTH63LTWA2JYJTJYMT5K2OF2" localSheetId="7" hidden="1">#REF!</definedName>
    <definedName name="BExMFTH63LTWA2JYJTJYMT5K2OF2" localSheetId="6" hidden="1">#REF!</definedName>
    <definedName name="BExMFTH63LTWA2JYJTJYMT5K2OF2" localSheetId="5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15" hidden="1">#REF!</definedName>
    <definedName name="BExMFY4AG5T27EVMCCNE00GOAR66" localSheetId="14" hidden="1">#REF!</definedName>
    <definedName name="BExMFY4AG5T27EVMCCNE00GOAR66" localSheetId="13" hidden="1">#REF!</definedName>
    <definedName name="BExMFY4AG5T27EVMCCNE00GOAR66" localSheetId="12" hidden="1">#REF!</definedName>
    <definedName name="BExMFY4AG5T27EVMCCNE00GOAR66" localSheetId="11" hidden="1">#REF!</definedName>
    <definedName name="BExMFY4AG5T27EVMCCNE00GOAR66" localSheetId="10" hidden="1">#REF!</definedName>
    <definedName name="BExMFY4AG5T27EVMCCNE00GOAR66" localSheetId="9" hidden="1">#REF!</definedName>
    <definedName name="BExMFY4AG5T27EVMCCNE00GOAR66" localSheetId="8" hidden="1">#REF!</definedName>
    <definedName name="BExMFY4AG5T27EVMCCNE00GOAR66" localSheetId="7" hidden="1">#REF!</definedName>
    <definedName name="BExMFY4AG5T27EVMCCNE00GOAR66" localSheetId="6" hidden="1">#REF!</definedName>
    <definedName name="BExMFY4AG5T27EVMCCNE00GOAR66" localSheetId="5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15" hidden="1">#REF!</definedName>
    <definedName name="BExMGQQNOFER1MEVQ961XARTRIOB" localSheetId="14" hidden="1">#REF!</definedName>
    <definedName name="BExMGQQNOFER1MEVQ961XARTRIOB" localSheetId="13" hidden="1">#REF!</definedName>
    <definedName name="BExMGQQNOFER1MEVQ961XARTRIOB" localSheetId="12" hidden="1">#REF!</definedName>
    <definedName name="BExMGQQNOFER1MEVQ961XARTRIOB" localSheetId="11" hidden="1">#REF!</definedName>
    <definedName name="BExMGQQNOFER1MEVQ961XARTRIOB" localSheetId="10" hidden="1">#REF!</definedName>
    <definedName name="BExMGQQNOFER1MEVQ961XARTRIOB" localSheetId="9" hidden="1">#REF!</definedName>
    <definedName name="BExMGQQNOFER1MEVQ961XARTRIOB" localSheetId="8" hidden="1">#REF!</definedName>
    <definedName name="BExMGQQNOFER1MEVQ961XARTRIOB" localSheetId="7" hidden="1">#REF!</definedName>
    <definedName name="BExMGQQNOFER1MEVQ961XARTRIOB" localSheetId="6" hidden="1">#REF!</definedName>
    <definedName name="BExMGQQNOFER1MEVQ961XARTRIOB" localSheetId="5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15" hidden="1">#REF!</definedName>
    <definedName name="BExMH189E60TZBQFN2UWVA1UZA7X" localSheetId="14" hidden="1">#REF!</definedName>
    <definedName name="BExMH189E60TZBQFN2UWVA1UZA7X" localSheetId="13" hidden="1">#REF!</definedName>
    <definedName name="BExMH189E60TZBQFN2UWVA1UZA7X" localSheetId="12" hidden="1">#REF!</definedName>
    <definedName name="BExMH189E60TZBQFN2UWVA1UZA7X" localSheetId="11" hidden="1">#REF!</definedName>
    <definedName name="BExMH189E60TZBQFN2UWVA1UZA7X" localSheetId="10" hidden="1">#REF!</definedName>
    <definedName name="BExMH189E60TZBQFN2UWVA1UZA7X" localSheetId="9" hidden="1">#REF!</definedName>
    <definedName name="BExMH189E60TZBQFN2UWVA1UZA7X" localSheetId="8" hidden="1">#REF!</definedName>
    <definedName name="BExMH189E60TZBQFN2UWVA1UZA7X" localSheetId="7" hidden="1">#REF!</definedName>
    <definedName name="BExMH189E60TZBQFN2UWVA1UZA7X" localSheetId="6" hidden="1">#REF!</definedName>
    <definedName name="BExMH189E60TZBQFN2UWVA1UZA7X" localSheetId="5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15" hidden="1">#REF!</definedName>
    <definedName name="BExMH3H9TW5TJCNU5Z1EWXP3BAEP" localSheetId="14" hidden="1">#REF!</definedName>
    <definedName name="BExMH3H9TW5TJCNU5Z1EWXP3BAEP" localSheetId="13" hidden="1">#REF!</definedName>
    <definedName name="BExMH3H9TW5TJCNU5Z1EWXP3BAEP" localSheetId="12" hidden="1">#REF!</definedName>
    <definedName name="BExMH3H9TW5TJCNU5Z1EWXP3BAEP" localSheetId="11" hidden="1">#REF!</definedName>
    <definedName name="BExMH3H9TW5TJCNU5Z1EWXP3BAEP" localSheetId="10" hidden="1">#REF!</definedName>
    <definedName name="BExMH3H9TW5TJCNU5Z1EWXP3BAEP" localSheetId="9" hidden="1">#REF!</definedName>
    <definedName name="BExMH3H9TW5TJCNU5Z1EWXP3BAEP" localSheetId="8" hidden="1">#REF!</definedName>
    <definedName name="BExMH3H9TW5TJCNU5Z1EWXP3BAEP" localSheetId="7" hidden="1">#REF!</definedName>
    <definedName name="BExMH3H9TW5TJCNU5Z1EWXP3BAEP" localSheetId="6" hidden="1">#REF!</definedName>
    <definedName name="BExMH3H9TW5TJCNU5Z1EWXP3BAEP" localSheetId="5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15" hidden="1">#REF!</definedName>
    <definedName name="BExMH5A1B01SYXROP70DOKTQ5D6Z" localSheetId="14" hidden="1">#REF!</definedName>
    <definedName name="BExMH5A1B01SYXROP70DOKTQ5D6Z" localSheetId="13" hidden="1">#REF!</definedName>
    <definedName name="BExMH5A1B01SYXROP70DOKTQ5D6Z" localSheetId="12" hidden="1">#REF!</definedName>
    <definedName name="BExMH5A1B01SYXROP70DOKTQ5D6Z" localSheetId="11" hidden="1">#REF!</definedName>
    <definedName name="BExMH5A1B01SYXROP70DOKTQ5D6Z" localSheetId="10" hidden="1">#REF!</definedName>
    <definedName name="BExMH5A1B01SYXROP70DOKTQ5D6Z" localSheetId="9" hidden="1">#REF!</definedName>
    <definedName name="BExMH5A1B01SYXROP70DOKTQ5D6Z" localSheetId="8" hidden="1">#REF!</definedName>
    <definedName name="BExMH5A1B01SYXROP70DOKTQ5D6Z" localSheetId="7" hidden="1">#REF!</definedName>
    <definedName name="BExMH5A1B01SYXROP70DOKTQ5D6Z" localSheetId="6" hidden="1">#REF!</definedName>
    <definedName name="BExMH5A1B01SYXROP70DOKTQ5D6Z" localSheetId="5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15" hidden="1">#REF!</definedName>
    <definedName name="BExMHCGUJ8A3L31NU0XU0FGXE4P3" localSheetId="14" hidden="1">#REF!</definedName>
    <definedName name="BExMHCGUJ8A3L31NU0XU0FGXE4P3" localSheetId="13" hidden="1">#REF!</definedName>
    <definedName name="BExMHCGUJ8A3L31NU0XU0FGXE4P3" localSheetId="12" hidden="1">#REF!</definedName>
    <definedName name="BExMHCGUJ8A3L31NU0XU0FGXE4P3" localSheetId="11" hidden="1">#REF!</definedName>
    <definedName name="BExMHCGUJ8A3L31NU0XU0FGXE4P3" localSheetId="10" hidden="1">#REF!</definedName>
    <definedName name="BExMHCGUJ8A3L31NU0XU0FGXE4P3" localSheetId="9" hidden="1">#REF!</definedName>
    <definedName name="BExMHCGUJ8A3L31NU0XU0FGXE4P3" localSheetId="8" hidden="1">#REF!</definedName>
    <definedName name="BExMHCGUJ8A3L31NU0XU0FGXE4P3" localSheetId="7" hidden="1">#REF!</definedName>
    <definedName name="BExMHCGUJ8A3L31NU0XU0FGXE4P3" localSheetId="6" hidden="1">#REF!</definedName>
    <definedName name="BExMHCGUJ8A3L31NU0XU0FGXE4P3" localSheetId="5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15" hidden="1">#REF!</definedName>
    <definedName name="BExMHOWPB34KPZ76M2KIX2C9R2VB" localSheetId="14" hidden="1">#REF!</definedName>
    <definedName name="BExMHOWPB34KPZ76M2KIX2C9R2VB" localSheetId="13" hidden="1">#REF!</definedName>
    <definedName name="BExMHOWPB34KPZ76M2KIX2C9R2VB" localSheetId="12" hidden="1">#REF!</definedName>
    <definedName name="BExMHOWPB34KPZ76M2KIX2C9R2VB" localSheetId="11" hidden="1">#REF!</definedName>
    <definedName name="BExMHOWPB34KPZ76M2KIX2C9R2VB" localSheetId="10" hidden="1">#REF!</definedName>
    <definedName name="BExMHOWPB34KPZ76M2KIX2C9R2VB" localSheetId="9" hidden="1">#REF!</definedName>
    <definedName name="BExMHOWPB34KPZ76M2KIX2C9R2VB" localSheetId="8" hidden="1">#REF!</definedName>
    <definedName name="BExMHOWPB34KPZ76M2KIX2C9R2VB" localSheetId="7" hidden="1">#REF!</definedName>
    <definedName name="BExMHOWPB34KPZ76M2KIX2C9R2VB" localSheetId="6" hidden="1">#REF!</definedName>
    <definedName name="BExMHOWPB34KPZ76M2KIX2C9R2VB" localSheetId="5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15" hidden="1">#REF!</definedName>
    <definedName name="BExMHSSYC6KVHA3QDTSYPN92TWMI" localSheetId="14" hidden="1">#REF!</definedName>
    <definedName name="BExMHSSYC6KVHA3QDTSYPN92TWMI" localSheetId="13" hidden="1">#REF!</definedName>
    <definedName name="BExMHSSYC6KVHA3QDTSYPN92TWMI" localSheetId="12" hidden="1">#REF!</definedName>
    <definedName name="BExMHSSYC6KVHA3QDTSYPN92TWMI" localSheetId="11" hidden="1">#REF!</definedName>
    <definedName name="BExMHSSYC6KVHA3QDTSYPN92TWMI" localSheetId="10" hidden="1">#REF!</definedName>
    <definedName name="BExMHSSYC6KVHA3QDTSYPN92TWMI" localSheetId="9" hidden="1">#REF!</definedName>
    <definedName name="BExMHSSYC6KVHA3QDTSYPN92TWMI" localSheetId="8" hidden="1">#REF!</definedName>
    <definedName name="BExMHSSYC6KVHA3QDTSYPN92TWMI" localSheetId="7" hidden="1">#REF!</definedName>
    <definedName name="BExMHSSYC6KVHA3QDTSYPN92TWMI" localSheetId="6" hidden="1">#REF!</definedName>
    <definedName name="BExMHSSYC6KVHA3QDTSYPN92TWMI" localSheetId="5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15" hidden="1">#REF!</definedName>
    <definedName name="BExMI3AJ9477KDL4T9DHET4LJJTW" localSheetId="14" hidden="1">#REF!</definedName>
    <definedName name="BExMI3AJ9477KDL4T9DHET4LJJTW" localSheetId="13" hidden="1">#REF!</definedName>
    <definedName name="BExMI3AJ9477KDL4T9DHET4LJJTW" localSheetId="12" hidden="1">#REF!</definedName>
    <definedName name="BExMI3AJ9477KDL4T9DHET4LJJTW" localSheetId="11" hidden="1">#REF!</definedName>
    <definedName name="BExMI3AJ9477KDL4T9DHET4LJJTW" localSheetId="10" hidden="1">#REF!</definedName>
    <definedName name="BExMI3AJ9477KDL4T9DHET4LJJTW" localSheetId="9" hidden="1">#REF!</definedName>
    <definedName name="BExMI3AJ9477KDL4T9DHET4LJJTW" localSheetId="8" hidden="1">#REF!</definedName>
    <definedName name="BExMI3AJ9477KDL4T9DHET4LJJTW" localSheetId="7" hidden="1">#REF!</definedName>
    <definedName name="BExMI3AJ9477KDL4T9DHET4LJJTW" localSheetId="6" hidden="1">#REF!</definedName>
    <definedName name="BExMI3AJ9477KDL4T9DHET4LJJTW" localSheetId="5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15" hidden="1">#REF!</definedName>
    <definedName name="BExMI6QQ20XHD0NWJUN741B37182" localSheetId="14" hidden="1">#REF!</definedName>
    <definedName name="BExMI6QQ20XHD0NWJUN741B37182" localSheetId="13" hidden="1">#REF!</definedName>
    <definedName name="BExMI6QQ20XHD0NWJUN741B37182" localSheetId="12" hidden="1">#REF!</definedName>
    <definedName name="BExMI6QQ20XHD0NWJUN741B37182" localSheetId="11" hidden="1">#REF!</definedName>
    <definedName name="BExMI6QQ20XHD0NWJUN741B37182" localSheetId="10" hidden="1">#REF!</definedName>
    <definedName name="BExMI6QQ20XHD0NWJUN741B37182" localSheetId="9" hidden="1">#REF!</definedName>
    <definedName name="BExMI6QQ20XHD0NWJUN741B37182" localSheetId="8" hidden="1">#REF!</definedName>
    <definedName name="BExMI6QQ20XHD0NWJUN741B37182" localSheetId="7" hidden="1">#REF!</definedName>
    <definedName name="BExMI6QQ20XHD0NWJUN741B37182" localSheetId="6" hidden="1">#REF!</definedName>
    <definedName name="BExMI6QQ20XHD0NWJUN741B37182" localSheetId="5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15" hidden="1">#REF!</definedName>
    <definedName name="BExMI7MYDIMC9K16SBAFUY33RHK6" localSheetId="14" hidden="1">#REF!</definedName>
    <definedName name="BExMI7MYDIMC9K16SBAFUY33RHK6" localSheetId="13" hidden="1">#REF!</definedName>
    <definedName name="BExMI7MYDIMC9K16SBAFUY33RHK6" localSheetId="12" hidden="1">#REF!</definedName>
    <definedName name="BExMI7MYDIMC9K16SBAFUY33RHK6" localSheetId="11" hidden="1">#REF!</definedName>
    <definedName name="BExMI7MYDIMC9K16SBAFUY33RHK6" localSheetId="10" hidden="1">#REF!</definedName>
    <definedName name="BExMI7MYDIMC9K16SBAFUY33RHK6" localSheetId="9" hidden="1">#REF!</definedName>
    <definedName name="BExMI7MYDIMC9K16SBAFUY33RHK6" localSheetId="8" hidden="1">#REF!</definedName>
    <definedName name="BExMI7MYDIMC9K16SBAFUY33RHK6" localSheetId="7" hidden="1">#REF!</definedName>
    <definedName name="BExMI7MYDIMC9K16SBAFUY33RHK6" localSheetId="6" hidden="1">#REF!</definedName>
    <definedName name="BExMI7MYDIMC9K16SBAFUY33RHK6" localSheetId="5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15" hidden="1">#REF!</definedName>
    <definedName name="BExMI8JB94SBD9EMNJEK7Y2T6GYU" localSheetId="14" hidden="1">#REF!</definedName>
    <definedName name="BExMI8JB94SBD9EMNJEK7Y2T6GYU" localSheetId="13" hidden="1">#REF!</definedName>
    <definedName name="BExMI8JB94SBD9EMNJEK7Y2T6GYU" localSheetId="12" hidden="1">#REF!</definedName>
    <definedName name="BExMI8JB94SBD9EMNJEK7Y2T6GYU" localSheetId="11" hidden="1">#REF!</definedName>
    <definedName name="BExMI8JB94SBD9EMNJEK7Y2T6GYU" localSheetId="10" hidden="1">#REF!</definedName>
    <definedName name="BExMI8JB94SBD9EMNJEK7Y2T6GYU" localSheetId="9" hidden="1">#REF!</definedName>
    <definedName name="BExMI8JB94SBD9EMNJEK7Y2T6GYU" localSheetId="8" hidden="1">#REF!</definedName>
    <definedName name="BExMI8JB94SBD9EMNJEK7Y2T6GYU" localSheetId="7" hidden="1">#REF!</definedName>
    <definedName name="BExMI8JB94SBD9EMNJEK7Y2T6GYU" localSheetId="6" hidden="1">#REF!</definedName>
    <definedName name="BExMI8JB94SBD9EMNJEK7Y2T6GYU" localSheetId="5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15" hidden="1">#REF!</definedName>
    <definedName name="BExMI8OS85YTW3KYVE4YD0R7Z6UV" localSheetId="14" hidden="1">#REF!</definedName>
    <definedName name="BExMI8OS85YTW3KYVE4YD0R7Z6UV" localSheetId="13" hidden="1">#REF!</definedName>
    <definedName name="BExMI8OS85YTW3KYVE4YD0R7Z6UV" localSheetId="12" hidden="1">#REF!</definedName>
    <definedName name="BExMI8OS85YTW3KYVE4YD0R7Z6UV" localSheetId="11" hidden="1">#REF!</definedName>
    <definedName name="BExMI8OS85YTW3KYVE4YD0R7Z6UV" localSheetId="10" hidden="1">#REF!</definedName>
    <definedName name="BExMI8OS85YTW3KYVE4YD0R7Z6UV" localSheetId="9" hidden="1">#REF!</definedName>
    <definedName name="BExMI8OS85YTW3KYVE4YD0R7Z6UV" localSheetId="8" hidden="1">#REF!</definedName>
    <definedName name="BExMI8OS85YTW3KYVE4YD0R7Z6UV" localSheetId="7" hidden="1">#REF!</definedName>
    <definedName name="BExMI8OS85YTW3KYVE4YD0R7Z6UV" localSheetId="6" hidden="1">#REF!</definedName>
    <definedName name="BExMI8OS85YTW3KYVE4YD0R7Z6UV" localSheetId="5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15" hidden="1">#REF!</definedName>
    <definedName name="BExMI9QNOMVZ44I3BFMGU1EL1RSY" localSheetId="14" hidden="1">#REF!</definedName>
    <definedName name="BExMI9QNOMVZ44I3BFMGU1EL1RSY" localSheetId="13" hidden="1">#REF!</definedName>
    <definedName name="BExMI9QNOMVZ44I3BFMGU1EL1RSY" localSheetId="12" hidden="1">#REF!</definedName>
    <definedName name="BExMI9QNOMVZ44I3BFMGU1EL1RSY" localSheetId="11" hidden="1">#REF!</definedName>
    <definedName name="BExMI9QNOMVZ44I3BFMGU1EL1RSY" localSheetId="10" hidden="1">#REF!</definedName>
    <definedName name="BExMI9QNOMVZ44I3BFMGU1EL1RSY" localSheetId="9" hidden="1">#REF!</definedName>
    <definedName name="BExMI9QNOMVZ44I3BFMGU1EL1RSY" localSheetId="8" hidden="1">#REF!</definedName>
    <definedName name="BExMI9QNOMVZ44I3BFMGU1EL1RSY" localSheetId="7" hidden="1">#REF!</definedName>
    <definedName name="BExMI9QNOMVZ44I3BFMGU1EL1RSY" localSheetId="6" hidden="1">#REF!</definedName>
    <definedName name="BExMI9QNOMVZ44I3BFMGU1EL1RSY" localSheetId="5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15" hidden="1">#REF!</definedName>
    <definedName name="BExMIBOOZU40JS3F89OMPSRCE9MM" localSheetId="14" hidden="1">#REF!</definedName>
    <definedName name="BExMIBOOZU40JS3F89OMPSRCE9MM" localSheetId="13" hidden="1">#REF!</definedName>
    <definedName name="BExMIBOOZU40JS3F89OMPSRCE9MM" localSheetId="12" hidden="1">#REF!</definedName>
    <definedName name="BExMIBOOZU40JS3F89OMPSRCE9MM" localSheetId="11" hidden="1">#REF!</definedName>
    <definedName name="BExMIBOOZU40JS3F89OMPSRCE9MM" localSheetId="10" hidden="1">#REF!</definedName>
    <definedName name="BExMIBOOZU40JS3F89OMPSRCE9MM" localSheetId="9" hidden="1">#REF!</definedName>
    <definedName name="BExMIBOOZU40JS3F89OMPSRCE9MM" localSheetId="8" hidden="1">#REF!</definedName>
    <definedName name="BExMIBOOZU40JS3F89OMPSRCE9MM" localSheetId="7" hidden="1">#REF!</definedName>
    <definedName name="BExMIBOOZU40JS3F89OMPSRCE9MM" localSheetId="6" hidden="1">#REF!</definedName>
    <definedName name="BExMIBOOZU40JS3F89OMPSRCE9MM" localSheetId="5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15" hidden="1">#REF!</definedName>
    <definedName name="BExMIIQ5MBWSIHTFWAQADXMZC22Q" localSheetId="14" hidden="1">#REF!</definedName>
    <definedName name="BExMIIQ5MBWSIHTFWAQADXMZC22Q" localSheetId="13" hidden="1">#REF!</definedName>
    <definedName name="BExMIIQ5MBWSIHTFWAQADXMZC22Q" localSheetId="12" hidden="1">#REF!</definedName>
    <definedName name="BExMIIQ5MBWSIHTFWAQADXMZC22Q" localSheetId="11" hidden="1">#REF!</definedName>
    <definedName name="BExMIIQ5MBWSIHTFWAQADXMZC22Q" localSheetId="10" hidden="1">#REF!</definedName>
    <definedName name="BExMIIQ5MBWSIHTFWAQADXMZC22Q" localSheetId="9" hidden="1">#REF!</definedName>
    <definedName name="BExMIIQ5MBWSIHTFWAQADXMZC22Q" localSheetId="8" hidden="1">#REF!</definedName>
    <definedName name="BExMIIQ5MBWSIHTFWAQADXMZC22Q" localSheetId="7" hidden="1">#REF!</definedName>
    <definedName name="BExMIIQ5MBWSIHTFWAQADXMZC22Q" localSheetId="6" hidden="1">#REF!</definedName>
    <definedName name="BExMIIQ5MBWSIHTFWAQADXMZC22Q" localSheetId="5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15" hidden="1">#REF!</definedName>
    <definedName name="BExMIL4I2GE866I25CR5JBLJWJ6A" localSheetId="14" hidden="1">#REF!</definedName>
    <definedName name="BExMIL4I2GE866I25CR5JBLJWJ6A" localSheetId="13" hidden="1">#REF!</definedName>
    <definedName name="BExMIL4I2GE866I25CR5JBLJWJ6A" localSheetId="12" hidden="1">#REF!</definedName>
    <definedName name="BExMIL4I2GE866I25CR5JBLJWJ6A" localSheetId="11" hidden="1">#REF!</definedName>
    <definedName name="BExMIL4I2GE866I25CR5JBLJWJ6A" localSheetId="10" hidden="1">#REF!</definedName>
    <definedName name="BExMIL4I2GE866I25CR5JBLJWJ6A" localSheetId="9" hidden="1">#REF!</definedName>
    <definedName name="BExMIL4I2GE866I25CR5JBLJWJ6A" localSheetId="8" hidden="1">#REF!</definedName>
    <definedName name="BExMIL4I2GE866I25CR5JBLJWJ6A" localSheetId="7" hidden="1">#REF!</definedName>
    <definedName name="BExMIL4I2GE866I25CR5JBLJWJ6A" localSheetId="6" hidden="1">#REF!</definedName>
    <definedName name="BExMIL4I2GE866I25CR5JBLJWJ6A" localSheetId="5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15" hidden="1">#REF!</definedName>
    <definedName name="BExMIRKIPF27SNO82SPFSB3T5U17" localSheetId="14" hidden="1">#REF!</definedName>
    <definedName name="BExMIRKIPF27SNO82SPFSB3T5U17" localSheetId="13" hidden="1">#REF!</definedName>
    <definedName name="BExMIRKIPF27SNO82SPFSB3T5U17" localSheetId="12" hidden="1">#REF!</definedName>
    <definedName name="BExMIRKIPF27SNO82SPFSB3T5U17" localSheetId="11" hidden="1">#REF!</definedName>
    <definedName name="BExMIRKIPF27SNO82SPFSB3T5U17" localSheetId="10" hidden="1">#REF!</definedName>
    <definedName name="BExMIRKIPF27SNO82SPFSB3T5U17" localSheetId="9" hidden="1">#REF!</definedName>
    <definedName name="BExMIRKIPF27SNO82SPFSB3T5U17" localSheetId="8" hidden="1">#REF!</definedName>
    <definedName name="BExMIRKIPF27SNO82SPFSB3T5U17" localSheetId="7" hidden="1">#REF!</definedName>
    <definedName name="BExMIRKIPF27SNO82SPFSB3T5U17" localSheetId="6" hidden="1">#REF!</definedName>
    <definedName name="BExMIRKIPF27SNO82SPFSB3T5U17" localSheetId="5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15" hidden="1">#REF!</definedName>
    <definedName name="BExMIV0KC8555D5E42ZGWG15Y0MO" localSheetId="14" hidden="1">#REF!</definedName>
    <definedName name="BExMIV0KC8555D5E42ZGWG15Y0MO" localSheetId="13" hidden="1">#REF!</definedName>
    <definedName name="BExMIV0KC8555D5E42ZGWG15Y0MO" localSheetId="12" hidden="1">#REF!</definedName>
    <definedName name="BExMIV0KC8555D5E42ZGWG15Y0MO" localSheetId="11" hidden="1">#REF!</definedName>
    <definedName name="BExMIV0KC8555D5E42ZGWG15Y0MO" localSheetId="10" hidden="1">#REF!</definedName>
    <definedName name="BExMIV0KC8555D5E42ZGWG15Y0MO" localSheetId="9" hidden="1">#REF!</definedName>
    <definedName name="BExMIV0KC8555D5E42ZGWG15Y0MO" localSheetId="8" hidden="1">#REF!</definedName>
    <definedName name="BExMIV0KC8555D5E42ZGWG15Y0MO" localSheetId="7" hidden="1">#REF!</definedName>
    <definedName name="BExMIV0KC8555D5E42ZGWG15Y0MO" localSheetId="6" hidden="1">#REF!</definedName>
    <definedName name="BExMIV0KC8555D5E42ZGWG15Y0MO" localSheetId="5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15" hidden="1">#REF!</definedName>
    <definedName name="BExMIZT6AN7E6YMW2S87CTCN2UXH" localSheetId="14" hidden="1">#REF!</definedName>
    <definedName name="BExMIZT6AN7E6YMW2S87CTCN2UXH" localSheetId="13" hidden="1">#REF!</definedName>
    <definedName name="BExMIZT6AN7E6YMW2S87CTCN2UXH" localSheetId="12" hidden="1">#REF!</definedName>
    <definedName name="BExMIZT6AN7E6YMW2S87CTCN2UXH" localSheetId="11" hidden="1">#REF!</definedName>
    <definedName name="BExMIZT6AN7E6YMW2S87CTCN2UXH" localSheetId="10" hidden="1">#REF!</definedName>
    <definedName name="BExMIZT6AN7E6YMW2S87CTCN2UXH" localSheetId="9" hidden="1">#REF!</definedName>
    <definedName name="BExMIZT6AN7E6YMW2S87CTCN2UXH" localSheetId="8" hidden="1">#REF!</definedName>
    <definedName name="BExMIZT6AN7E6YMW2S87CTCN2UXH" localSheetId="7" hidden="1">#REF!</definedName>
    <definedName name="BExMIZT6AN7E6YMW2S87CTCN2UXH" localSheetId="6" hidden="1">#REF!</definedName>
    <definedName name="BExMIZT6AN7E6YMW2S87CTCN2UXH" localSheetId="5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15" hidden="1">#REF!</definedName>
    <definedName name="BExMJB76UESLVRD81AJBOB78JDTT" localSheetId="14" hidden="1">#REF!</definedName>
    <definedName name="BExMJB76UESLVRD81AJBOB78JDTT" localSheetId="13" hidden="1">#REF!</definedName>
    <definedName name="BExMJB76UESLVRD81AJBOB78JDTT" localSheetId="12" hidden="1">#REF!</definedName>
    <definedName name="BExMJB76UESLVRD81AJBOB78JDTT" localSheetId="11" hidden="1">#REF!</definedName>
    <definedName name="BExMJB76UESLVRD81AJBOB78JDTT" localSheetId="10" hidden="1">#REF!</definedName>
    <definedName name="BExMJB76UESLVRD81AJBOB78JDTT" localSheetId="9" hidden="1">#REF!</definedName>
    <definedName name="BExMJB76UESLVRD81AJBOB78JDTT" localSheetId="8" hidden="1">#REF!</definedName>
    <definedName name="BExMJB76UESLVRD81AJBOB78JDTT" localSheetId="7" hidden="1">#REF!</definedName>
    <definedName name="BExMJB76UESLVRD81AJBOB78JDTT" localSheetId="6" hidden="1">#REF!</definedName>
    <definedName name="BExMJB76UESLVRD81AJBOB78JDTT" localSheetId="5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15" hidden="1">#REF!</definedName>
    <definedName name="BExMJI8OLFZQCGOW3F99ETW8A21E" localSheetId="14" hidden="1">#REF!</definedName>
    <definedName name="BExMJI8OLFZQCGOW3F99ETW8A21E" localSheetId="13" hidden="1">#REF!</definedName>
    <definedName name="BExMJI8OLFZQCGOW3F99ETW8A21E" localSheetId="12" hidden="1">#REF!</definedName>
    <definedName name="BExMJI8OLFZQCGOW3F99ETW8A21E" localSheetId="11" hidden="1">#REF!</definedName>
    <definedName name="BExMJI8OLFZQCGOW3F99ETW8A21E" localSheetId="10" hidden="1">#REF!</definedName>
    <definedName name="BExMJI8OLFZQCGOW3F99ETW8A21E" localSheetId="9" hidden="1">#REF!</definedName>
    <definedName name="BExMJI8OLFZQCGOW3F99ETW8A21E" localSheetId="8" hidden="1">#REF!</definedName>
    <definedName name="BExMJI8OLFZQCGOW3F99ETW8A21E" localSheetId="7" hidden="1">#REF!</definedName>
    <definedName name="BExMJI8OLFZQCGOW3F99ETW8A21E" localSheetId="6" hidden="1">#REF!</definedName>
    <definedName name="BExMJI8OLFZQCGOW3F99ETW8A21E" localSheetId="5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15" hidden="1">#REF!</definedName>
    <definedName name="BExMJNC8ZFB9DRFOJ961ZAJ8U3A8" localSheetId="14" hidden="1">#REF!</definedName>
    <definedName name="BExMJNC8ZFB9DRFOJ961ZAJ8U3A8" localSheetId="13" hidden="1">#REF!</definedName>
    <definedName name="BExMJNC8ZFB9DRFOJ961ZAJ8U3A8" localSheetId="12" hidden="1">#REF!</definedName>
    <definedName name="BExMJNC8ZFB9DRFOJ961ZAJ8U3A8" localSheetId="11" hidden="1">#REF!</definedName>
    <definedName name="BExMJNC8ZFB9DRFOJ961ZAJ8U3A8" localSheetId="10" hidden="1">#REF!</definedName>
    <definedName name="BExMJNC8ZFB9DRFOJ961ZAJ8U3A8" localSheetId="9" hidden="1">#REF!</definedName>
    <definedName name="BExMJNC8ZFB9DRFOJ961ZAJ8U3A8" localSheetId="8" hidden="1">#REF!</definedName>
    <definedName name="BExMJNC8ZFB9DRFOJ961ZAJ8U3A8" localSheetId="7" hidden="1">#REF!</definedName>
    <definedName name="BExMJNC8ZFB9DRFOJ961ZAJ8U3A8" localSheetId="6" hidden="1">#REF!</definedName>
    <definedName name="BExMJNC8ZFB9DRFOJ961ZAJ8U3A8" localSheetId="5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15" hidden="1">#REF!</definedName>
    <definedName name="BExMJTBV8A3D31W2IQHP9RDFPPHQ" localSheetId="14" hidden="1">#REF!</definedName>
    <definedName name="BExMJTBV8A3D31W2IQHP9RDFPPHQ" localSheetId="13" hidden="1">#REF!</definedName>
    <definedName name="BExMJTBV8A3D31W2IQHP9RDFPPHQ" localSheetId="12" hidden="1">#REF!</definedName>
    <definedName name="BExMJTBV8A3D31W2IQHP9RDFPPHQ" localSheetId="11" hidden="1">#REF!</definedName>
    <definedName name="BExMJTBV8A3D31W2IQHP9RDFPPHQ" localSheetId="10" hidden="1">#REF!</definedName>
    <definedName name="BExMJTBV8A3D31W2IQHP9RDFPPHQ" localSheetId="9" hidden="1">#REF!</definedName>
    <definedName name="BExMJTBV8A3D31W2IQHP9RDFPPHQ" localSheetId="8" hidden="1">#REF!</definedName>
    <definedName name="BExMJTBV8A3D31W2IQHP9RDFPPHQ" localSheetId="7" hidden="1">#REF!</definedName>
    <definedName name="BExMJTBV8A3D31W2IQHP9RDFPPHQ" localSheetId="6" hidden="1">#REF!</definedName>
    <definedName name="BExMJTBV8A3D31W2IQHP9RDFPPHQ" localSheetId="5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15" hidden="1">#REF!</definedName>
    <definedName name="BExMK2RTXN4QJWEUNX002XK8VQP8" localSheetId="14" hidden="1">#REF!</definedName>
    <definedName name="BExMK2RTXN4QJWEUNX002XK8VQP8" localSheetId="13" hidden="1">#REF!</definedName>
    <definedName name="BExMK2RTXN4QJWEUNX002XK8VQP8" localSheetId="12" hidden="1">#REF!</definedName>
    <definedName name="BExMK2RTXN4QJWEUNX002XK8VQP8" localSheetId="11" hidden="1">#REF!</definedName>
    <definedName name="BExMK2RTXN4QJWEUNX002XK8VQP8" localSheetId="10" hidden="1">#REF!</definedName>
    <definedName name="BExMK2RTXN4QJWEUNX002XK8VQP8" localSheetId="9" hidden="1">#REF!</definedName>
    <definedName name="BExMK2RTXN4QJWEUNX002XK8VQP8" localSheetId="8" hidden="1">#REF!</definedName>
    <definedName name="BExMK2RTXN4QJWEUNX002XK8VQP8" localSheetId="7" hidden="1">#REF!</definedName>
    <definedName name="BExMK2RTXN4QJWEUNX002XK8VQP8" localSheetId="6" hidden="1">#REF!</definedName>
    <definedName name="BExMK2RTXN4QJWEUNX002XK8VQP8" localSheetId="5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15" hidden="1">#REF!</definedName>
    <definedName name="BExMKBGQDUZ8AWXYHA3QVMSDVZ3D" localSheetId="14" hidden="1">#REF!</definedName>
    <definedName name="BExMKBGQDUZ8AWXYHA3QVMSDVZ3D" localSheetId="13" hidden="1">#REF!</definedName>
    <definedName name="BExMKBGQDUZ8AWXYHA3QVMSDVZ3D" localSheetId="12" hidden="1">#REF!</definedName>
    <definedName name="BExMKBGQDUZ8AWXYHA3QVMSDVZ3D" localSheetId="11" hidden="1">#REF!</definedName>
    <definedName name="BExMKBGQDUZ8AWXYHA3QVMSDVZ3D" localSheetId="10" hidden="1">#REF!</definedName>
    <definedName name="BExMKBGQDUZ8AWXYHA3QVMSDVZ3D" localSheetId="9" hidden="1">#REF!</definedName>
    <definedName name="BExMKBGQDUZ8AWXYHA3QVMSDVZ3D" localSheetId="8" hidden="1">#REF!</definedName>
    <definedName name="BExMKBGQDUZ8AWXYHA3QVMSDVZ3D" localSheetId="7" hidden="1">#REF!</definedName>
    <definedName name="BExMKBGQDUZ8AWXYHA3QVMSDVZ3D" localSheetId="6" hidden="1">#REF!</definedName>
    <definedName name="BExMKBGQDUZ8AWXYHA3QVMSDVZ3D" localSheetId="5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15" hidden="1">#REF!</definedName>
    <definedName name="BExMKBM1467553LDFZRRKVSHN374" localSheetId="14" hidden="1">#REF!</definedName>
    <definedName name="BExMKBM1467553LDFZRRKVSHN374" localSheetId="13" hidden="1">#REF!</definedName>
    <definedName name="BExMKBM1467553LDFZRRKVSHN374" localSheetId="12" hidden="1">#REF!</definedName>
    <definedName name="BExMKBM1467553LDFZRRKVSHN374" localSheetId="11" hidden="1">#REF!</definedName>
    <definedName name="BExMKBM1467553LDFZRRKVSHN374" localSheetId="10" hidden="1">#REF!</definedName>
    <definedName name="BExMKBM1467553LDFZRRKVSHN374" localSheetId="9" hidden="1">#REF!</definedName>
    <definedName name="BExMKBM1467553LDFZRRKVSHN374" localSheetId="8" hidden="1">#REF!</definedName>
    <definedName name="BExMKBM1467553LDFZRRKVSHN374" localSheetId="7" hidden="1">#REF!</definedName>
    <definedName name="BExMKBM1467553LDFZRRKVSHN374" localSheetId="6" hidden="1">#REF!</definedName>
    <definedName name="BExMKBM1467553LDFZRRKVSHN374" localSheetId="5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15" hidden="1">#REF!</definedName>
    <definedName name="BExMKGK5FJUC0AU8MABRGDC5ZM70" localSheetId="14" hidden="1">#REF!</definedName>
    <definedName name="BExMKGK5FJUC0AU8MABRGDC5ZM70" localSheetId="13" hidden="1">#REF!</definedName>
    <definedName name="BExMKGK5FJUC0AU8MABRGDC5ZM70" localSheetId="12" hidden="1">#REF!</definedName>
    <definedName name="BExMKGK5FJUC0AU8MABRGDC5ZM70" localSheetId="11" hidden="1">#REF!</definedName>
    <definedName name="BExMKGK5FJUC0AU8MABRGDC5ZM70" localSheetId="10" hidden="1">#REF!</definedName>
    <definedName name="BExMKGK5FJUC0AU8MABRGDC5ZM70" localSheetId="9" hidden="1">#REF!</definedName>
    <definedName name="BExMKGK5FJUC0AU8MABRGDC5ZM70" localSheetId="8" hidden="1">#REF!</definedName>
    <definedName name="BExMKGK5FJUC0AU8MABRGDC5ZM70" localSheetId="7" hidden="1">#REF!</definedName>
    <definedName name="BExMKGK5FJUC0AU8MABRGDC5ZM70" localSheetId="6" hidden="1">#REF!</definedName>
    <definedName name="BExMKGK5FJUC0AU8MABRGDC5ZM70" localSheetId="5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15" hidden="1">#REF!</definedName>
    <definedName name="BExMKP92JGBM5BJO174H9A4HQIB9" localSheetId="14" hidden="1">#REF!</definedName>
    <definedName name="BExMKP92JGBM5BJO174H9A4HQIB9" localSheetId="13" hidden="1">#REF!</definedName>
    <definedName name="BExMKP92JGBM5BJO174H9A4HQIB9" localSheetId="12" hidden="1">#REF!</definedName>
    <definedName name="BExMKP92JGBM5BJO174H9A4HQIB9" localSheetId="11" hidden="1">#REF!</definedName>
    <definedName name="BExMKP92JGBM5BJO174H9A4HQIB9" localSheetId="10" hidden="1">#REF!</definedName>
    <definedName name="BExMKP92JGBM5BJO174H9A4HQIB9" localSheetId="9" hidden="1">#REF!</definedName>
    <definedName name="BExMKP92JGBM5BJO174H9A4HQIB9" localSheetId="8" hidden="1">#REF!</definedName>
    <definedName name="BExMKP92JGBM5BJO174H9A4HQIB9" localSheetId="7" hidden="1">#REF!</definedName>
    <definedName name="BExMKP92JGBM5BJO174H9A4HQIB9" localSheetId="6" hidden="1">#REF!</definedName>
    <definedName name="BExMKP92JGBM5BJO174H9A4HQIB9" localSheetId="5" hidden="1">#REF!</definedName>
    <definedName name="BExMKP92JGBM5BJO174H9A4HQIB9" localSheetId="3" hidden="1">#REF!</definedName>
    <definedName name="BExMKP92JGBM5BJO174H9A4HQIB9" hidden="1">#REF!</definedName>
    <definedName name="BExMKPEDT6IOYLLC3KJKRZOETC3Y" localSheetId="15" hidden="1">#REF!</definedName>
    <definedName name="BExMKPEDT6IOYLLC3KJKRZOETC3Y" localSheetId="14" hidden="1">#REF!</definedName>
    <definedName name="BExMKPEDT6IOYLLC3KJKRZOETC3Y" localSheetId="13" hidden="1">#REF!</definedName>
    <definedName name="BExMKPEDT6IOYLLC3KJKRZOETC3Y" localSheetId="12" hidden="1">#REF!</definedName>
    <definedName name="BExMKPEDT6IOYLLC3KJKRZOETC3Y" localSheetId="11" hidden="1">#REF!</definedName>
    <definedName name="BExMKPEDT6IOYLLC3KJKRZOETC3Y" localSheetId="10" hidden="1">#REF!</definedName>
    <definedName name="BExMKPEDT6IOYLLC3KJKRZOETC3Y" localSheetId="9" hidden="1">#REF!</definedName>
    <definedName name="BExMKPEDT6IOYLLC3KJKRZOETC3Y" localSheetId="8" hidden="1">#REF!</definedName>
    <definedName name="BExMKPEDT6IOYLLC3KJKRZOETC3Y" localSheetId="7" hidden="1">#REF!</definedName>
    <definedName name="BExMKPEDT6IOYLLC3KJKRZOETC3Y" localSheetId="6" hidden="1">#REF!</definedName>
    <definedName name="BExMKPEDT6IOYLLC3KJKRZOETC3Y" localSheetId="5" hidden="1">#REF!</definedName>
    <definedName name="BExMKPEDT6IOYLLC3KJKRZOETC3Y" localSheetId="3" hidden="1">#REF!</definedName>
    <definedName name="BExMKPEDT6IOYLLC3KJKRZOETC3Y" hidden="1">#REF!</definedName>
    <definedName name="BExMKTW7R5SOV4PHAFGHU3W73DYE" localSheetId="15" hidden="1">#REF!</definedName>
    <definedName name="BExMKTW7R5SOV4PHAFGHU3W73DYE" localSheetId="14" hidden="1">#REF!</definedName>
    <definedName name="BExMKTW7R5SOV4PHAFGHU3W73DYE" localSheetId="13" hidden="1">#REF!</definedName>
    <definedName name="BExMKTW7R5SOV4PHAFGHU3W73DYE" localSheetId="12" hidden="1">#REF!</definedName>
    <definedName name="BExMKTW7R5SOV4PHAFGHU3W73DYE" localSheetId="11" hidden="1">#REF!</definedName>
    <definedName name="BExMKTW7R5SOV4PHAFGHU3W73DYE" localSheetId="10" hidden="1">#REF!</definedName>
    <definedName name="BExMKTW7R5SOV4PHAFGHU3W73DYE" localSheetId="9" hidden="1">#REF!</definedName>
    <definedName name="BExMKTW7R5SOV4PHAFGHU3W73DYE" localSheetId="8" hidden="1">#REF!</definedName>
    <definedName name="BExMKTW7R5SOV4PHAFGHU3W73DYE" localSheetId="7" hidden="1">#REF!</definedName>
    <definedName name="BExMKTW7R5SOV4PHAFGHU3W73DYE" localSheetId="6" hidden="1">#REF!</definedName>
    <definedName name="BExMKTW7R5SOV4PHAFGHU3W73DYE" localSheetId="5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15" hidden="1">#REF!</definedName>
    <definedName name="BExMKU7051J2W1RQXGZGE62NBRUZ" localSheetId="14" hidden="1">#REF!</definedName>
    <definedName name="BExMKU7051J2W1RQXGZGE62NBRUZ" localSheetId="13" hidden="1">#REF!</definedName>
    <definedName name="BExMKU7051J2W1RQXGZGE62NBRUZ" localSheetId="12" hidden="1">#REF!</definedName>
    <definedName name="BExMKU7051J2W1RQXGZGE62NBRUZ" localSheetId="11" hidden="1">#REF!</definedName>
    <definedName name="BExMKU7051J2W1RQXGZGE62NBRUZ" localSheetId="10" hidden="1">#REF!</definedName>
    <definedName name="BExMKU7051J2W1RQXGZGE62NBRUZ" localSheetId="9" hidden="1">#REF!</definedName>
    <definedName name="BExMKU7051J2W1RQXGZGE62NBRUZ" localSheetId="8" hidden="1">#REF!</definedName>
    <definedName name="BExMKU7051J2W1RQXGZGE62NBRUZ" localSheetId="7" hidden="1">#REF!</definedName>
    <definedName name="BExMKU7051J2W1RQXGZGE62NBRUZ" localSheetId="6" hidden="1">#REF!</definedName>
    <definedName name="BExMKU7051J2W1RQXGZGE62NBRUZ" localSheetId="5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15" hidden="1">#REF!</definedName>
    <definedName name="BExMKUN3WPECJR2XRID2R7GZRGNX" localSheetId="14" hidden="1">#REF!</definedName>
    <definedName name="BExMKUN3WPECJR2XRID2R7GZRGNX" localSheetId="13" hidden="1">#REF!</definedName>
    <definedName name="BExMKUN3WPECJR2XRID2R7GZRGNX" localSheetId="12" hidden="1">#REF!</definedName>
    <definedName name="BExMKUN3WPECJR2XRID2R7GZRGNX" localSheetId="11" hidden="1">#REF!</definedName>
    <definedName name="BExMKUN3WPECJR2XRID2R7GZRGNX" localSheetId="10" hidden="1">#REF!</definedName>
    <definedName name="BExMKUN3WPECJR2XRID2R7GZRGNX" localSheetId="9" hidden="1">#REF!</definedName>
    <definedName name="BExMKUN3WPECJR2XRID2R7GZRGNX" localSheetId="8" hidden="1">#REF!</definedName>
    <definedName name="BExMKUN3WPECJR2XRID2R7GZRGNX" localSheetId="7" hidden="1">#REF!</definedName>
    <definedName name="BExMKUN3WPECJR2XRID2R7GZRGNX" localSheetId="6" hidden="1">#REF!</definedName>
    <definedName name="BExMKUN3WPECJR2XRID2R7GZRGNX" localSheetId="5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15" hidden="1">#REF!</definedName>
    <definedName name="BExMKZ535P011X4TNV16GCOH4H21" localSheetId="14" hidden="1">#REF!</definedName>
    <definedName name="BExMKZ535P011X4TNV16GCOH4H21" localSheetId="13" hidden="1">#REF!</definedName>
    <definedName name="BExMKZ535P011X4TNV16GCOH4H21" localSheetId="12" hidden="1">#REF!</definedName>
    <definedName name="BExMKZ535P011X4TNV16GCOH4H21" localSheetId="11" hidden="1">#REF!</definedName>
    <definedName name="BExMKZ535P011X4TNV16GCOH4H21" localSheetId="10" hidden="1">#REF!</definedName>
    <definedName name="BExMKZ535P011X4TNV16GCOH4H21" localSheetId="9" hidden="1">#REF!</definedName>
    <definedName name="BExMKZ535P011X4TNV16GCOH4H21" localSheetId="8" hidden="1">#REF!</definedName>
    <definedName name="BExMKZ535P011X4TNV16GCOH4H21" localSheetId="7" hidden="1">#REF!</definedName>
    <definedName name="BExMKZ535P011X4TNV16GCOH4H21" localSheetId="6" hidden="1">#REF!</definedName>
    <definedName name="BExMKZ535P011X4TNV16GCOH4H21" localSheetId="5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15" hidden="1">#REF!</definedName>
    <definedName name="BExML3XQNDIMX55ZCHHXKUV3D6E6" localSheetId="14" hidden="1">#REF!</definedName>
    <definedName name="BExML3XQNDIMX55ZCHHXKUV3D6E6" localSheetId="13" hidden="1">#REF!</definedName>
    <definedName name="BExML3XQNDIMX55ZCHHXKUV3D6E6" localSheetId="12" hidden="1">#REF!</definedName>
    <definedName name="BExML3XQNDIMX55ZCHHXKUV3D6E6" localSheetId="11" hidden="1">#REF!</definedName>
    <definedName name="BExML3XQNDIMX55ZCHHXKUV3D6E6" localSheetId="10" hidden="1">#REF!</definedName>
    <definedName name="BExML3XQNDIMX55ZCHHXKUV3D6E6" localSheetId="9" hidden="1">#REF!</definedName>
    <definedName name="BExML3XQNDIMX55ZCHHXKUV3D6E6" localSheetId="8" hidden="1">#REF!</definedName>
    <definedName name="BExML3XQNDIMX55ZCHHXKUV3D6E6" localSheetId="7" hidden="1">#REF!</definedName>
    <definedName name="BExML3XQNDIMX55ZCHHXKUV3D6E6" localSheetId="6" hidden="1">#REF!</definedName>
    <definedName name="BExML3XQNDIMX55ZCHHXKUV3D6E6" localSheetId="5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15" hidden="1">#REF!</definedName>
    <definedName name="BExML5QGSWHLI18BGY4CGOTD3UWH" localSheetId="14" hidden="1">#REF!</definedName>
    <definedName name="BExML5QGSWHLI18BGY4CGOTD3UWH" localSheetId="13" hidden="1">#REF!</definedName>
    <definedName name="BExML5QGSWHLI18BGY4CGOTD3UWH" localSheetId="12" hidden="1">#REF!</definedName>
    <definedName name="BExML5QGSWHLI18BGY4CGOTD3UWH" localSheetId="11" hidden="1">#REF!</definedName>
    <definedName name="BExML5QGSWHLI18BGY4CGOTD3UWH" localSheetId="10" hidden="1">#REF!</definedName>
    <definedName name="BExML5QGSWHLI18BGY4CGOTD3UWH" localSheetId="9" hidden="1">#REF!</definedName>
    <definedName name="BExML5QGSWHLI18BGY4CGOTD3UWH" localSheetId="8" hidden="1">#REF!</definedName>
    <definedName name="BExML5QGSWHLI18BGY4CGOTD3UWH" localSheetId="7" hidden="1">#REF!</definedName>
    <definedName name="BExML5QGSWHLI18BGY4CGOTD3UWH" localSheetId="6" hidden="1">#REF!</definedName>
    <definedName name="BExML5QGSWHLI18BGY4CGOTD3UWH" localSheetId="5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15" hidden="1">#REF!</definedName>
    <definedName name="BExML6BVFCV80776USR7X70HVRZT" localSheetId="14" hidden="1">#REF!</definedName>
    <definedName name="BExML6BVFCV80776USR7X70HVRZT" localSheetId="13" hidden="1">#REF!</definedName>
    <definedName name="BExML6BVFCV80776USR7X70HVRZT" localSheetId="12" hidden="1">#REF!</definedName>
    <definedName name="BExML6BVFCV80776USR7X70HVRZT" localSheetId="11" hidden="1">#REF!</definedName>
    <definedName name="BExML6BVFCV80776USR7X70HVRZT" localSheetId="10" hidden="1">#REF!</definedName>
    <definedName name="BExML6BVFCV80776USR7X70HVRZT" localSheetId="9" hidden="1">#REF!</definedName>
    <definedName name="BExML6BVFCV80776USR7X70HVRZT" localSheetId="8" hidden="1">#REF!</definedName>
    <definedName name="BExML6BVFCV80776USR7X70HVRZT" localSheetId="7" hidden="1">#REF!</definedName>
    <definedName name="BExML6BVFCV80776USR7X70HVRZT" localSheetId="6" hidden="1">#REF!</definedName>
    <definedName name="BExML6BVFCV80776USR7X70HVRZT" localSheetId="5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15" hidden="1">#REF!</definedName>
    <definedName name="BExMLO5Z61RE85X8HHX2G4IU3AZW" localSheetId="14" hidden="1">#REF!</definedName>
    <definedName name="BExMLO5Z61RE85X8HHX2G4IU3AZW" localSheetId="13" hidden="1">#REF!</definedName>
    <definedName name="BExMLO5Z61RE85X8HHX2G4IU3AZW" localSheetId="12" hidden="1">#REF!</definedName>
    <definedName name="BExMLO5Z61RE85X8HHX2G4IU3AZW" localSheetId="11" hidden="1">#REF!</definedName>
    <definedName name="BExMLO5Z61RE85X8HHX2G4IU3AZW" localSheetId="10" hidden="1">#REF!</definedName>
    <definedName name="BExMLO5Z61RE85X8HHX2G4IU3AZW" localSheetId="9" hidden="1">#REF!</definedName>
    <definedName name="BExMLO5Z61RE85X8HHX2G4IU3AZW" localSheetId="8" hidden="1">#REF!</definedName>
    <definedName name="BExMLO5Z61RE85X8HHX2G4IU3AZW" localSheetId="7" hidden="1">#REF!</definedName>
    <definedName name="BExMLO5Z61RE85X8HHX2G4IU3AZW" localSheetId="6" hidden="1">#REF!</definedName>
    <definedName name="BExMLO5Z61RE85X8HHX2G4IU3AZW" localSheetId="5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15" hidden="1">#REF!</definedName>
    <definedName name="BExMLVI7UORSHM9FMO8S2EI0TMTS" localSheetId="14" hidden="1">#REF!</definedName>
    <definedName name="BExMLVI7UORSHM9FMO8S2EI0TMTS" localSheetId="13" hidden="1">#REF!</definedName>
    <definedName name="BExMLVI7UORSHM9FMO8S2EI0TMTS" localSheetId="12" hidden="1">#REF!</definedName>
    <definedName name="BExMLVI7UORSHM9FMO8S2EI0TMTS" localSheetId="11" hidden="1">#REF!</definedName>
    <definedName name="BExMLVI7UORSHM9FMO8S2EI0TMTS" localSheetId="10" hidden="1">#REF!</definedName>
    <definedName name="BExMLVI7UORSHM9FMO8S2EI0TMTS" localSheetId="9" hidden="1">#REF!</definedName>
    <definedName name="BExMLVI7UORSHM9FMO8S2EI0TMTS" localSheetId="8" hidden="1">#REF!</definedName>
    <definedName name="BExMLVI7UORSHM9FMO8S2EI0TMTS" localSheetId="7" hidden="1">#REF!</definedName>
    <definedName name="BExMLVI7UORSHM9FMO8S2EI0TMTS" localSheetId="6" hidden="1">#REF!</definedName>
    <definedName name="BExMLVI7UORSHM9FMO8S2EI0TMTS" localSheetId="5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15" hidden="1">#REF!</definedName>
    <definedName name="BExMM5UCOT2HSSN0ZIPZW55GSOVO" localSheetId="14" hidden="1">#REF!</definedName>
    <definedName name="BExMM5UCOT2HSSN0ZIPZW55GSOVO" localSheetId="13" hidden="1">#REF!</definedName>
    <definedName name="BExMM5UCOT2HSSN0ZIPZW55GSOVO" localSheetId="12" hidden="1">#REF!</definedName>
    <definedName name="BExMM5UCOT2HSSN0ZIPZW55GSOVO" localSheetId="11" hidden="1">#REF!</definedName>
    <definedName name="BExMM5UCOT2HSSN0ZIPZW55GSOVO" localSheetId="10" hidden="1">#REF!</definedName>
    <definedName name="BExMM5UCOT2HSSN0ZIPZW55GSOVO" localSheetId="9" hidden="1">#REF!</definedName>
    <definedName name="BExMM5UCOT2HSSN0ZIPZW55GSOVO" localSheetId="8" hidden="1">#REF!</definedName>
    <definedName name="BExMM5UCOT2HSSN0ZIPZW55GSOVO" localSheetId="7" hidden="1">#REF!</definedName>
    <definedName name="BExMM5UCOT2HSSN0ZIPZW55GSOVO" localSheetId="6" hidden="1">#REF!</definedName>
    <definedName name="BExMM5UCOT2HSSN0ZIPZW55GSOVO" localSheetId="5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15" hidden="1">#REF!</definedName>
    <definedName name="BExMM8ZRS5RQ8H1H55RVPVTDL5NL" localSheetId="14" hidden="1">#REF!</definedName>
    <definedName name="BExMM8ZRS5RQ8H1H55RVPVTDL5NL" localSheetId="13" hidden="1">#REF!</definedName>
    <definedName name="BExMM8ZRS5RQ8H1H55RVPVTDL5NL" localSheetId="12" hidden="1">#REF!</definedName>
    <definedName name="BExMM8ZRS5RQ8H1H55RVPVTDL5NL" localSheetId="11" hidden="1">#REF!</definedName>
    <definedName name="BExMM8ZRS5RQ8H1H55RVPVTDL5NL" localSheetId="10" hidden="1">#REF!</definedName>
    <definedName name="BExMM8ZRS5RQ8H1H55RVPVTDL5NL" localSheetId="9" hidden="1">#REF!</definedName>
    <definedName name="BExMM8ZRS5RQ8H1H55RVPVTDL5NL" localSheetId="8" hidden="1">#REF!</definedName>
    <definedName name="BExMM8ZRS5RQ8H1H55RVPVTDL5NL" localSheetId="7" hidden="1">#REF!</definedName>
    <definedName name="BExMM8ZRS5RQ8H1H55RVPVTDL5NL" localSheetId="6" hidden="1">#REF!</definedName>
    <definedName name="BExMM8ZRS5RQ8H1H55RVPVTDL5NL" localSheetId="5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15" hidden="1">#REF!</definedName>
    <definedName name="BExMMH8EAZB09XXQ5X4LR0P4NHG9" localSheetId="14" hidden="1">#REF!</definedName>
    <definedName name="BExMMH8EAZB09XXQ5X4LR0P4NHG9" localSheetId="13" hidden="1">#REF!</definedName>
    <definedName name="BExMMH8EAZB09XXQ5X4LR0P4NHG9" localSheetId="12" hidden="1">#REF!</definedName>
    <definedName name="BExMMH8EAZB09XXQ5X4LR0P4NHG9" localSheetId="11" hidden="1">#REF!</definedName>
    <definedName name="BExMMH8EAZB09XXQ5X4LR0P4NHG9" localSheetId="10" hidden="1">#REF!</definedName>
    <definedName name="BExMMH8EAZB09XXQ5X4LR0P4NHG9" localSheetId="9" hidden="1">#REF!</definedName>
    <definedName name="BExMMH8EAZB09XXQ5X4LR0P4NHG9" localSheetId="8" hidden="1">#REF!</definedName>
    <definedName name="BExMMH8EAZB09XXQ5X4LR0P4NHG9" localSheetId="7" hidden="1">#REF!</definedName>
    <definedName name="BExMMH8EAZB09XXQ5X4LR0P4NHG9" localSheetId="6" hidden="1">#REF!</definedName>
    <definedName name="BExMMH8EAZB09XXQ5X4LR0P4NHG9" localSheetId="5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15" hidden="1">#REF!</definedName>
    <definedName name="BExMMIQH5BABNZVCIQ7TBCQ10AY5" localSheetId="14" hidden="1">#REF!</definedName>
    <definedName name="BExMMIQH5BABNZVCIQ7TBCQ10AY5" localSheetId="13" hidden="1">#REF!</definedName>
    <definedName name="BExMMIQH5BABNZVCIQ7TBCQ10AY5" localSheetId="12" hidden="1">#REF!</definedName>
    <definedName name="BExMMIQH5BABNZVCIQ7TBCQ10AY5" localSheetId="11" hidden="1">#REF!</definedName>
    <definedName name="BExMMIQH5BABNZVCIQ7TBCQ10AY5" localSheetId="10" hidden="1">#REF!</definedName>
    <definedName name="BExMMIQH5BABNZVCIQ7TBCQ10AY5" localSheetId="9" hidden="1">#REF!</definedName>
    <definedName name="BExMMIQH5BABNZVCIQ7TBCQ10AY5" localSheetId="8" hidden="1">#REF!</definedName>
    <definedName name="BExMMIQH5BABNZVCIQ7TBCQ10AY5" localSheetId="7" hidden="1">#REF!</definedName>
    <definedName name="BExMMIQH5BABNZVCIQ7TBCQ10AY5" localSheetId="6" hidden="1">#REF!</definedName>
    <definedName name="BExMMIQH5BABNZVCIQ7TBCQ10AY5" localSheetId="5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15" hidden="1">#REF!</definedName>
    <definedName name="BExMMNIZ2T7M22WECMUQXEF4NJ71" localSheetId="14" hidden="1">#REF!</definedName>
    <definedName name="BExMMNIZ2T7M22WECMUQXEF4NJ71" localSheetId="13" hidden="1">#REF!</definedName>
    <definedName name="BExMMNIZ2T7M22WECMUQXEF4NJ71" localSheetId="12" hidden="1">#REF!</definedName>
    <definedName name="BExMMNIZ2T7M22WECMUQXEF4NJ71" localSheetId="11" hidden="1">#REF!</definedName>
    <definedName name="BExMMNIZ2T7M22WECMUQXEF4NJ71" localSheetId="10" hidden="1">#REF!</definedName>
    <definedName name="BExMMNIZ2T7M22WECMUQXEF4NJ71" localSheetId="9" hidden="1">#REF!</definedName>
    <definedName name="BExMMNIZ2T7M22WECMUQXEF4NJ71" localSheetId="8" hidden="1">#REF!</definedName>
    <definedName name="BExMMNIZ2T7M22WECMUQXEF4NJ71" localSheetId="7" hidden="1">#REF!</definedName>
    <definedName name="BExMMNIZ2T7M22WECMUQXEF4NJ71" localSheetId="6" hidden="1">#REF!</definedName>
    <definedName name="BExMMNIZ2T7M22WECMUQXEF4NJ71" localSheetId="5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15" hidden="1">#REF!</definedName>
    <definedName name="BExMMPMIOU7BURTV0L1K6ACW9X73" localSheetId="14" hidden="1">#REF!</definedName>
    <definedName name="BExMMPMIOU7BURTV0L1K6ACW9X73" localSheetId="13" hidden="1">#REF!</definedName>
    <definedName name="BExMMPMIOU7BURTV0L1K6ACW9X73" localSheetId="12" hidden="1">#REF!</definedName>
    <definedName name="BExMMPMIOU7BURTV0L1K6ACW9X73" localSheetId="11" hidden="1">#REF!</definedName>
    <definedName name="BExMMPMIOU7BURTV0L1K6ACW9X73" localSheetId="10" hidden="1">#REF!</definedName>
    <definedName name="BExMMPMIOU7BURTV0L1K6ACW9X73" localSheetId="9" hidden="1">#REF!</definedName>
    <definedName name="BExMMPMIOU7BURTV0L1K6ACW9X73" localSheetId="8" hidden="1">#REF!</definedName>
    <definedName name="BExMMPMIOU7BURTV0L1K6ACW9X73" localSheetId="7" hidden="1">#REF!</definedName>
    <definedName name="BExMMPMIOU7BURTV0L1K6ACW9X73" localSheetId="6" hidden="1">#REF!</definedName>
    <definedName name="BExMMPMIOU7BURTV0L1K6ACW9X73" localSheetId="5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15" hidden="1">#REF!</definedName>
    <definedName name="BExMMQ835AJDHS4B419SS645P67Q" localSheetId="14" hidden="1">#REF!</definedName>
    <definedName name="BExMMQ835AJDHS4B419SS645P67Q" localSheetId="13" hidden="1">#REF!</definedName>
    <definedName name="BExMMQ835AJDHS4B419SS645P67Q" localSheetId="12" hidden="1">#REF!</definedName>
    <definedName name="BExMMQ835AJDHS4B419SS645P67Q" localSheetId="11" hidden="1">#REF!</definedName>
    <definedName name="BExMMQ835AJDHS4B419SS645P67Q" localSheetId="10" hidden="1">#REF!</definedName>
    <definedName name="BExMMQ835AJDHS4B419SS645P67Q" localSheetId="9" hidden="1">#REF!</definedName>
    <definedName name="BExMMQ835AJDHS4B419SS645P67Q" localSheetId="8" hidden="1">#REF!</definedName>
    <definedName name="BExMMQ835AJDHS4B419SS645P67Q" localSheetId="7" hidden="1">#REF!</definedName>
    <definedName name="BExMMQ835AJDHS4B419SS645P67Q" localSheetId="6" hidden="1">#REF!</definedName>
    <definedName name="BExMMQ835AJDHS4B419SS645P67Q" localSheetId="5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15" hidden="1">#REF!</definedName>
    <definedName name="BExMMQIUVPCOBISTEJJYNCCLUCPY" localSheetId="14" hidden="1">#REF!</definedName>
    <definedName name="BExMMQIUVPCOBISTEJJYNCCLUCPY" localSheetId="13" hidden="1">#REF!</definedName>
    <definedName name="BExMMQIUVPCOBISTEJJYNCCLUCPY" localSheetId="12" hidden="1">#REF!</definedName>
    <definedName name="BExMMQIUVPCOBISTEJJYNCCLUCPY" localSheetId="11" hidden="1">#REF!</definedName>
    <definedName name="BExMMQIUVPCOBISTEJJYNCCLUCPY" localSheetId="10" hidden="1">#REF!</definedName>
    <definedName name="BExMMQIUVPCOBISTEJJYNCCLUCPY" localSheetId="9" hidden="1">#REF!</definedName>
    <definedName name="BExMMQIUVPCOBISTEJJYNCCLUCPY" localSheetId="8" hidden="1">#REF!</definedName>
    <definedName name="BExMMQIUVPCOBISTEJJYNCCLUCPY" localSheetId="7" hidden="1">#REF!</definedName>
    <definedName name="BExMMQIUVPCOBISTEJJYNCCLUCPY" localSheetId="6" hidden="1">#REF!</definedName>
    <definedName name="BExMMQIUVPCOBISTEJJYNCCLUCPY" localSheetId="5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15" hidden="1">#REF!</definedName>
    <definedName name="BExMMTIXETA5VAKBSOFDD5SRU887" localSheetId="14" hidden="1">#REF!</definedName>
    <definedName name="BExMMTIXETA5VAKBSOFDD5SRU887" localSheetId="13" hidden="1">#REF!</definedName>
    <definedName name="BExMMTIXETA5VAKBSOFDD5SRU887" localSheetId="12" hidden="1">#REF!</definedName>
    <definedName name="BExMMTIXETA5VAKBSOFDD5SRU887" localSheetId="11" hidden="1">#REF!</definedName>
    <definedName name="BExMMTIXETA5VAKBSOFDD5SRU887" localSheetId="10" hidden="1">#REF!</definedName>
    <definedName name="BExMMTIXETA5VAKBSOFDD5SRU887" localSheetId="9" hidden="1">#REF!</definedName>
    <definedName name="BExMMTIXETA5VAKBSOFDD5SRU887" localSheetId="8" hidden="1">#REF!</definedName>
    <definedName name="BExMMTIXETA5VAKBSOFDD5SRU887" localSheetId="7" hidden="1">#REF!</definedName>
    <definedName name="BExMMTIXETA5VAKBSOFDD5SRU887" localSheetId="6" hidden="1">#REF!</definedName>
    <definedName name="BExMMTIXETA5VAKBSOFDD5SRU887" localSheetId="5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15" hidden="1">#REF!</definedName>
    <definedName name="BExMMV0P6P5YS3C35G0JYYHI7992" localSheetId="14" hidden="1">#REF!</definedName>
    <definedName name="BExMMV0P6P5YS3C35G0JYYHI7992" localSheetId="13" hidden="1">#REF!</definedName>
    <definedName name="BExMMV0P6P5YS3C35G0JYYHI7992" localSheetId="12" hidden="1">#REF!</definedName>
    <definedName name="BExMMV0P6P5YS3C35G0JYYHI7992" localSheetId="11" hidden="1">#REF!</definedName>
    <definedName name="BExMMV0P6P5YS3C35G0JYYHI7992" localSheetId="10" hidden="1">#REF!</definedName>
    <definedName name="BExMMV0P6P5YS3C35G0JYYHI7992" localSheetId="9" hidden="1">#REF!</definedName>
    <definedName name="BExMMV0P6P5YS3C35G0JYYHI7992" localSheetId="8" hidden="1">#REF!</definedName>
    <definedName name="BExMMV0P6P5YS3C35G0JYYHI7992" localSheetId="7" hidden="1">#REF!</definedName>
    <definedName name="BExMMV0P6P5YS3C35G0JYYHI7992" localSheetId="6" hidden="1">#REF!</definedName>
    <definedName name="BExMMV0P6P5YS3C35G0JYYHI7992" localSheetId="5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15" hidden="1">#REF!</definedName>
    <definedName name="BExMNJLFWZBRN9PZF1IO9CYWV1B2" localSheetId="14" hidden="1">#REF!</definedName>
    <definedName name="BExMNJLFWZBRN9PZF1IO9CYWV1B2" localSheetId="13" hidden="1">#REF!</definedName>
    <definedName name="BExMNJLFWZBRN9PZF1IO9CYWV1B2" localSheetId="12" hidden="1">#REF!</definedName>
    <definedName name="BExMNJLFWZBRN9PZF1IO9CYWV1B2" localSheetId="11" hidden="1">#REF!</definedName>
    <definedName name="BExMNJLFWZBRN9PZF1IO9CYWV1B2" localSheetId="10" hidden="1">#REF!</definedName>
    <definedName name="BExMNJLFWZBRN9PZF1IO9CYWV1B2" localSheetId="9" hidden="1">#REF!</definedName>
    <definedName name="BExMNJLFWZBRN9PZF1IO9CYWV1B2" localSheetId="8" hidden="1">#REF!</definedName>
    <definedName name="BExMNJLFWZBRN9PZF1IO9CYWV1B2" localSheetId="7" hidden="1">#REF!</definedName>
    <definedName name="BExMNJLFWZBRN9PZF1IO9CYWV1B2" localSheetId="6" hidden="1">#REF!</definedName>
    <definedName name="BExMNJLFWZBRN9PZF1IO9CYWV1B2" localSheetId="5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15" hidden="1">#REF!</definedName>
    <definedName name="BExMNKCJ0FA57YEUUAJE43U1QN5P" localSheetId="14" hidden="1">#REF!</definedName>
    <definedName name="BExMNKCJ0FA57YEUUAJE43U1QN5P" localSheetId="13" hidden="1">#REF!</definedName>
    <definedName name="BExMNKCJ0FA57YEUUAJE43U1QN5P" localSheetId="12" hidden="1">#REF!</definedName>
    <definedName name="BExMNKCJ0FA57YEUUAJE43U1QN5P" localSheetId="11" hidden="1">#REF!</definedName>
    <definedName name="BExMNKCJ0FA57YEUUAJE43U1QN5P" localSheetId="10" hidden="1">#REF!</definedName>
    <definedName name="BExMNKCJ0FA57YEUUAJE43U1QN5P" localSheetId="9" hidden="1">#REF!</definedName>
    <definedName name="BExMNKCJ0FA57YEUUAJE43U1QN5P" localSheetId="8" hidden="1">#REF!</definedName>
    <definedName name="BExMNKCJ0FA57YEUUAJE43U1QN5P" localSheetId="7" hidden="1">#REF!</definedName>
    <definedName name="BExMNKCJ0FA57YEUUAJE43U1QN5P" localSheetId="6" hidden="1">#REF!</definedName>
    <definedName name="BExMNKCJ0FA57YEUUAJE43U1QN5P" localSheetId="5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15" hidden="1">#REF!</definedName>
    <definedName name="BExMNKN5D1WEF2OOJVP6LZ6DLU3Y" localSheetId="14" hidden="1">#REF!</definedName>
    <definedName name="BExMNKN5D1WEF2OOJVP6LZ6DLU3Y" localSheetId="13" hidden="1">#REF!</definedName>
    <definedName name="BExMNKN5D1WEF2OOJVP6LZ6DLU3Y" localSheetId="12" hidden="1">#REF!</definedName>
    <definedName name="BExMNKN5D1WEF2OOJVP6LZ6DLU3Y" localSheetId="11" hidden="1">#REF!</definedName>
    <definedName name="BExMNKN5D1WEF2OOJVP6LZ6DLU3Y" localSheetId="10" hidden="1">#REF!</definedName>
    <definedName name="BExMNKN5D1WEF2OOJVP6LZ6DLU3Y" localSheetId="9" hidden="1">#REF!</definedName>
    <definedName name="BExMNKN5D1WEF2OOJVP6LZ6DLU3Y" localSheetId="8" hidden="1">#REF!</definedName>
    <definedName name="BExMNKN5D1WEF2OOJVP6LZ6DLU3Y" localSheetId="7" hidden="1">#REF!</definedName>
    <definedName name="BExMNKN5D1WEF2OOJVP6LZ6DLU3Y" localSheetId="6" hidden="1">#REF!</definedName>
    <definedName name="BExMNKN5D1WEF2OOJVP6LZ6DLU3Y" localSheetId="5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15" hidden="1">#REF!</definedName>
    <definedName name="BExMNR38HMPLWAJRQ9MMS3ZAZ9IU" localSheetId="14" hidden="1">#REF!</definedName>
    <definedName name="BExMNR38HMPLWAJRQ9MMS3ZAZ9IU" localSheetId="13" hidden="1">#REF!</definedName>
    <definedName name="BExMNR38HMPLWAJRQ9MMS3ZAZ9IU" localSheetId="12" hidden="1">#REF!</definedName>
    <definedName name="BExMNR38HMPLWAJRQ9MMS3ZAZ9IU" localSheetId="11" hidden="1">#REF!</definedName>
    <definedName name="BExMNR38HMPLWAJRQ9MMS3ZAZ9IU" localSheetId="10" hidden="1">#REF!</definedName>
    <definedName name="BExMNR38HMPLWAJRQ9MMS3ZAZ9IU" localSheetId="9" hidden="1">#REF!</definedName>
    <definedName name="BExMNR38HMPLWAJRQ9MMS3ZAZ9IU" localSheetId="8" hidden="1">#REF!</definedName>
    <definedName name="BExMNR38HMPLWAJRQ9MMS3ZAZ9IU" localSheetId="7" hidden="1">#REF!</definedName>
    <definedName name="BExMNR38HMPLWAJRQ9MMS3ZAZ9IU" localSheetId="6" hidden="1">#REF!</definedName>
    <definedName name="BExMNR38HMPLWAJRQ9MMS3ZAZ9IU" localSheetId="5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15" hidden="1">#REF!</definedName>
    <definedName name="BExMNRDZULKJMVY2VKIIRM2M5A1M" localSheetId="14" hidden="1">#REF!</definedName>
    <definedName name="BExMNRDZULKJMVY2VKIIRM2M5A1M" localSheetId="13" hidden="1">#REF!</definedName>
    <definedName name="BExMNRDZULKJMVY2VKIIRM2M5A1M" localSheetId="12" hidden="1">#REF!</definedName>
    <definedName name="BExMNRDZULKJMVY2VKIIRM2M5A1M" localSheetId="11" hidden="1">#REF!</definedName>
    <definedName name="BExMNRDZULKJMVY2VKIIRM2M5A1M" localSheetId="10" hidden="1">#REF!</definedName>
    <definedName name="BExMNRDZULKJMVY2VKIIRM2M5A1M" localSheetId="9" hidden="1">#REF!</definedName>
    <definedName name="BExMNRDZULKJMVY2VKIIRM2M5A1M" localSheetId="8" hidden="1">#REF!</definedName>
    <definedName name="BExMNRDZULKJMVY2VKIIRM2M5A1M" localSheetId="7" hidden="1">#REF!</definedName>
    <definedName name="BExMNRDZULKJMVY2VKIIRM2M5A1M" localSheetId="6" hidden="1">#REF!</definedName>
    <definedName name="BExMNRDZULKJMVY2VKIIRM2M5A1M" localSheetId="5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15" hidden="1">#REF!</definedName>
    <definedName name="BExMNVFKZIBQSCAH71DIF1CJG89T" localSheetId="14" hidden="1">#REF!</definedName>
    <definedName name="BExMNVFKZIBQSCAH71DIF1CJG89T" localSheetId="13" hidden="1">#REF!</definedName>
    <definedName name="BExMNVFKZIBQSCAH71DIF1CJG89T" localSheetId="12" hidden="1">#REF!</definedName>
    <definedName name="BExMNVFKZIBQSCAH71DIF1CJG89T" localSheetId="11" hidden="1">#REF!</definedName>
    <definedName name="BExMNVFKZIBQSCAH71DIF1CJG89T" localSheetId="10" hidden="1">#REF!</definedName>
    <definedName name="BExMNVFKZIBQSCAH71DIF1CJG89T" localSheetId="9" hidden="1">#REF!</definedName>
    <definedName name="BExMNVFKZIBQSCAH71DIF1CJG89T" localSheetId="8" hidden="1">#REF!</definedName>
    <definedName name="BExMNVFKZIBQSCAH71DIF1CJG89T" localSheetId="7" hidden="1">#REF!</definedName>
    <definedName name="BExMNVFKZIBQSCAH71DIF1CJG89T" localSheetId="6" hidden="1">#REF!</definedName>
    <definedName name="BExMNVFKZIBQSCAH71DIF1CJG89T" localSheetId="5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15" hidden="1">#REF!</definedName>
    <definedName name="BExMNVVUQAGQY9SA29FGI7D7R5MN" localSheetId="14" hidden="1">#REF!</definedName>
    <definedName name="BExMNVVUQAGQY9SA29FGI7D7R5MN" localSheetId="13" hidden="1">#REF!</definedName>
    <definedName name="BExMNVVUQAGQY9SA29FGI7D7R5MN" localSheetId="12" hidden="1">#REF!</definedName>
    <definedName name="BExMNVVUQAGQY9SA29FGI7D7R5MN" localSheetId="11" hidden="1">#REF!</definedName>
    <definedName name="BExMNVVUQAGQY9SA29FGI7D7R5MN" localSheetId="10" hidden="1">#REF!</definedName>
    <definedName name="BExMNVVUQAGQY9SA29FGI7D7R5MN" localSheetId="9" hidden="1">#REF!</definedName>
    <definedName name="BExMNVVUQAGQY9SA29FGI7D7R5MN" localSheetId="8" hidden="1">#REF!</definedName>
    <definedName name="BExMNVVUQAGQY9SA29FGI7D7R5MN" localSheetId="7" hidden="1">#REF!</definedName>
    <definedName name="BExMNVVUQAGQY9SA29FGI7D7R5MN" localSheetId="6" hidden="1">#REF!</definedName>
    <definedName name="BExMNVVUQAGQY9SA29FGI7D7R5MN" localSheetId="5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15" hidden="1">#REF!</definedName>
    <definedName name="BExMO9IOWKTWHO8LQJJQI5P3INWY" localSheetId="14" hidden="1">#REF!</definedName>
    <definedName name="BExMO9IOWKTWHO8LQJJQI5P3INWY" localSheetId="13" hidden="1">#REF!</definedName>
    <definedName name="BExMO9IOWKTWHO8LQJJQI5P3INWY" localSheetId="12" hidden="1">#REF!</definedName>
    <definedName name="BExMO9IOWKTWHO8LQJJQI5P3INWY" localSheetId="11" hidden="1">#REF!</definedName>
    <definedName name="BExMO9IOWKTWHO8LQJJQI5P3INWY" localSheetId="10" hidden="1">#REF!</definedName>
    <definedName name="BExMO9IOWKTWHO8LQJJQI5P3INWY" localSheetId="9" hidden="1">#REF!</definedName>
    <definedName name="BExMO9IOWKTWHO8LQJJQI5P3INWY" localSheetId="8" hidden="1">#REF!</definedName>
    <definedName name="BExMO9IOWKTWHO8LQJJQI5P3INWY" localSheetId="7" hidden="1">#REF!</definedName>
    <definedName name="BExMO9IOWKTWHO8LQJJQI5P3INWY" localSheetId="6" hidden="1">#REF!</definedName>
    <definedName name="BExMO9IOWKTWHO8LQJJQI5P3INWY" localSheetId="5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15" hidden="1">#REF!</definedName>
    <definedName name="BExMOI29DOEK5R1A5QZPUDKF7N6T" localSheetId="14" hidden="1">#REF!</definedName>
    <definedName name="BExMOI29DOEK5R1A5QZPUDKF7N6T" localSheetId="13" hidden="1">#REF!</definedName>
    <definedName name="BExMOI29DOEK5R1A5QZPUDKF7N6T" localSheetId="12" hidden="1">#REF!</definedName>
    <definedName name="BExMOI29DOEK5R1A5QZPUDKF7N6T" localSheetId="11" hidden="1">#REF!</definedName>
    <definedName name="BExMOI29DOEK5R1A5QZPUDKF7N6T" localSheetId="10" hidden="1">#REF!</definedName>
    <definedName name="BExMOI29DOEK5R1A5QZPUDKF7N6T" localSheetId="9" hidden="1">#REF!</definedName>
    <definedName name="BExMOI29DOEK5R1A5QZPUDKF7N6T" localSheetId="8" hidden="1">#REF!</definedName>
    <definedName name="BExMOI29DOEK5R1A5QZPUDKF7N6T" localSheetId="7" hidden="1">#REF!</definedName>
    <definedName name="BExMOI29DOEK5R1A5QZPUDKF7N6T" localSheetId="6" hidden="1">#REF!</definedName>
    <definedName name="BExMOI29DOEK5R1A5QZPUDKF7N6T" localSheetId="5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15" hidden="1">#REF!</definedName>
    <definedName name="BExMONRAU0S904NLJHPI47RVQDBH" localSheetId="14" hidden="1">#REF!</definedName>
    <definedName name="BExMONRAU0S904NLJHPI47RVQDBH" localSheetId="13" hidden="1">#REF!</definedName>
    <definedName name="BExMONRAU0S904NLJHPI47RVQDBH" localSheetId="12" hidden="1">#REF!</definedName>
    <definedName name="BExMONRAU0S904NLJHPI47RVQDBH" localSheetId="11" hidden="1">#REF!</definedName>
    <definedName name="BExMONRAU0S904NLJHPI47RVQDBH" localSheetId="10" hidden="1">#REF!</definedName>
    <definedName name="BExMONRAU0S904NLJHPI47RVQDBH" localSheetId="9" hidden="1">#REF!</definedName>
    <definedName name="BExMONRAU0S904NLJHPI47RVQDBH" localSheetId="8" hidden="1">#REF!</definedName>
    <definedName name="BExMONRAU0S904NLJHPI47RVQDBH" localSheetId="7" hidden="1">#REF!</definedName>
    <definedName name="BExMONRAU0S904NLJHPI47RVQDBH" localSheetId="6" hidden="1">#REF!</definedName>
    <definedName name="BExMONRAU0S904NLJHPI47RVQDBH" localSheetId="5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15" hidden="1">#REF!</definedName>
    <definedName name="BExMPAJ5AJAXGKGK3F6H3ODS6RF4" localSheetId="14" hidden="1">#REF!</definedName>
    <definedName name="BExMPAJ5AJAXGKGK3F6H3ODS6RF4" localSheetId="13" hidden="1">#REF!</definedName>
    <definedName name="BExMPAJ5AJAXGKGK3F6H3ODS6RF4" localSheetId="12" hidden="1">#REF!</definedName>
    <definedName name="BExMPAJ5AJAXGKGK3F6H3ODS6RF4" localSheetId="11" hidden="1">#REF!</definedName>
    <definedName name="BExMPAJ5AJAXGKGK3F6H3ODS6RF4" localSheetId="10" hidden="1">#REF!</definedName>
    <definedName name="BExMPAJ5AJAXGKGK3F6H3ODS6RF4" localSheetId="9" hidden="1">#REF!</definedName>
    <definedName name="BExMPAJ5AJAXGKGK3F6H3ODS6RF4" localSheetId="8" hidden="1">#REF!</definedName>
    <definedName name="BExMPAJ5AJAXGKGK3F6H3ODS6RF4" localSheetId="7" hidden="1">#REF!</definedName>
    <definedName name="BExMPAJ5AJAXGKGK3F6H3ODS6RF4" localSheetId="6" hidden="1">#REF!</definedName>
    <definedName name="BExMPAJ5AJAXGKGK3F6H3ODS6RF4" localSheetId="5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15" hidden="1">#REF!</definedName>
    <definedName name="BExMPD2X55FFBVJ6CBUKNPROIOEU" localSheetId="14" hidden="1">#REF!</definedName>
    <definedName name="BExMPD2X55FFBVJ6CBUKNPROIOEU" localSheetId="13" hidden="1">#REF!</definedName>
    <definedName name="BExMPD2X55FFBVJ6CBUKNPROIOEU" localSheetId="12" hidden="1">#REF!</definedName>
    <definedName name="BExMPD2X55FFBVJ6CBUKNPROIOEU" localSheetId="11" hidden="1">#REF!</definedName>
    <definedName name="BExMPD2X55FFBVJ6CBUKNPROIOEU" localSheetId="10" hidden="1">#REF!</definedName>
    <definedName name="BExMPD2X55FFBVJ6CBUKNPROIOEU" localSheetId="9" hidden="1">#REF!</definedName>
    <definedName name="BExMPD2X55FFBVJ6CBUKNPROIOEU" localSheetId="8" hidden="1">#REF!</definedName>
    <definedName name="BExMPD2X55FFBVJ6CBUKNPROIOEU" localSheetId="7" hidden="1">#REF!</definedName>
    <definedName name="BExMPD2X55FFBVJ6CBUKNPROIOEU" localSheetId="6" hidden="1">#REF!</definedName>
    <definedName name="BExMPD2X55FFBVJ6CBUKNPROIOEU" localSheetId="5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15" hidden="1">#REF!</definedName>
    <definedName name="BExMPGZ848E38FUH1JBQN97DGWAT" localSheetId="14" hidden="1">#REF!</definedName>
    <definedName name="BExMPGZ848E38FUH1JBQN97DGWAT" localSheetId="13" hidden="1">#REF!</definedName>
    <definedName name="BExMPGZ848E38FUH1JBQN97DGWAT" localSheetId="12" hidden="1">#REF!</definedName>
    <definedName name="BExMPGZ848E38FUH1JBQN97DGWAT" localSheetId="11" hidden="1">#REF!</definedName>
    <definedName name="BExMPGZ848E38FUH1JBQN97DGWAT" localSheetId="10" hidden="1">#REF!</definedName>
    <definedName name="BExMPGZ848E38FUH1JBQN97DGWAT" localSheetId="9" hidden="1">#REF!</definedName>
    <definedName name="BExMPGZ848E38FUH1JBQN97DGWAT" localSheetId="8" hidden="1">#REF!</definedName>
    <definedName name="BExMPGZ848E38FUH1JBQN97DGWAT" localSheetId="7" hidden="1">#REF!</definedName>
    <definedName name="BExMPGZ848E38FUH1JBQN97DGWAT" localSheetId="6" hidden="1">#REF!</definedName>
    <definedName name="BExMPGZ848E38FUH1JBQN97DGWAT" localSheetId="5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15" hidden="1">#REF!</definedName>
    <definedName name="BExMPMTICOSMQENOFKQ18K0ZT4S8" localSheetId="14" hidden="1">#REF!</definedName>
    <definedName name="BExMPMTICOSMQENOFKQ18K0ZT4S8" localSheetId="13" hidden="1">#REF!</definedName>
    <definedName name="BExMPMTICOSMQENOFKQ18K0ZT4S8" localSheetId="12" hidden="1">#REF!</definedName>
    <definedName name="BExMPMTICOSMQENOFKQ18K0ZT4S8" localSheetId="11" hidden="1">#REF!</definedName>
    <definedName name="BExMPMTICOSMQENOFKQ18K0ZT4S8" localSheetId="10" hidden="1">#REF!</definedName>
    <definedName name="BExMPMTICOSMQENOFKQ18K0ZT4S8" localSheetId="9" hidden="1">#REF!</definedName>
    <definedName name="BExMPMTICOSMQENOFKQ18K0ZT4S8" localSheetId="8" hidden="1">#REF!</definedName>
    <definedName name="BExMPMTICOSMQENOFKQ18K0ZT4S8" localSheetId="7" hidden="1">#REF!</definedName>
    <definedName name="BExMPMTICOSMQENOFKQ18K0ZT4S8" localSheetId="6" hidden="1">#REF!</definedName>
    <definedName name="BExMPMTICOSMQENOFKQ18K0ZT4S8" localSheetId="5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15" hidden="1">#REF!</definedName>
    <definedName name="BExMPMZ07II0R4KGWQQ7PGS3RZS4" localSheetId="14" hidden="1">#REF!</definedName>
    <definedName name="BExMPMZ07II0R4KGWQQ7PGS3RZS4" localSheetId="13" hidden="1">#REF!</definedName>
    <definedName name="BExMPMZ07II0R4KGWQQ7PGS3RZS4" localSheetId="12" hidden="1">#REF!</definedName>
    <definedName name="BExMPMZ07II0R4KGWQQ7PGS3RZS4" localSheetId="11" hidden="1">#REF!</definedName>
    <definedName name="BExMPMZ07II0R4KGWQQ7PGS3RZS4" localSheetId="10" hidden="1">#REF!</definedName>
    <definedName name="BExMPMZ07II0R4KGWQQ7PGS3RZS4" localSheetId="9" hidden="1">#REF!</definedName>
    <definedName name="BExMPMZ07II0R4KGWQQ7PGS3RZS4" localSheetId="8" hidden="1">#REF!</definedName>
    <definedName name="BExMPMZ07II0R4KGWQQ7PGS3RZS4" localSheetId="7" hidden="1">#REF!</definedName>
    <definedName name="BExMPMZ07II0R4KGWQQ7PGS3RZS4" localSheetId="6" hidden="1">#REF!</definedName>
    <definedName name="BExMPMZ07II0R4KGWQQ7PGS3RZS4" localSheetId="5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15" hidden="1">#REF!</definedName>
    <definedName name="BExMPOBH04JMDO6Z8DMSEJZM4ANN" localSheetId="14" hidden="1">#REF!</definedName>
    <definedName name="BExMPOBH04JMDO6Z8DMSEJZM4ANN" localSheetId="13" hidden="1">#REF!</definedName>
    <definedName name="BExMPOBH04JMDO6Z8DMSEJZM4ANN" localSheetId="12" hidden="1">#REF!</definedName>
    <definedName name="BExMPOBH04JMDO6Z8DMSEJZM4ANN" localSheetId="11" hidden="1">#REF!</definedName>
    <definedName name="BExMPOBH04JMDO6Z8DMSEJZM4ANN" localSheetId="10" hidden="1">#REF!</definedName>
    <definedName name="BExMPOBH04JMDO6Z8DMSEJZM4ANN" localSheetId="9" hidden="1">#REF!</definedName>
    <definedName name="BExMPOBH04JMDO6Z8DMSEJZM4ANN" localSheetId="8" hidden="1">#REF!</definedName>
    <definedName name="BExMPOBH04JMDO6Z8DMSEJZM4ANN" localSheetId="7" hidden="1">#REF!</definedName>
    <definedName name="BExMPOBH04JMDO6Z8DMSEJZM4ANN" localSheetId="6" hidden="1">#REF!</definedName>
    <definedName name="BExMPOBH04JMDO6Z8DMSEJZM4ANN" localSheetId="5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15" hidden="1">#REF!</definedName>
    <definedName name="BExMPSD77XQ3HA6A4FZOJK8G2JP3" localSheetId="14" hidden="1">#REF!</definedName>
    <definedName name="BExMPSD77XQ3HA6A4FZOJK8G2JP3" localSheetId="13" hidden="1">#REF!</definedName>
    <definedName name="BExMPSD77XQ3HA6A4FZOJK8G2JP3" localSheetId="12" hidden="1">#REF!</definedName>
    <definedName name="BExMPSD77XQ3HA6A4FZOJK8G2JP3" localSheetId="11" hidden="1">#REF!</definedName>
    <definedName name="BExMPSD77XQ3HA6A4FZOJK8G2JP3" localSheetId="10" hidden="1">#REF!</definedName>
    <definedName name="BExMPSD77XQ3HA6A4FZOJK8G2JP3" localSheetId="9" hidden="1">#REF!</definedName>
    <definedName name="BExMPSD77XQ3HA6A4FZOJK8G2JP3" localSheetId="8" hidden="1">#REF!</definedName>
    <definedName name="BExMPSD77XQ3HA6A4FZOJK8G2JP3" localSheetId="7" hidden="1">#REF!</definedName>
    <definedName name="BExMPSD77XQ3HA6A4FZOJK8G2JP3" localSheetId="6" hidden="1">#REF!</definedName>
    <definedName name="BExMPSD77XQ3HA6A4FZOJK8G2JP3" localSheetId="5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15" hidden="1">#REF!</definedName>
    <definedName name="BExMQ4I3Q7F0BMPHSFMFW9TZ87UD" localSheetId="14" hidden="1">#REF!</definedName>
    <definedName name="BExMQ4I3Q7F0BMPHSFMFW9TZ87UD" localSheetId="13" hidden="1">#REF!</definedName>
    <definedName name="BExMQ4I3Q7F0BMPHSFMFW9TZ87UD" localSheetId="12" hidden="1">#REF!</definedName>
    <definedName name="BExMQ4I3Q7F0BMPHSFMFW9TZ87UD" localSheetId="11" hidden="1">#REF!</definedName>
    <definedName name="BExMQ4I3Q7F0BMPHSFMFW9TZ87UD" localSheetId="10" hidden="1">#REF!</definedName>
    <definedName name="BExMQ4I3Q7F0BMPHSFMFW9TZ87UD" localSheetId="9" hidden="1">#REF!</definedName>
    <definedName name="BExMQ4I3Q7F0BMPHSFMFW9TZ87UD" localSheetId="8" hidden="1">#REF!</definedName>
    <definedName name="BExMQ4I3Q7F0BMPHSFMFW9TZ87UD" localSheetId="7" hidden="1">#REF!</definedName>
    <definedName name="BExMQ4I3Q7F0BMPHSFMFW9TZ87UD" localSheetId="6" hidden="1">#REF!</definedName>
    <definedName name="BExMQ4I3Q7F0BMPHSFMFW9TZ87UD" localSheetId="5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15" hidden="1">#REF!</definedName>
    <definedName name="BExMQ4SWDWI4N16AZ0T5CJ6HH8WC" localSheetId="14" hidden="1">#REF!</definedName>
    <definedName name="BExMQ4SWDWI4N16AZ0T5CJ6HH8WC" localSheetId="13" hidden="1">#REF!</definedName>
    <definedName name="BExMQ4SWDWI4N16AZ0T5CJ6HH8WC" localSheetId="12" hidden="1">#REF!</definedName>
    <definedName name="BExMQ4SWDWI4N16AZ0T5CJ6HH8WC" localSheetId="11" hidden="1">#REF!</definedName>
    <definedName name="BExMQ4SWDWI4N16AZ0T5CJ6HH8WC" localSheetId="10" hidden="1">#REF!</definedName>
    <definedName name="BExMQ4SWDWI4N16AZ0T5CJ6HH8WC" localSheetId="9" hidden="1">#REF!</definedName>
    <definedName name="BExMQ4SWDWI4N16AZ0T5CJ6HH8WC" localSheetId="8" hidden="1">#REF!</definedName>
    <definedName name="BExMQ4SWDWI4N16AZ0T5CJ6HH8WC" localSheetId="7" hidden="1">#REF!</definedName>
    <definedName name="BExMQ4SWDWI4N16AZ0T5CJ6HH8WC" localSheetId="6" hidden="1">#REF!</definedName>
    <definedName name="BExMQ4SWDWI4N16AZ0T5CJ6HH8WC" localSheetId="5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15" hidden="1">#REF!</definedName>
    <definedName name="BExMQ71WHW50GVX45JU951AGPLFQ" localSheetId="14" hidden="1">#REF!</definedName>
    <definedName name="BExMQ71WHW50GVX45JU951AGPLFQ" localSheetId="13" hidden="1">#REF!</definedName>
    <definedName name="BExMQ71WHW50GVX45JU951AGPLFQ" localSheetId="12" hidden="1">#REF!</definedName>
    <definedName name="BExMQ71WHW50GVX45JU951AGPLFQ" localSheetId="11" hidden="1">#REF!</definedName>
    <definedName name="BExMQ71WHW50GVX45JU951AGPLFQ" localSheetId="10" hidden="1">#REF!</definedName>
    <definedName name="BExMQ71WHW50GVX45JU951AGPLFQ" localSheetId="9" hidden="1">#REF!</definedName>
    <definedName name="BExMQ71WHW50GVX45JU951AGPLFQ" localSheetId="8" hidden="1">#REF!</definedName>
    <definedName name="BExMQ71WHW50GVX45JU951AGPLFQ" localSheetId="7" hidden="1">#REF!</definedName>
    <definedName name="BExMQ71WHW50GVX45JU951AGPLFQ" localSheetId="6" hidden="1">#REF!</definedName>
    <definedName name="BExMQ71WHW50GVX45JU951AGPLFQ" localSheetId="5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15" hidden="1">#REF!</definedName>
    <definedName name="BExMQGXSLPT4A6N47LE6FBVHWBOF" localSheetId="14" hidden="1">#REF!</definedName>
    <definedName name="BExMQGXSLPT4A6N47LE6FBVHWBOF" localSheetId="13" hidden="1">#REF!</definedName>
    <definedName name="BExMQGXSLPT4A6N47LE6FBVHWBOF" localSheetId="12" hidden="1">#REF!</definedName>
    <definedName name="BExMQGXSLPT4A6N47LE6FBVHWBOF" localSheetId="11" hidden="1">#REF!</definedName>
    <definedName name="BExMQGXSLPT4A6N47LE6FBVHWBOF" localSheetId="10" hidden="1">#REF!</definedName>
    <definedName name="BExMQGXSLPT4A6N47LE6FBVHWBOF" localSheetId="9" hidden="1">#REF!</definedName>
    <definedName name="BExMQGXSLPT4A6N47LE6FBVHWBOF" localSheetId="8" hidden="1">#REF!</definedName>
    <definedName name="BExMQGXSLPT4A6N47LE6FBVHWBOF" localSheetId="7" hidden="1">#REF!</definedName>
    <definedName name="BExMQGXSLPT4A6N47LE6FBVHWBOF" localSheetId="6" hidden="1">#REF!</definedName>
    <definedName name="BExMQGXSLPT4A6N47LE6FBVHWBOF" localSheetId="5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15" hidden="1">#REF!</definedName>
    <definedName name="BExMQNZGFHW75W9HWRCR0FEF0XF0" localSheetId="14" hidden="1">#REF!</definedName>
    <definedName name="BExMQNZGFHW75W9HWRCR0FEF0XF0" localSheetId="13" hidden="1">#REF!</definedName>
    <definedName name="BExMQNZGFHW75W9HWRCR0FEF0XF0" localSheetId="12" hidden="1">#REF!</definedName>
    <definedName name="BExMQNZGFHW75W9HWRCR0FEF0XF0" localSheetId="11" hidden="1">#REF!</definedName>
    <definedName name="BExMQNZGFHW75W9HWRCR0FEF0XF0" localSheetId="10" hidden="1">#REF!</definedName>
    <definedName name="BExMQNZGFHW75W9HWRCR0FEF0XF0" localSheetId="9" hidden="1">#REF!</definedName>
    <definedName name="BExMQNZGFHW75W9HWRCR0FEF0XF0" localSheetId="8" hidden="1">#REF!</definedName>
    <definedName name="BExMQNZGFHW75W9HWRCR0FEF0XF0" localSheetId="7" hidden="1">#REF!</definedName>
    <definedName name="BExMQNZGFHW75W9HWRCR0FEF0XF0" localSheetId="6" hidden="1">#REF!</definedName>
    <definedName name="BExMQNZGFHW75W9HWRCR0FEF0XF0" localSheetId="5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15" hidden="1">#REF!</definedName>
    <definedName name="BExMQRKVQPDFPD0WQUA9QND8OV7P" localSheetId="14" hidden="1">#REF!</definedName>
    <definedName name="BExMQRKVQPDFPD0WQUA9QND8OV7P" localSheetId="13" hidden="1">#REF!</definedName>
    <definedName name="BExMQRKVQPDFPD0WQUA9QND8OV7P" localSheetId="12" hidden="1">#REF!</definedName>
    <definedName name="BExMQRKVQPDFPD0WQUA9QND8OV7P" localSheetId="11" hidden="1">#REF!</definedName>
    <definedName name="BExMQRKVQPDFPD0WQUA9QND8OV7P" localSheetId="10" hidden="1">#REF!</definedName>
    <definedName name="BExMQRKVQPDFPD0WQUA9QND8OV7P" localSheetId="9" hidden="1">#REF!</definedName>
    <definedName name="BExMQRKVQPDFPD0WQUA9QND8OV7P" localSheetId="8" hidden="1">#REF!</definedName>
    <definedName name="BExMQRKVQPDFPD0WQUA9QND8OV7P" localSheetId="7" hidden="1">#REF!</definedName>
    <definedName name="BExMQRKVQPDFPD0WQUA9QND8OV7P" localSheetId="6" hidden="1">#REF!</definedName>
    <definedName name="BExMQRKVQPDFPD0WQUA9QND8OV7P" localSheetId="5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15" hidden="1">#REF!</definedName>
    <definedName name="BExMQSBR7PL4KLB1Q4961QO45Y4G" localSheetId="14" hidden="1">#REF!</definedName>
    <definedName name="BExMQSBR7PL4KLB1Q4961QO45Y4G" localSheetId="13" hidden="1">#REF!</definedName>
    <definedName name="BExMQSBR7PL4KLB1Q4961QO45Y4G" localSheetId="12" hidden="1">#REF!</definedName>
    <definedName name="BExMQSBR7PL4KLB1Q4961QO45Y4G" localSheetId="11" hidden="1">#REF!</definedName>
    <definedName name="BExMQSBR7PL4KLB1Q4961QO45Y4G" localSheetId="10" hidden="1">#REF!</definedName>
    <definedName name="BExMQSBR7PL4KLB1Q4961QO45Y4G" localSheetId="9" hidden="1">#REF!</definedName>
    <definedName name="BExMQSBR7PL4KLB1Q4961QO45Y4G" localSheetId="8" hidden="1">#REF!</definedName>
    <definedName name="BExMQSBR7PL4KLB1Q4961QO45Y4G" localSheetId="7" hidden="1">#REF!</definedName>
    <definedName name="BExMQSBR7PL4KLB1Q4961QO45Y4G" localSheetId="6" hidden="1">#REF!</definedName>
    <definedName name="BExMQSBR7PL4KLB1Q4961QO45Y4G" localSheetId="5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15" hidden="1">#REF!</definedName>
    <definedName name="BExMR1MA4I1X77714ZEPUVC8W398" localSheetId="14" hidden="1">#REF!</definedName>
    <definedName name="BExMR1MA4I1X77714ZEPUVC8W398" localSheetId="13" hidden="1">#REF!</definedName>
    <definedName name="BExMR1MA4I1X77714ZEPUVC8W398" localSheetId="12" hidden="1">#REF!</definedName>
    <definedName name="BExMR1MA4I1X77714ZEPUVC8W398" localSheetId="11" hidden="1">#REF!</definedName>
    <definedName name="BExMR1MA4I1X77714ZEPUVC8W398" localSheetId="10" hidden="1">#REF!</definedName>
    <definedName name="BExMR1MA4I1X77714ZEPUVC8W398" localSheetId="9" hidden="1">#REF!</definedName>
    <definedName name="BExMR1MA4I1X77714ZEPUVC8W398" localSheetId="8" hidden="1">#REF!</definedName>
    <definedName name="BExMR1MA4I1X77714ZEPUVC8W398" localSheetId="7" hidden="1">#REF!</definedName>
    <definedName name="BExMR1MA4I1X77714ZEPUVC8W398" localSheetId="6" hidden="1">#REF!</definedName>
    <definedName name="BExMR1MA4I1X77714ZEPUVC8W398" localSheetId="5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15" hidden="1">#REF!</definedName>
    <definedName name="BExMR8YQHA7N77HGHY4Y6R30I3XT" localSheetId="14" hidden="1">#REF!</definedName>
    <definedName name="BExMR8YQHA7N77HGHY4Y6R30I3XT" localSheetId="13" hidden="1">#REF!</definedName>
    <definedName name="BExMR8YQHA7N77HGHY4Y6R30I3XT" localSheetId="12" hidden="1">#REF!</definedName>
    <definedName name="BExMR8YQHA7N77HGHY4Y6R30I3XT" localSheetId="11" hidden="1">#REF!</definedName>
    <definedName name="BExMR8YQHA7N77HGHY4Y6R30I3XT" localSheetId="10" hidden="1">#REF!</definedName>
    <definedName name="BExMR8YQHA7N77HGHY4Y6R30I3XT" localSheetId="9" hidden="1">#REF!</definedName>
    <definedName name="BExMR8YQHA7N77HGHY4Y6R30I3XT" localSheetId="8" hidden="1">#REF!</definedName>
    <definedName name="BExMR8YQHA7N77HGHY4Y6R30I3XT" localSheetId="7" hidden="1">#REF!</definedName>
    <definedName name="BExMR8YQHA7N77HGHY4Y6R30I3XT" localSheetId="6" hidden="1">#REF!</definedName>
    <definedName name="BExMR8YQHA7N77HGHY4Y6R30I3XT" localSheetId="5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15" hidden="1">#REF!</definedName>
    <definedName name="BExMRENOIARWRYOIVPDIEBVNRDO7" localSheetId="14" hidden="1">#REF!</definedName>
    <definedName name="BExMRENOIARWRYOIVPDIEBVNRDO7" localSheetId="13" hidden="1">#REF!</definedName>
    <definedName name="BExMRENOIARWRYOIVPDIEBVNRDO7" localSheetId="12" hidden="1">#REF!</definedName>
    <definedName name="BExMRENOIARWRYOIVPDIEBVNRDO7" localSheetId="11" hidden="1">#REF!</definedName>
    <definedName name="BExMRENOIARWRYOIVPDIEBVNRDO7" localSheetId="10" hidden="1">#REF!</definedName>
    <definedName name="BExMRENOIARWRYOIVPDIEBVNRDO7" localSheetId="9" hidden="1">#REF!</definedName>
    <definedName name="BExMRENOIARWRYOIVPDIEBVNRDO7" localSheetId="8" hidden="1">#REF!</definedName>
    <definedName name="BExMRENOIARWRYOIVPDIEBVNRDO7" localSheetId="7" hidden="1">#REF!</definedName>
    <definedName name="BExMRENOIARWRYOIVPDIEBVNRDO7" localSheetId="6" hidden="1">#REF!</definedName>
    <definedName name="BExMRENOIARWRYOIVPDIEBVNRDO7" localSheetId="5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15" hidden="1">#REF!</definedName>
    <definedName name="BExMRF3SCIUZL945WMMDCT29MTLN" localSheetId="14" hidden="1">#REF!</definedName>
    <definedName name="BExMRF3SCIUZL945WMMDCT29MTLN" localSheetId="13" hidden="1">#REF!</definedName>
    <definedName name="BExMRF3SCIUZL945WMMDCT29MTLN" localSheetId="12" hidden="1">#REF!</definedName>
    <definedName name="BExMRF3SCIUZL945WMMDCT29MTLN" localSheetId="11" hidden="1">#REF!</definedName>
    <definedName name="BExMRF3SCIUZL945WMMDCT29MTLN" localSheetId="10" hidden="1">#REF!</definedName>
    <definedName name="BExMRF3SCIUZL945WMMDCT29MTLN" localSheetId="9" hidden="1">#REF!</definedName>
    <definedName name="BExMRF3SCIUZL945WMMDCT29MTLN" localSheetId="8" hidden="1">#REF!</definedName>
    <definedName name="BExMRF3SCIUZL945WMMDCT29MTLN" localSheetId="7" hidden="1">#REF!</definedName>
    <definedName name="BExMRF3SCIUZL945WMMDCT29MTLN" localSheetId="6" hidden="1">#REF!</definedName>
    <definedName name="BExMRF3SCIUZL945WMMDCT29MTLN" localSheetId="5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15" hidden="1">#REF!</definedName>
    <definedName name="BExMRRJNUMGRSDD5GGKKGEIZ6FTS" localSheetId="14" hidden="1">#REF!</definedName>
    <definedName name="BExMRRJNUMGRSDD5GGKKGEIZ6FTS" localSheetId="13" hidden="1">#REF!</definedName>
    <definedName name="BExMRRJNUMGRSDD5GGKKGEIZ6FTS" localSheetId="12" hidden="1">#REF!</definedName>
    <definedName name="BExMRRJNUMGRSDD5GGKKGEIZ6FTS" localSheetId="11" hidden="1">#REF!</definedName>
    <definedName name="BExMRRJNUMGRSDD5GGKKGEIZ6FTS" localSheetId="10" hidden="1">#REF!</definedName>
    <definedName name="BExMRRJNUMGRSDD5GGKKGEIZ6FTS" localSheetId="9" hidden="1">#REF!</definedName>
    <definedName name="BExMRRJNUMGRSDD5GGKKGEIZ6FTS" localSheetId="8" hidden="1">#REF!</definedName>
    <definedName name="BExMRRJNUMGRSDD5GGKKGEIZ6FTS" localSheetId="7" hidden="1">#REF!</definedName>
    <definedName name="BExMRRJNUMGRSDD5GGKKGEIZ6FTS" localSheetId="6" hidden="1">#REF!</definedName>
    <definedName name="BExMRRJNUMGRSDD5GGKKGEIZ6FTS" localSheetId="5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15" hidden="1">#REF!</definedName>
    <definedName name="BExMRU3ACIU0RD2BNWO55LH5U2BR" localSheetId="14" hidden="1">#REF!</definedName>
    <definedName name="BExMRU3ACIU0RD2BNWO55LH5U2BR" localSheetId="13" hidden="1">#REF!</definedName>
    <definedName name="BExMRU3ACIU0RD2BNWO55LH5U2BR" localSheetId="12" hidden="1">#REF!</definedName>
    <definedName name="BExMRU3ACIU0RD2BNWO55LH5U2BR" localSheetId="11" hidden="1">#REF!</definedName>
    <definedName name="BExMRU3ACIU0RD2BNWO55LH5U2BR" localSheetId="10" hidden="1">#REF!</definedName>
    <definedName name="BExMRU3ACIU0RD2BNWO55LH5U2BR" localSheetId="9" hidden="1">#REF!</definedName>
    <definedName name="BExMRU3ACIU0RD2BNWO55LH5U2BR" localSheetId="8" hidden="1">#REF!</definedName>
    <definedName name="BExMRU3ACIU0RD2BNWO55LH5U2BR" localSheetId="7" hidden="1">#REF!</definedName>
    <definedName name="BExMRU3ACIU0RD2BNWO55LH5U2BR" localSheetId="6" hidden="1">#REF!</definedName>
    <definedName name="BExMRU3ACIU0RD2BNWO55LH5U2BR" localSheetId="5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15" hidden="1">#REF!</definedName>
    <definedName name="BExMRWC9LD1LDAVIUQHQWIYMK129" localSheetId="14" hidden="1">#REF!</definedName>
    <definedName name="BExMRWC9LD1LDAVIUQHQWIYMK129" localSheetId="13" hidden="1">#REF!</definedName>
    <definedName name="BExMRWC9LD1LDAVIUQHQWIYMK129" localSheetId="12" hidden="1">#REF!</definedName>
    <definedName name="BExMRWC9LD1LDAVIUQHQWIYMK129" localSheetId="11" hidden="1">#REF!</definedName>
    <definedName name="BExMRWC9LD1LDAVIUQHQWIYMK129" localSheetId="10" hidden="1">#REF!</definedName>
    <definedName name="BExMRWC9LD1LDAVIUQHQWIYMK129" localSheetId="9" hidden="1">#REF!</definedName>
    <definedName name="BExMRWC9LD1LDAVIUQHQWIYMK129" localSheetId="8" hidden="1">#REF!</definedName>
    <definedName name="BExMRWC9LD1LDAVIUQHQWIYMK129" localSheetId="7" hidden="1">#REF!</definedName>
    <definedName name="BExMRWC9LD1LDAVIUQHQWIYMK129" localSheetId="6" hidden="1">#REF!</definedName>
    <definedName name="BExMRWC9LD1LDAVIUQHQWIYMK129" localSheetId="5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15" hidden="1">#REF!</definedName>
    <definedName name="BExMSBH3T898ERC4BT51ZURKDCH1" localSheetId="14" hidden="1">#REF!</definedName>
    <definedName name="BExMSBH3T898ERC4BT51ZURKDCH1" localSheetId="13" hidden="1">#REF!</definedName>
    <definedName name="BExMSBH3T898ERC4BT51ZURKDCH1" localSheetId="12" hidden="1">#REF!</definedName>
    <definedName name="BExMSBH3T898ERC4BT51ZURKDCH1" localSheetId="11" hidden="1">#REF!</definedName>
    <definedName name="BExMSBH3T898ERC4BT51ZURKDCH1" localSheetId="10" hidden="1">#REF!</definedName>
    <definedName name="BExMSBH3T898ERC4BT51ZURKDCH1" localSheetId="9" hidden="1">#REF!</definedName>
    <definedName name="BExMSBH3T898ERC4BT51ZURKDCH1" localSheetId="8" hidden="1">#REF!</definedName>
    <definedName name="BExMSBH3T898ERC4BT51ZURKDCH1" localSheetId="7" hidden="1">#REF!</definedName>
    <definedName name="BExMSBH3T898ERC4BT51ZURKDCH1" localSheetId="6" hidden="1">#REF!</definedName>
    <definedName name="BExMSBH3T898ERC4BT51ZURKDCH1" localSheetId="5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15" hidden="1">#REF!</definedName>
    <definedName name="BExMSQRCC40AP8BDUPL2I2DNC210" localSheetId="14" hidden="1">#REF!</definedName>
    <definedName name="BExMSQRCC40AP8BDUPL2I2DNC210" localSheetId="13" hidden="1">#REF!</definedName>
    <definedName name="BExMSQRCC40AP8BDUPL2I2DNC210" localSheetId="12" hidden="1">#REF!</definedName>
    <definedName name="BExMSQRCC40AP8BDUPL2I2DNC210" localSheetId="11" hidden="1">#REF!</definedName>
    <definedName name="BExMSQRCC40AP8BDUPL2I2DNC210" localSheetId="10" hidden="1">#REF!</definedName>
    <definedName name="BExMSQRCC40AP8BDUPL2I2DNC210" localSheetId="9" hidden="1">#REF!</definedName>
    <definedName name="BExMSQRCC40AP8BDUPL2I2DNC210" localSheetId="8" hidden="1">#REF!</definedName>
    <definedName name="BExMSQRCC40AP8BDUPL2I2DNC210" localSheetId="7" hidden="1">#REF!</definedName>
    <definedName name="BExMSQRCC40AP8BDUPL2I2DNC210" localSheetId="6" hidden="1">#REF!</definedName>
    <definedName name="BExMSQRCC40AP8BDUPL2I2DNC210" localSheetId="5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15" hidden="1">#REF!</definedName>
    <definedName name="BExO4J9LR712G00TVA82VNTG8O7H" localSheetId="14" hidden="1">#REF!</definedName>
    <definedName name="BExO4J9LR712G00TVA82VNTG8O7H" localSheetId="13" hidden="1">#REF!</definedName>
    <definedName name="BExO4J9LR712G00TVA82VNTG8O7H" localSheetId="12" hidden="1">#REF!</definedName>
    <definedName name="BExO4J9LR712G00TVA82VNTG8O7H" localSheetId="11" hidden="1">#REF!</definedName>
    <definedName name="BExO4J9LR712G00TVA82VNTG8O7H" localSheetId="10" hidden="1">#REF!</definedName>
    <definedName name="BExO4J9LR712G00TVA82VNTG8O7H" localSheetId="9" hidden="1">#REF!</definedName>
    <definedName name="BExO4J9LR712G00TVA82VNTG8O7H" localSheetId="8" hidden="1">#REF!</definedName>
    <definedName name="BExO4J9LR712G00TVA82VNTG8O7H" localSheetId="7" hidden="1">#REF!</definedName>
    <definedName name="BExO4J9LR712G00TVA82VNTG8O7H" localSheetId="6" hidden="1">#REF!</definedName>
    <definedName name="BExO4J9LR712G00TVA82VNTG8O7H" localSheetId="5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15" hidden="1">#REF!</definedName>
    <definedName name="BExO55G2KVZ7MIJ30N827CLH0I2A" localSheetId="14" hidden="1">#REF!</definedName>
    <definedName name="BExO55G2KVZ7MIJ30N827CLH0I2A" localSheetId="13" hidden="1">#REF!</definedName>
    <definedName name="BExO55G2KVZ7MIJ30N827CLH0I2A" localSheetId="12" hidden="1">#REF!</definedName>
    <definedName name="BExO55G2KVZ7MIJ30N827CLH0I2A" localSheetId="11" hidden="1">#REF!</definedName>
    <definedName name="BExO55G2KVZ7MIJ30N827CLH0I2A" localSheetId="10" hidden="1">#REF!</definedName>
    <definedName name="BExO55G2KVZ7MIJ30N827CLH0I2A" localSheetId="9" hidden="1">#REF!</definedName>
    <definedName name="BExO55G2KVZ7MIJ30N827CLH0I2A" localSheetId="8" hidden="1">#REF!</definedName>
    <definedName name="BExO55G2KVZ7MIJ30N827CLH0I2A" localSheetId="7" hidden="1">#REF!</definedName>
    <definedName name="BExO55G2KVZ7MIJ30N827CLH0I2A" localSheetId="6" hidden="1">#REF!</definedName>
    <definedName name="BExO55G2KVZ7MIJ30N827CLH0I2A" localSheetId="5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15" hidden="1">#REF!</definedName>
    <definedName name="BExO5A8PZD9EUHC5CMPU6N3SQ15L" localSheetId="14" hidden="1">#REF!</definedName>
    <definedName name="BExO5A8PZD9EUHC5CMPU6N3SQ15L" localSheetId="13" hidden="1">#REF!</definedName>
    <definedName name="BExO5A8PZD9EUHC5CMPU6N3SQ15L" localSheetId="12" hidden="1">#REF!</definedName>
    <definedName name="BExO5A8PZD9EUHC5CMPU6N3SQ15L" localSheetId="11" hidden="1">#REF!</definedName>
    <definedName name="BExO5A8PZD9EUHC5CMPU6N3SQ15L" localSheetId="10" hidden="1">#REF!</definedName>
    <definedName name="BExO5A8PZD9EUHC5CMPU6N3SQ15L" localSheetId="9" hidden="1">#REF!</definedName>
    <definedName name="BExO5A8PZD9EUHC5CMPU6N3SQ15L" localSheetId="8" hidden="1">#REF!</definedName>
    <definedName name="BExO5A8PZD9EUHC5CMPU6N3SQ15L" localSheetId="7" hidden="1">#REF!</definedName>
    <definedName name="BExO5A8PZD9EUHC5CMPU6N3SQ15L" localSheetId="6" hidden="1">#REF!</definedName>
    <definedName name="BExO5A8PZD9EUHC5CMPU6N3SQ15L" localSheetId="5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15" hidden="1">#REF!</definedName>
    <definedName name="BExO5XMAHL7CY3X0B1OPKZ28DCJ5" localSheetId="14" hidden="1">#REF!</definedName>
    <definedName name="BExO5XMAHL7CY3X0B1OPKZ28DCJ5" localSheetId="13" hidden="1">#REF!</definedName>
    <definedName name="BExO5XMAHL7CY3X0B1OPKZ28DCJ5" localSheetId="12" hidden="1">#REF!</definedName>
    <definedName name="BExO5XMAHL7CY3X0B1OPKZ28DCJ5" localSheetId="11" hidden="1">#REF!</definedName>
    <definedName name="BExO5XMAHL7CY3X0B1OPKZ28DCJ5" localSheetId="10" hidden="1">#REF!</definedName>
    <definedName name="BExO5XMAHL7CY3X0B1OPKZ28DCJ5" localSheetId="9" hidden="1">#REF!</definedName>
    <definedName name="BExO5XMAHL7CY3X0B1OPKZ28DCJ5" localSheetId="8" hidden="1">#REF!</definedName>
    <definedName name="BExO5XMAHL7CY3X0B1OPKZ28DCJ5" localSheetId="7" hidden="1">#REF!</definedName>
    <definedName name="BExO5XMAHL7CY3X0B1OPKZ28DCJ5" localSheetId="6" hidden="1">#REF!</definedName>
    <definedName name="BExO5XMAHL7CY3X0B1OPKZ28DCJ5" localSheetId="5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15" hidden="1">#REF!</definedName>
    <definedName name="BExO66LZJKY4PTQVREELI6POS4AY" localSheetId="14" hidden="1">#REF!</definedName>
    <definedName name="BExO66LZJKY4PTQVREELI6POS4AY" localSheetId="13" hidden="1">#REF!</definedName>
    <definedName name="BExO66LZJKY4PTQVREELI6POS4AY" localSheetId="12" hidden="1">#REF!</definedName>
    <definedName name="BExO66LZJKY4PTQVREELI6POS4AY" localSheetId="11" hidden="1">#REF!</definedName>
    <definedName name="BExO66LZJKY4PTQVREELI6POS4AY" localSheetId="10" hidden="1">#REF!</definedName>
    <definedName name="BExO66LZJKY4PTQVREELI6POS4AY" localSheetId="9" hidden="1">#REF!</definedName>
    <definedName name="BExO66LZJKY4PTQVREELI6POS4AY" localSheetId="8" hidden="1">#REF!</definedName>
    <definedName name="BExO66LZJKY4PTQVREELI6POS4AY" localSheetId="7" hidden="1">#REF!</definedName>
    <definedName name="BExO66LZJKY4PTQVREELI6POS4AY" localSheetId="6" hidden="1">#REF!</definedName>
    <definedName name="BExO66LZJKY4PTQVREELI6POS4AY" localSheetId="5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15" hidden="1">#REF!</definedName>
    <definedName name="BExO6LLHCYTF7CIVHKAO0NMET14Q" localSheetId="14" hidden="1">#REF!</definedName>
    <definedName name="BExO6LLHCYTF7CIVHKAO0NMET14Q" localSheetId="13" hidden="1">#REF!</definedName>
    <definedName name="BExO6LLHCYTF7CIVHKAO0NMET14Q" localSheetId="12" hidden="1">#REF!</definedName>
    <definedName name="BExO6LLHCYTF7CIVHKAO0NMET14Q" localSheetId="11" hidden="1">#REF!</definedName>
    <definedName name="BExO6LLHCYTF7CIVHKAO0NMET14Q" localSheetId="10" hidden="1">#REF!</definedName>
    <definedName name="BExO6LLHCYTF7CIVHKAO0NMET14Q" localSheetId="9" hidden="1">#REF!</definedName>
    <definedName name="BExO6LLHCYTF7CIVHKAO0NMET14Q" localSheetId="8" hidden="1">#REF!</definedName>
    <definedName name="BExO6LLHCYTF7CIVHKAO0NMET14Q" localSheetId="7" hidden="1">#REF!</definedName>
    <definedName name="BExO6LLHCYTF7CIVHKAO0NMET14Q" localSheetId="6" hidden="1">#REF!</definedName>
    <definedName name="BExO6LLHCYTF7CIVHKAO0NMET14Q" localSheetId="5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15" hidden="1">#REF!</definedName>
    <definedName name="BExO6NOZIPWELHV0XX25APL9UNOP" localSheetId="14" hidden="1">#REF!</definedName>
    <definedName name="BExO6NOZIPWELHV0XX25APL9UNOP" localSheetId="13" hidden="1">#REF!</definedName>
    <definedName name="BExO6NOZIPWELHV0XX25APL9UNOP" localSheetId="12" hidden="1">#REF!</definedName>
    <definedName name="BExO6NOZIPWELHV0XX25APL9UNOP" localSheetId="11" hidden="1">#REF!</definedName>
    <definedName name="BExO6NOZIPWELHV0XX25APL9UNOP" localSheetId="10" hidden="1">#REF!</definedName>
    <definedName name="BExO6NOZIPWELHV0XX25APL9UNOP" localSheetId="9" hidden="1">#REF!</definedName>
    <definedName name="BExO6NOZIPWELHV0XX25APL9UNOP" localSheetId="8" hidden="1">#REF!</definedName>
    <definedName name="BExO6NOZIPWELHV0XX25APL9UNOP" localSheetId="7" hidden="1">#REF!</definedName>
    <definedName name="BExO6NOZIPWELHV0XX25APL9UNOP" localSheetId="6" hidden="1">#REF!</definedName>
    <definedName name="BExO6NOZIPWELHV0XX25APL9UNOP" localSheetId="5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15" hidden="1">#REF!</definedName>
    <definedName name="BExO71MMHEBC11LG4HXDEQNHOII2" localSheetId="14" hidden="1">#REF!</definedName>
    <definedName name="BExO71MMHEBC11LG4HXDEQNHOII2" localSheetId="13" hidden="1">#REF!</definedName>
    <definedName name="BExO71MMHEBC11LG4HXDEQNHOII2" localSheetId="12" hidden="1">#REF!</definedName>
    <definedName name="BExO71MMHEBC11LG4HXDEQNHOII2" localSheetId="11" hidden="1">#REF!</definedName>
    <definedName name="BExO71MMHEBC11LG4HXDEQNHOII2" localSheetId="10" hidden="1">#REF!</definedName>
    <definedName name="BExO71MMHEBC11LG4HXDEQNHOII2" localSheetId="9" hidden="1">#REF!</definedName>
    <definedName name="BExO71MMHEBC11LG4HXDEQNHOII2" localSheetId="8" hidden="1">#REF!</definedName>
    <definedName name="BExO71MMHEBC11LG4HXDEQNHOII2" localSheetId="7" hidden="1">#REF!</definedName>
    <definedName name="BExO71MMHEBC11LG4HXDEQNHOII2" localSheetId="6" hidden="1">#REF!</definedName>
    <definedName name="BExO71MMHEBC11LG4HXDEQNHOII2" localSheetId="5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15" hidden="1">#REF!</definedName>
    <definedName name="BExO71S28H4XYOYYLAXOO93QV4TF" localSheetId="14" hidden="1">#REF!</definedName>
    <definedName name="BExO71S28H4XYOYYLAXOO93QV4TF" localSheetId="13" hidden="1">#REF!</definedName>
    <definedName name="BExO71S28H4XYOYYLAXOO93QV4TF" localSheetId="12" hidden="1">#REF!</definedName>
    <definedName name="BExO71S28H4XYOYYLAXOO93QV4TF" localSheetId="11" hidden="1">#REF!</definedName>
    <definedName name="BExO71S28H4XYOYYLAXOO93QV4TF" localSheetId="10" hidden="1">#REF!</definedName>
    <definedName name="BExO71S28H4XYOYYLAXOO93QV4TF" localSheetId="9" hidden="1">#REF!</definedName>
    <definedName name="BExO71S28H4XYOYYLAXOO93QV4TF" localSheetId="8" hidden="1">#REF!</definedName>
    <definedName name="BExO71S28H4XYOYYLAXOO93QV4TF" localSheetId="7" hidden="1">#REF!</definedName>
    <definedName name="BExO71S28H4XYOYYLAXOO93QV4TF" localSheetId="6" hidden="1">#REF!</definedName>
    <definedName name="BExO71S28H4XYOYYLAXOO93QV4TF" localSheetId="5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15" hidden="1">#REF!</definedName>
    <definedName name="BExO7BIP1737MIY7S6K4XYMTIO95" localSheetId="14" hidden="1">#REF!</definedName>
    <definedName name="BExO7BIP1737MIY7S6K4XYMTIO95" localSheetId="13" hidden="1">#REF!</definedName>
    <definedName name="BExO7BIP1737MIY7S6K4XYMTIO95" localSheetId="12" hidden="1">#REF!</definedName>
    <definedName name="BExO7BIP1737MIY7S6K4XYMTIO95" localSheetId="11" hidden="1">#REF!</definedName>
    <definedName name="BExO7BIP1737MIY7S6K4XYMTIO95" localSheetId="10" hidden="1">#REF!</definedName>
    <definedName name="BExO7BIP1737MIY7S6K4XYMTIO95" localSheetId="9" hidden="1">#REF!</definedName>
    <definedName name="BExO7BIP1737MIY7S6K4XYMTIO95" localSheetId="8" hidden="1">#REF!</definedName>
    <definedName name="BExO7BIP1737MIY7S6K4XYMTIO95" localSheetId="7" hidden="1">#REF!</definedName>
    <definedName name="BExO7BIP1737MIY7S6K4XYMTIO95" localSheetId="6" hidden="1">#REF!</definedName>
    <definedName name="BExO7BIP1737MIY7S6K4XYMTIO95" localSheetId="5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15" hidden="1">#REF!</definedName>
    <definedName name="BExO7OUQS3XTUQ2LDKGQ8AAQ3OJJ" localSheetId="14" hidden="1">#REF!</definedName>
    <definedName name="BExO7OUQS3XTUQ2LDKGQ8AAQ3OJJ" localSheetId="13" hidden="1">#REF!</definedName>
    <definedName name="BExO7OUQS3XTUQ2LDKGQ8AAQ3OJJ" localSheetId="12" hidden="1">#REF!</definedName>
    <definedName name="BExO7OUQS3XTUQ2LDKGQ8AAQ3OJJ" localSheetId="11" hidden="1">#REF!</definedName>
    <definedName name="BExO7OUQS3XTUQ2LDKGQ8AAQ3OJJ" localSheetId="10" hidden="1">#REF!</definedName>
    <definedName name="BExO7OUQS3XTUQ2LDKGQ8AAQ3OJJ" localSheetId="9" hidden="1">#REF!</definedName>
    <definedName name="BExO7OUQS3XTUQ2LDKGQ8AAQ3OJJ" localSheetId="8" hidden="1">#REF!</definedName>
    <definedName name="BExO7OUQS3XTUQ2LDKGQ8AAQ3OJJ" localSheetId="7" hidden="1">#REF!</definedName>
    <definedName name="BExO7OUQS3XTUQ2LDKGQ8AAQ3OJJ" localSheetId="6" hidden="1">#REF!</definedName>
    <definedName name="BExO7OUQS3XTUQ2LDKGQ8AAQ3OJJ" localSheetId="5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15" hidden="1">#REF!</definedName>
    <definedName name="BExO85HMYXZJ7SONWBKKIAXMCI3C" localSheetId="14" hidden="1">#REF!</definedName>
    <definedName name="BExO85HMYXZJ7SONWBKKIAXMCI3C" localSheetId="13" hidden="1">#REF!</definedName>
    <definedName name="BExO85HMYXZJ7SONWBKKIAXMCI3C" localSheetId="12" hidden="1">#REF!</definedName>
    <definedName name="BExO85HMYXZJ7SONWBKKIAXMCI3C" localSheetId="11" hidden="1">#REF!</definedName>
    <definedName name="BExO85HMYXZJ7SONWBKKIAXMCI3C" localSheetId="10" hidden="1">#REF!</definedName>
    <definedName name="BExO85HMYXZJ7SONWBKKIAXMCI3C" localSheetId="9" hidden="1">#REF!</definedName>
    <definedName name="BExO85HMYXZJ7SONWBKKIAXMCI3C" localSheetId="8" hidden="1">#REF!</definedName>
    <definedName name="BExO85HMYXZJ7SONWBKKIAXMCI3C" localSheetId="7" hidden="1">#REF!</definedName>
    <definedName name="BExO85HMYXZJ7SONWBKKIAXMCI3C" localSheetId="6" hidden="1">#REF!</definedName>
    <definedName name="BExO85HMYXZJ7SONWBKKIAXMCI3C" localSheetId="5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15" hidden="1">#REF!</definedName>
    <definedName name="BExO863922O4PBGQMUNEQKGN3K96" localSheetId="14" hidden="1">#REF!</definedName>
    <definedName name="BExO863922O4PBGQMUNEQKGN3K96" localSheetId="13" hidden="1">#REF!</definedName>
    <definedName name="BExO863922O4PBGQMUNEQKGN3K96" localSheetId="12" hidden="1">#REF!</definedName>
    <definedName name="BExO863922O4PBGQMUNEQKGN3K96" localSheetId="11" hidden="1">#REF!</definedName>
    <definedName name="BExO863922O4PBGQMUNEQKGN3K96" localSheetId="10" hidden="1">#REF!</definedName>
    <definedName name="BExO863922O4PBGQMUNEQKGN3K96" localSheetId="9" hidden="1">#REF!</definedName>
    <definedName name="BExO863922O4PBGQMUNEQKGN3K96" localSheetId="8" hidden="1">#REF!</definedName>
    <definedName name="BExO863922O4PBGQMUNEQKGN3K96" localSheetId="7" hidden="1">#REF!</definedName>
    <definedName name="BExO863922O4PBGQMUNEQKGN3K96" localSheetId="6" hidden="1">#REF!</definedName>
    <definedName name="BExO863922O4PBGQMUNEQKGN3K96" localSheetId="5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15" hidden="1">#REF!</definedName>
    <definedName name="BExO89ZIOXN0HOKHY24F7HDZ87UT" localSheetId="14" hidden="1">#REF!</definedName>
    <definedName name="BExO89ZIOXN0HOKHY24F7HDZ87UT" localSheetId="13" hidden="1">#REF!</definedName>
    <definedName name="BExO89ZIOXN0HOKHY24F7HDZ87UT" localSheetId="12" hidden="1">#REF!</definedName>
    <definedName name="BExO89ZIOXN0HOKHY24F7HDZ87UT" localSheetId="11" hidden="1">#REF!</definedName>
    <definedName name="BExO89ZIOXN0HOKHY24F7HDZ87UT" localSheetId="10" hidden="1">#REF!</definedName>
    <definedName name="BExO89ZIOXN0HOKHY24F7HDZ87UT" localSheetId="9" hidden="1">#REF!</definedName>
    <definedName name="BExO89ZIOXN0HOKHY24F7HDZ87UT" localSheetId="8" hidden="1">#REF!</definedName>
    <definedName name="BExO89ZIOXN0HOKHY24F7HDZ87UT" localSheetId="7" hidden="1">#REF!</definedName>
    <definedName name="BExO89ZIOXN0HOKHY24F7HDZ87UT" localSheetId="6" hidden="1">#REF!</definedName>
    <definedName name="BExO89ZIOXN0HOKHY24F7HDZ87UT" localSheetId="5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15" hidden="1">#REF!</definedName>
    <definedName name="BExO8A4SWOKD9WI5E6DITCL3LZZC" localSheetId="14" hidden="1">#REF!</definedName>
    <definedName name="BExO8A4SWOKD9WI5E6DITCL3LZZC" localSheetId="13" hidden="1">#REF!</definedName>
    <definedName name="BExO8A4SWOKD9WI5E6DITCL3LZZC" localSheetId="12" hidden="1">#REF!</definedName>
    <definedName name="BExO8A4SWOKD9WI5E6DITCL3LZZC" localSheetId="11" hidden="1">#REF!</definedName>
    <definedName name="BExO8A4SWOKD9WI5E6DITCL3LZZC" localSheetId="10" hidden="1">#REF!</definedName>
    <definedName name="BExO8A4SWOKD9WI5E6DITCL3LZZC" localSheetId="9" hidden="1">#REF!</definedName>
    <definedName name="BExO8A4SWOKD9WI5E6DITCL3LZZC" localSheetId="8" hidden="1">#REF!</definedName>
    <definedName name="BExO8A4SWOKD9WI5E6DITCL3LZZC" localSheetId="7" hidden="1">#REF!</definedName>
    <definedName name="BExO8A4SWOKD9WI5E6DITCL3LZZC" localSheetId="6" hidden="1">#REF!</definedName>
    <definedName name="BExO8A4SWOKD9WI5E6DITCL3LZZC" localSheetId="5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15" hidden="1">#REF!</definedName>
    <definedName name="BExO8CDTBCABLEUD6PE2UM2EZ6C4" localSheetId="14" hidden="1">#REF!</definedName>
    <definedName name="BExO8CDTBCABLEUD6PE2UM2EZ6C4" localSheetId="13" hidden="1">#REF!</definedName>
    <definedName name="BExO8CDTBCABLEUD6PE2UM2EZ6C4" localSheetId="12" hidden="1">#REF!</definedName>
    <definedName name="BExO8CDTBCABLEUD6PE2UM2EZ6C4" localSheetId="11" hidden="1">#REF!</definedName>
    <definedName name="BExO8CDTBCABLEUD6PE2UM2EZ6C4" localSheetId="10" hidden="1">#REF!</definedName>
    <definedName name="BExO8CDTBCABLEUD6PE2UM2EZ6C4" localSheetId="9" hidden="1">#REF!</definedName>
    <definedName name="BExO8CDTBCABLEUD6PE2UM2EZ6C4" localSheetId="8" hidden="1">#REF!</definedName>
    <definedName name="BExO8CDTBCABLEUD6PE2UM2EZ6C4" localSheetId="7" hidden="1">#REF!</definedName>
    <definedName name="BExO8CDTBCABLEUD6PE2UM2EZ6C4" localSheetId="6" hidden="1">#REF!</definedName>
    <definedName name="BExO8CDTBCABLEUD6PE2UM2EZ6C4" localSheetId="5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15" hidden="1">#REF!</definedName>
    <definedName name="BExO8UTAGQWDBQZEEF4HUNMLQCVU" localSheetId="14" hidden="1">#REF!</definedName>
    <definedName name="BExO8UTAGQWDBQZEEF4HUNMLQCVU" localSheetId="13" hidden="1">#REF!</definedName>
    <definedName name="BExO8UTAGQWDBQZEEF4HUNMLQCVU" localSheetId="12" hidden="1">#REF!</definedName>
    <definedName name="BExO8UTAGQWDBQZEEF4HUNMLQCVU" localSheetId="11" hidden="1">#REF!</definedName>
    <definedName name="BExO8UTAGQWDBQZEEF4HUNMLQCVU" localSheetId="10" hidden="1">#REF!</definedName>
    <definedName name="BExO8UTAGQWDBQZEEF4HUNMLQCVU" localSheetId="9" hidden="1">#REF!</definedName>
    <definedName name="BExO8UTAGQWDBQZEEF4HUNMLQCVU" localSheetId="8" hidden="1">#REF!</definedName>
    <definedName name="BExO8UTAGQWDBQZEEF4HUNMLQCVU" localSheetId="7" hidden="1">#REF!</definedName>
    <definedName name="BExO8UTAGQWDBQZEEF4HUNMLQCVU" localSheetId="6" hidden="1">#REF!</definedName>
    <definedName name="BExO8UTAGQWDBQZEEF4HUNMLQCVU" localSheetId="5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15" hidden="1">#REF!</definedName>
    <definedName name="BExO937E20IHMGQOZMECL3VZC7OX" localSheetId="14" hidden="1">#REF!</definedName>
    <definedName name="BExO937E20IHMGQOZMECL3VZC7OX" localSheetId="13" hidden="1">#REF!</definedName>
    <definedName name="BExO937E20IHMGQOZMECL3VZC7OX" localSheetId="12" hidden="1">#REF!</definedName>
    <definedName name="BExO937E20IHMGQOZMECL3VZC7OX" localSheetId="11" hidden="1">#REF!</definedName>
    <definedName name="BExO937E20IHMGQOZMECL3VZC7OX" localSheetId="10" hidden="1">#REF!</definedName>
    <definedName name="BExO937E20IHMGQOZMECL3VZC7OX" localSheetId="9" hidden="1">#REF!</definedName>
    <definedName name="BExO937E20IHMGQOZMECL3VZC7OX" localSheetId="8" hidden="1">#REF!</definedName>
    <definedName name="BExO937E20IHMGQOZMECL3VZC7OX" localSheetId="7" hidden="1">#REF!</definedName>
    <definedName name="BExO937E20IHMGQOZMECL3VZC7OX" localSheetId="6" hidden="1">#REF!</definedName>
    <definedName name="BExO937E20IHMGQOZMECL3VZC7OX" localSheetId="5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15" hidden="1">#REF!</definedName>
    <definedName name="BExO94UTJKQQ7TJTTJRTSR70YVJC" localSheetId="14" hidden="1">#REF!</definedName>
    <definedName name="BExO94UTJKQQ7TJTTJRTSR70YVJC" localSheetId="13" hidden="1">#REF!</definedName>
    <definedName name="BExO94UTJKQQ7TJTTJRTSR70YVJC" localSheetId="12" hidden="1">#REF!</definedName>
    <definedName name="BExO94UTJKQQ7TJTTJRTSR70YVJC" localSheetId="11" hidden="1">#REF!</definedName>
    <definedName name="BExO94UTJKQQ7TJTTJRTSR70YVJC" localSheetId="10" hidden="1">#REF!</definedName>
    <definedName name="BExO94UTJKQQ7TJTTJRTSR70YVJC" localSheetId="9" hidden="1">#REF!</definedName>
    <definedName name="BExO94UTJKQQ7TJTTJRTSR70YVJC" localSheetId="8" hidden="1">#REF!</definedName>
    <definedName name="BExO94UTJKQQ7TJTTJRTSR70YVJC" localSheetId="7" hidden="1">#REF!</definedName>
    <definedName name="BExO94UTJKQQ7TJTTJRTSR70YVJC" localSheetId="6" hidden="1">#REF!</definedName>
    <definedName name="BExO94UTJKQQ7TJTTJRTSR70YVJC" localSheetId="5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15" hidden="1">#REF!</definedName>
    <definedName name="BExO9EALFB2R8VULHML1AVRPHME0" localSheetId="14" hidden="1">#REF!</definedName>
    <definedName name="BExO9EALFB2R8VULHML1AVRPHME0" localSheetId="13" hidden="1">#REF!</definedName>
    <definedName name="BExO9EALFB2R8VULHML1AVRPHME0" localSheetId="12" hidden="1">#REF!</definedName>
    <definedName name="BExO9EALFB2R8VULHML1AVRPHME0" localSheetId="11" hidden="1">#REF!</definedName>
    <definedName name="BExO9EALFB2R8VULHML1AVRPHME0" localSheetId="10" hidden="1">#REF!</definedName>
    <definedName name="BExO9EALFB2R8VULHML1AVRPHME0" localSheetId="9" hidden="1">#REF!</definedName>
    <definedName name="BExO9EALFB2R8VULHML1AVRPHME0" localSheetId="8" hidden="1">#REF!</definedName>
    <definedName name="BExO9EALFB2R8VULHML1AVRPHME0" localSheetId="7" hidden="1">#REF!</definedName>
    <definedName name="BExO9EALFB2R8VULHML1AVRPHME0" localSheetId="6" hidden="1">#REF!</definedName>
    <definedName name="BExO9EALFB2R8VULHML1AVRPHME0" localSheetId="5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15" hidden="1">#REF!</definedName>
    <definedName name="BExO9J3A438976RXIUX5U9SU5T55" localSheetId="14" hidden="1">#REF!</definedName>
    <definedName name="BExO9J3A438976RXIUX5U9SU5T55" localSheetId="13" hidden="1">#REF!</definedName>
    <definedName name="BExO9J3A438976RXIUX5U9SU5T55" localSheetId="12" hidden="1">#REF!</definedName>
    <definedName name="BExO9J3A438976RXIUX5U9SU5T55" localSheetId="11" hidden="1">#REF!</definedName>
    <definedName name="BExO9J3A438976RXIUX5U9SU5T55" localSheetId="10" hidden="1">#REF!</definedName>
    <definedName name="BExO9J3A438976RXIUX5U9SU5T55" localSheetId="9" hidden="1">#REF!</definedName>
    <definedName name="BExO9J3A438976RXIUX5U9SU5T55" localSheetId="8" hidden="1">#REF!</definedName>
    <definedName name="BExO9J3A438976RXIUX5U9SU5T55" localSheetId="7" hidden="1">#REF!</definedName>
    <definedName name="BExO9J3A438976RXIUX5U9SU5T55" localSheetId="6" hidden="1">#REF!</definedName>
    <definedName name="BExO9J3A438976RXIUX5U9SU5T55" localSheetId="5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15" hidden="1">#REF!</definedName>
    <definedName name="BExO9RS5RXFJ1911HL3CCK6M74EP" localSheetId="14" hidden="1">#REF!</definedName>
    <definedName name="BExO9RS5RXFJ1911HL3CCK6M74EP" localSheetId="13" hidden="1">#REF!</definedName>
    <definedName name="BExO9RS5RXFJ1911HL3CCK6M74EP" localSheetId="12" hidden="1">#REF!</definedName>
    <definedName name="BExO9RS5RXFJ1911HL3CCK6M74EP" localSheetId="11" hidden="1">#REF!</definedName>
    <definedName name="BExO9RS5RXFJ1911HL3CCK6M74EP" localSheetId="10" hidden="1">#REF!</definedName>
    <definedName name="BExO9RS5RXFJ1911HL3CCK6M74EP" localSheetId="9" hidden="1">#REF!</definedName>
    <definedName name="BExO9RS5RXFJ1911HL3CCK6M74EP" localSheetId="8" hidden="1">#REF!</definedName>
    <definedName name="BExO9RS5RXFJ1911HL3CCK6M74EP" localSheetId="7" hidden="1">#REF!</definedName>
    <definedName name="BExO9RS5RXFJ1911HL3CCK6M74EP" localSheetId="6" hidden="1">#REF!</definedName>
    <definedName name="BExO9RS5RXFJ1911HL3CCK6M74EP" localSheetId="5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15" hidden="1">#REF!</definedName>
    <definedName name="BExO9SDRI1M6KMHXSG3AE5L0F2U3" localSheetId="14" hidden="1">#REF!</definedName>
    <definedName name="BExO9SDRI1M6KMHXSG3AE5L0F2U3" localSheetId="13" hidden="1">#REF!</definedName>
    <definedName name="BExO9SDRI1M6KMHXSG3AE5L0F2U3" localSheetId="12" hidden="1">#REF!</definedName>
    <definedName name="BExO9SDRI1M6KMHXSG3AE5L0F2U3" localSheetId="11" hidden="1">#REF!</definedName>
    <definedName name="BExO9SDRI1M6KMHXSG3AE5L0F2U3" localSheetId="10" hidden="1">#REF!</definedName>
    <definedName name="BExO9SDRI1M6KMHXSG3AE5L0F2U3" localSheetId="9" hidden="1">#REF!</definedName>
    <definedName name="BExO9SDRI1M6KMHXSG3AE5L0F2U3" localSheetId="8" hidden="1">#REF!</definedName>
    <definedName name="BExO9SDRI1M6KMHXSG3AE5L0F2U3" localSheetId="7" hidden="1">#REF!</definedName>
    <definedName name="BExO9SDRI1M6KMHXSG3AE5L0F2U3" localSheetId="6" hidden="1">#REF!</definedName>
    <definedName name="BExO9SDRI1M6KMHXSG3AE5L0F2U3" localSheetId="5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15" hidden="1">#REF!</definedName>
    <definedName name="BExO9US253B9UNAYT7DWLMK2BO44" localSheetId="14" hidden="1">#REF!</definedName>
    <definedName name="BExO9US253B9UNAYT7DWLMK2BO44" localSheetId="13" hidden="1">#REF!</definedName>
    <definedName name="BExO9US253B9UNAYT7DWLMK2BO44" localSheetId="12" hidden="1">#REF!</definedName>
    <definedName name="BExO9US253B9UNAYT7DWLMK2BO44" localSheetId="11" hidden="1">#REF!</definedName>
    <definedName name="BExO9US253B9UNAYT7DWLMK2BO44" localSheetId="10" hidden="1">#REF!</definedName>
    <definedName name="BExO9US253B9UNAYT7DWLMK2BO44" localSheetId="9" hidden="1">#REF!</definedName>
    <definedName name="BExO9US253B9UNAYT7DWLMK2BO44" localSheetId="8" hidden="1">#REF!</definedName>
    <definedName name="BExO9US253B9UNAYT7DWLMK2BO44" localSheetId="7" hidden="1">#REF!</definedName>
    <definedName name="BExO9US253B9UNAYT7DWLMK2BO44" localSheetId="6" hidden="1">#REF!</definedName>
    <definedName name="BExO9US253B9UNAYT7DWLMK2BO44" localSheetId="5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15" hidden="1">#REF!</definedName>
    <definedName name="BExO9V2U2YXAY904GYYGU6TD8Y7M" localSheetId="14" hidden="1">#REF!</definedName>
    <definedName name="BExO9V2U2YXAY904GYYGU6TD8Y7M" localSheetId="13" hidden="1">#REF!</definedName>
    <definedName name="BExO9V2U2YXAY904GYYGU6TD8Y7M" localSheetId="12" hidden="1">#REF!</definedName>
    <definedName name="BExO9V2U2YXAY904GYYGU6TD8Y7M" localSheetId="11" hidden="1">#REF!</definedName>
    <definedName name="BExO9V2U2YXAY904GYYGU6TD8Y7M" localSheetId="10" hidden="1">#REF!</definedName>
    <definedName name="BExO9V2U2YXAY904GYYGU6TD8Y7M" localSheetId="9" hidden="1">#REF!</definedName>
    <definedName name="BExO9V2U2YXAY904GYYGU6TD8Y7M" localSheetId="8" hidden="1">#REF!</definedName>
    <definedName name="BExO9V2U2YXAY904GYYGU6TD8Y7M" localSheetId="7" hidden="1">#REF!</definedName>
    <definedName name="BExO9V2U2YXAY904GYYGU6TD8Y7M" localSheetId="6" hidden="1">#REF!</definedName>
    <definedName name="BExO9V2U2YXAY904GYYGU6TD8Y7M" localSheetId="5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15" hidden="1">#REF!</definedName>
    <definedName name="BExOAAIG18X4V98C7122L5F65P5C" localSheetId="14" hidden="1">#REF!</definedName>
    <definedName name="BExOAAIG18X4V98C7122L5F65P5C" localSheetId="13" hidden="1">#REF!</definedName>
    <definedName name="BExOAAIG18X4V98C7122L5F65P5C" localSheetId="12" hidden="1">#REF!</definedName>
    <definedName name="BExOAAIG18X4V98C7122L5F65P5C" localSheetId="11" hidden="1">#REF!</definedName>
    <definedName name="BExOAAIG18X4V98C7122L5F65P5C" localSheetId="10" hidden="1">#REF!</definedName>
    <definedName name="BExOAAIG18X4V98C7122L5F65P5C" localSheetId="9" hidden="1">#REF!</definedName>
    <definedName name="BExOAAIG18X4V98C7122L5F65P5C" localSheetId="8" hidden="1">#REF!</definedName>
    <definedName name="BExOAAIG18X4V98C7122L5F65P5C" localSheetId="7" hidden="1">#REF!</definedName>
    <definedName name="BExOAAIG18X4V98C7122L5F65P5C" localSheetId="6" hidden="1">#REF!</definedName>
    <definedName name="BExOAAIG18X4V98C7122L5F65P5C" localSheetId="5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15" hidden="1">#REF!</definedName>
    <definedName name="BExOAQ3GKCT7YZW1EMVU3EILSZL2" localSheetId="14" hidden="1">#REF!</definedName>
    <definedName name="BExOAQ3GKCT7YZW1EMVU3EILSZL2" localSheetId="13" hidden="1">#REF!</definedName>
    <definedName name="BExOAQ3GKCT7YZW1EMVU3EILSZL2" localSheetId="12" hidden="1">#REF!</definedName>
    <definedName name="BExOAQ3GKCT7YZW1EMVU3EILSZL2" localSheetId="11" hidden="1">#REF!</definedName>
    <definedName name="BExOAQ3GKCT7YZW1EMVU3EILSZL2" localSheetId="10" hidden="1">#REF!</definedName>
    <definedName name="BExOAQ3GKCT7YZW1EMVU3EILSZL2" localSheetId="9" hidden="1">#REF!</definedName>
    <definedName name="BExOAQ3GKCT7YZW1EMVU3EILSZL2" localSheetId="8" hidden="1">#REF!</definedName>
    <definedName name="BExOAQ3GKCT7YZW1EMVU3EILSZL2" localSheetId="7" hidden="1">#REF!</definedName>
    <definedName name="BExOAQ3GKCT7YZW1EMVU3EILSZL2" localSheetId="6" hidden="1">#REF!</definedName>
    <definedName name="BExOAQ3GKCT7YZW1EMVU3EILSZL2" localSheetId="5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15" hidden="1">#REF!</definedName>
    <definedName name="BExOATZQ6SF8DASYLBQ0Z6D2WPSC" localSheetId="14" hidden="1">#REF!</definedName>
    <definedName name="BExOATZQ6SF8DASYLBQ0Z6D2WPSC" localSheetId="13" hidden="1">#REF!</definedName>
    <definedName name="BExOATZQ6SF8DASYLBQ0Z6D2WPSC" localSheetId="12" hidden="1">#REF!</definedName>
    <definedName name="BExOATZQ6SF8DASYLBQ0Z6D2WPSC" localSheetId="11" hidden="1">#REF!</definedName>
    <definedName name="BExOATZQ6SF8DASYLBQ0Z6D2WPSC" localSheetId="10" hidden="1">#REF!</definedName>
    <definedName name="BExOATZQ6SF8DASYLBQ0Z6D2WPSC" localSheetId="9" hidden="1">#REF!</definedName>
    <definedName name="BExOATZQ6SF8DASYLBQ0Z6D2WPSC" localSheetId="8" hidden="1">#REF!</definedName>
    <definedName name="BExOATZQ6SF8DASYLBQ0Z6D2WPSC" localSheetId="7" hidden="1">#REF!</definedName>
    <definedName name="BExOATZQ6SF8DASYLBQ0Z6D2WPSC" localSheetId="6" hidden="1">#REF!</definedName>
    <definedName name="BExOATZQ6SF8DASYLBQ0Z6D2WPSC" localSheetId="5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15" hidden="1">#REF!</definedName>
    <definedName name="BExOB9KT2THGV4SPLDVFTFXS4B14" localSheetId="14" hidden="1">#REF!</definedName>
    <definedName name="BExOB9KT2THGV4SPLDVFTFXS4B14" localSheetId="13" hidden="1">#REF!</definedName>
    <definedName name="BExOB9KT2THGV4SPLDVFTFXS4B14" localSheetId="12" hidden="1">#REF!</definedName>
    <definedName name="BExOB9KT2THGV4SPLDVFTFXS4B14" localSheetId="11" hidden="1">#REF!</definedName>
    <definedName name="BExOB9KT2THGV4SPLDVFTFXS4B14" localSheetId="10" hidden="1">#REF!</definedName>
    <definedName name="BExOB9KT2THGV4SPLDVFTFXS4B14" localSheetId="9" hidden="1">#REF!</definedName>
    <definedName name="BExOB9KT2THGV4SPLDVFTFXS4B14" localSheetId="8" hidden="1">#REF!</definedName>
    <definedName name="BExOB9KT2THGV4SPLDVFTFXS4B14" localSheetId="7" hidden="1">#REF!</definedName>
    <definedName name="BExOB9KT2THGV4SPLDVFTFXS4B14" localSheetId="6" hidden="1">#REF!</definedName>
    <definedName name="BExOB9KT2THGV4SPLDVFTFXS4B14" localSheetId="5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15" hidden="1">#REF!</definedName>
    <definedName name="BExOBEZ0IE2WBEYY3D3CMRI72N1K" localSheetId="14" hidden="1">#REF!</definedName>
    <definedName name="BExOBEZ0IE2WBEYY3D3CMRI72N1K" localSheetId="13" hidden="1">#REF!</definedName>
    <definedName name="BExOBEZ0IE2WBEYY3D3CMRI72N1K" localSheetId="12" hidden="1">#REF!</definedName>
    <definedName name="BExOBEZ0IE2WBEYY3D3CMRI72N1K" localSheetId="11" hidden="1">#REF!</definedName>
    <definedName name="BExOBEZ0IE2WBEYY3D3CMRI72N1K" localSheetId="10" hidden="1">#REF!</definedName>
    <definedName name="BExOBEZ0IE2WBEYY3D3CMRI72N1K" localSheetId="9" hidden="1">#REF!</definedName>
    <definedName name="BExOBEZ0IE2WBEYY3D3CMRI72N1K" localSheetId="8" hidden="1">#REF!</definedName>
    <definedName name="BExOBEZ0IE2WBEYY3D3CMRI72N1K" localSheetId="7" hidden="1">#REF!</definedName>
    <definedName name="BExOBEZ0IE2WBEYY3D3CMRI72N1K" localSheetId="6" hidden="1">#REF!</definedName>
    <definedName name="BExOBEZ0IE2WBEYY3D3CMRI72N1K" localSheetId="5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15" hidden="1">#REF!</definedName>
    <definedName name="BExOBF9TFH4NSBTR7JD2Q1165NIU" localSheetId="14" hidden="1">#REF!</definedName>
    <definedName name="BExOBF9TFH4NSBTR7JD2Q1165NIU" localSheetId="13" hidden="1">#REF!</definedName>
    <definedName name="BExOBF9TFH4NSBTR7JD2Q1165NIU" localSheetId="12" hidden="1">#REF!</definedName>
    <definedName name="BExOBF9TFH4NSBTR7JD2Q1165NIU" localSheetId="11" hidden="1">#REF!</definedName>
    <definedName name="BExOBF9TFH4NSBTR7JD2Q1165NIU" localSheetId="10" hidden="1">#REF!</definedName>
    <definedName name="BExOBF9TFH4NSBTR7JD2Q1165NIU" localSheetId="9" hidden="1">#REF!</definedName>
    <definedName name="BExOBF9TFH4NSBTR7JD2Q1165NIU" localSheetId="8" hidden="1">#REF!</definedName>
    <definedName name="BExOBF9TFH4NSBTR7JD2Q1165NIU" localSheetId="7" hidden="1">#REF!</definedName>
    <definedName name="BExOBF9TFH4NSBTR7JD2Q1165NIU" localSheetId="6" hidden="1">#REF!</definedName>
    <definedName name="BExOBF9TFH4NSBTR7JD2Q1165NIU" localSheetId="5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15" hidden="1">#REF!</definedName>
    <definedName name="BExOBIPU8760ITY0C8N27XZ3KWEF" localSheetId="14" hidden="1">#REF!</definedName>
    <definedName name="BExOBIPU8760ITY0C8N27XZ3KWEF" localSheetId="13" hidden="1">#REF!</definedName>
    <definedName name="BExOBIPU8760ITY0C8N27XZ3KWEF" localSheetId="12" hidden="1">#REF!</definedName>
    <definedName name="BExOBIPU8760ITY0C8N27XZ3KWEF" localSheetId="11" hidden="1">#REF!</definedName>
    <definedName name="BExOBIPU8760ITY0C8N27XZ3KWEF" localSheetId="10" hidden="1">#REF!</definedName>
    <definedName name="BExOBIPU8760ITY0C8N27XZ3KWEF" localSheetId="9" hidden="1">#REF!</definedName>
    <definedName name="BExOBIPU8760ITY0C8N27XZ3KWEF" localSheetId="8" hidden="1">#REF!</definedName>
    <definedName name="BExOBIPU8760ITY0C8N27XZ3KWEF" localSheetId="7" hidden="1">#REF!</definedName>
    <definedName name="BExOBIPU8760ITY0C8N27XZ3KWEF" localSheetId="6" hidden="1">#REF!</definedName>
    <definedName name="BExOBIPU8760ITY0C8N27XZ3KWEF" localSheetId="5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15" hidden="1">#REF!</definedName>
    <definedName name="BExOBM0I5L0MZ1G4H9MGMD87SBMZ" localSheetId="14" hidden="1">#REF!</definedName>
    <definedName name="BExOBM0I5L0MZ1G4H9MGMD87SBMZ" localSheetId="13" hidden="1">#REF!</definedName>
    <definedName name="BExOBM0I5L0MZ1G4H9MGMD87SBMZ" localSheetId="12" hidden="1">#REF!</definedName>
    <definedName name="BExOBM0I5L0MZ1G4H9MGMD87SBMZ" localSheetId="11" hidden="1">#REF!</definedName>
    <definedName name="BExOBM0I5L0MZ1G4H9MGMD87SBMZ" localSheetId="10" hidden="1">#REF!</definedName>
    <definedName name="BExOBM0I5L0MZ1G4H9MGMD87SBMZ" localSheetId="9" hidden="1">#REF!</definedName>
    <definedName name="BExOBM0I5L0MZ1G4H9MGMD87SBMZ" localSheetId="8" hidden="1">#REF!</definedName>
    <definedName name="BExOBM0I5L0MZ1G4H9MGMD87SBMZ" localSheetId="7" hidden="1">#REF!</definedName>
    <definedName name="BExOBM0I5L0MZ1G4H9MGMD87SBMZ" localSheetId="6" hidden="1">#REF!</definedName>
    <definedName name="BExOBM0I5L0MZ1G4H9MGMD87SBMZ" localSheetId="5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15" hidden="1">#REF!</definedName>
    <definedName name="BExOBOUXMP88KJY2BX2JLUJH5N0K" localSheetId="14" hidden="1">#REF!</definedName>
    <definedName name="BExOBOUXMP88KJY2BX2JLUJH5N0K" localSheetId="13" hidden="1">#REF!</definedName>
    <definedName name="BExOBOUXMP88KJY2BX2JLUJH5N0K" localSheetId="12" hidden="1">#REF!</definedName>
    <definedName name="BExOBOUXMP88KJY2BX2JLUJH5N0K" localSheetId="11" hidden="1">#REF!</definedName>
    <definedName name="BExOBOUXMP88KJY2BX2JLUJH5N0K" localSheetId="10" hidden="1">#REF!</definedName>
    <definedName name="BExOBOUXMP88KJY2BX2JLUJH5N0K" localSheetId="9" hidden="1">#REF!</definedName>
    <definedName name="BExOBOUXMP88KJY2BX2JLUJH5N0K" localSheetId="8" hidden="1">#REF!</definedName>
    <definedName name="BExOBOUXMP88KJY2BX2JLUJH5N0K" localSheetId="7" hidden="1">#REF!</definedName>
    <definedName name="BExOBOUXMP88KJY2BX2JLUJH5N0K" localSheetId="6" hidden="1">#REF!</definedName>
    <definedName name="BExOBOUXMP88KJY2BX2JLUJH5N0K" localSheetId="5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15" hidden="1">#REF!</definedName>
    <definedName name="BExOBP0FKQ4SVR59FB48UNLKCOR6" localSheetId="14" hidden="1">#REF!</definedName>
    <definedName name="BExOBP0FKQ4SVR59FB48UNLKCOR6" localSheetId="13" hidden="1">#REF!</definedName>
    <definedName name="BExOBP0FKQ4SVR59FB48UNLKCOR6" localSheetId="12" hidden="1">#REF!</definedName>
    <definedName name="BExOBP0FKQ4SVR59FB48UNLKCOR6" localSheetId="11" hidden="1">#REF!</definedName>
    <definedName name="BExOBP0FKQ4SVR59FB48UNLKCOR6" localSheetId="10" hidden="1">#REF!</definedName>
    <definedName name="BExOBP0FKQ4SVR59FB48UNLKCOR6" localSheetId="9" hidden="1">#REF!</definedName>
    <definedName name="BExOBP0FKQ4SVR59FB48UNLKCOR6" localSheetId="8" hidden="1">#REF!</definedName>
    <definedName name="BExOBP0FKQ4SVR59FB48UNLKCOR6" localSheetId="7" hidden="1">#REF!</definedName>
    <definedName name="BExOBP0FKQ4SVR59FB48UNLKCOR6" localSheetId="6" hidden="1">#REF!</definedName>
    <definedName name="BExOBP0FKQ4SVR59FB48UNLKCOR6" localSheetId="5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15" hidden="1">#REF!</definedName>
    <definedName name="BExOBTNR0XX9V82O76VVWUQABHT8" localSheetId="14" hidden="1">#REF!</definedName>
    <definedName name="BExOBTNR0XX9V82O76VVWUQABHT8" localSheetId="13" hidden="1">#REF!</definedName>
    <definedName name="BExOBTNR0XX9V82O76VVWUQABHT8" localSheetId="12" hidden="1">#REF!</definedName>
    <definedName name="BExOBTNR0XX9V82O76VVWUQABHT8" localSheetId="11" hidden="1">#REF!</definedName>
    <definedName name="BExOBTNR0XX9V82O76VVWUQABHT8" localSheetId="10" hidden="1">#REF!</definedName>
    <definedName name="BExOBTNR0XX9V82O76VVWUQABHT8" localSheetId="9" hidden="1">#REF!</definedName>
    <definedName name="BExOBTNR0XX9V82O76VVWUQABHT8" localSheetId="8" hidden="1">#REF!</definedName>
    <definedName name="BExOBTNR0XX9V82O76VVWUQABHT8" localSheetId="7" hidden="1">#REF!</definedName>
    <definedName name="BExOBTNR0XX9V82O76VVWUQABHT8" localSheetId="6" hidden="1">#REF!</definedName>
    <definedName name="BExOBTNR0XX9V82O76VVWUQABHT8" localSheetId="5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15" hidden="1">#REF!</definedName>
    <definedName name="BExOBYAVUCQ0IGM0Y6A75QHP0Q1A" localSheetId="14" hidden="1">#REF!</definedName>
    <definedName name="BExOBYAVUCQ0IGM0Y6A75QHP0Q1A" localSheetId="13" hidden="1">#REF!</definedName>
    <definedName name="BExOBYAVUCQ0IGM0Y6A75QHP0Q1A" localSheetId="12" hidden="1">#REF!</definedName>
    <definedName name="BExOBYAVUCQ0IGM0Y6A75QHP0Q1A" localSheetId="11" hidden="1">#REF!</definedName>
    <definedName name="BExOBYAVUCQ0IGM0Y6A75QHP0Q1A" localSheetId="10" hidden="1">#REF!</definedName>
    <definedName name="BExOBYAVUCQ0IGM0Y6A75QHP0Q1A" localSheetId="9" hidden="1">#REF!</definedName>
    <definedName name="BExOBYAVUCQ0IGM0Y6A75QHP0Q1A" localSheetId="8" hidden="1">#REF!</definedName>
    <definedName name="BExOBYAVUCQ0IGM0Y6A75QHP0Q1A" localSheetId="7" hidden="1">#REF!</definedName>
    <definedName name="BExOBYAVUCQ0IGM0Y6A75QHP0Q1A" localSheetId="6" hidden="1">#REF!</definedName>
    <definedName name="BExOBYAVUCQ0IGM0Y6A75QHP0Q1A" localSheetId="5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15" hidden="1">#REF!</definedName>
    <definedName name="BExOC3UEHB1CZNINSQHZANWJYKR8" localSheetId="14" hidden="1">#REF!</definedName>
    <definedName name="BExOC3UEHB1CZNINSQHZANWJYKR8" localSheetId="13" hidden="1">#REF!</definedName>
    <definedName name="BExOC3UEHB1CZNINSQHZANWJYKR8" localSheetId="12" hidden="1">#REF!</definedName>
    <definedName name="BExOC3UEHB1CZNINSQHZANWJYKR8" localSheetId="11" hidden="1">#REF!</definedName>
    <definedName name="BExOC3UEHB1CZNINSQHZANWJYKR8" localSheetId="10" hidden="1">#REF!</definedName>
    <definedName name="BExOC3UEHB1CZNINSQHZANWJYKR8" localSheetId="9" hidden="1">#REF!</definedName>
    <definedName name="BExOC3UEHB1CZNINSQHZANWJYKR8" localSheetId="8" hidden="1">#REF!</definedName>
    <definedName name="BExOC3UEHB1CZNINSQHZANWJYKR8" localSheetId="7" hidden="1">#REF!</definedName>
    <definedName name="BExOC3UEHB1CZNINSQHZANWJYKR8" localSheetId="6" hidden="1">#REF!</definedName>
    <definedName name="BExOC3UEHB1CZNINSQHZANWJYKR8" localSheetId="5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15" hidden="1">#REF!</definedName>
    <definedName name="BExOCBSF3XGO9YJ23LX2H78VOUR7" localSheetId="14" hidden="1">#REF!</definedName>
    <definedName name="BExOCBSF3XGO9YJ23LX2H78VOUR7" localSheetId="13" hidden="1">#REF!</definedName>
    <definedName name="BExOCBSF3XGO9YJ23LX2H78VOUR7" localSheetId="12" hidden="1">#REF!</definedName>
    <definedName name="BExOCBSF3XGO9YJ23LX2H78VOUR7" localSheetId="11" hidden="1">#REF!</definedName>
    <definedName name="BExOCBSF3XGO9YJ23LX2H78VOUR7" localSheetId="10" hidden="1">#REF!</definedName>
    <definedName name="BExOCBSF3XGO9YJ23LX2H78VOUR7" localSheetId="9" hidden="1">#REF!</definedName>
    <definedName name="BExOCBSF3XGO9YJ23LX2H78VOUR7" localSheetId="8" hidden="1">#REF!</definedName>
    <definedName name="BExOCBSF3XGO9YJ23LX2H78VOUR7" localSheetId="7" hidden="1">#REF!</definedName>
    <definedName name="BExOCBSF3XGO9YJ23LX2H78VOUR7" localSheetId="6" hidden="1">#REF!</definedName>
    <definedName name="BExOCBSF3XGO9YJ23LX2H78VOUR7" localSheetId="5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15" hidden="1">#REF!</definedName>
    <definedName name="BExOCEHJCLIUR23CB4TC9OEFJGFX" localSheetId="14" hidden="1">#REF!</definedName>
    <definedName name="BExOCEHJCLIUR23CB4TC9OEFJGFX" localSheetId="13" hidden="1">#REF!</definedName>
    <definedName name="BExOCEHJCLIUR23CB4TC9OEFJGFX" localSheetId="12" hidden="1">#REF!</definedName>
    <definedName name="BExOCEHJCLIUR23CB4TC9OEFJGFX" localSheetId="11" hidden="1">#REF!</definedName>
    <definedName name="BExOCEHJCLIUR23CB4TC9OEFJGFX" localSheetId="10" hidden="1">#REF!</definedName>
    <definedName name="BExOCEHJCLIUR23CB4TC9OEFJGFX" localSheetId="9" hidden="1">#REF!</definedName>
    <definedName name="BExOCEHJCLIUR23CB4TC9OEFJGFX" localSheetId="8" hidden="1">#REF!</definedName>
    <definedName name="BExOCEHJCLIUR23CB4TC9OEFJGFX" localSheetId="7" hidden="1">#REF!</definedName>
    <definedName name="BExOCEHJCLIUR23CB4TC9OEFJGFX" localSheetId="6" hidden="1">#REF!</definedName>
    <definedName name="BExOCEHJCLIUR23CB4TC9OEFJGFX" localSheetId="5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15" hidden="1">#REF!</definedName>
    <definedName name="BExOCKXFMOW6WPFEVX1I7R7FNDSS" localSheetId="14" hidden="1">#REF!</definedName>
    <definedName name="BExOCKXFMOW6WPFEVX1I7R7FNDSS" localSheetId="13" hidden="1">#REF!</definedName>
    <definedName name="BExOCKXFMOW6WPFEVX1I7R7FNDSS" localSheetId="12" hidden="1">#REF!</definedName>
    <definedName name="BExOCKXFMOW6WPFEVX1I7R7FNDSS" localSheetId="11" hidden="1">#REF!</definedName>
    <definedName name="BExOCKXFMOW6WPFEVX1I7R7FNDSS" localSheetId="10" hidden="1">#REF!</definedName>
    <definedName name="BExOCKXFMOW6WPFEVX1I7R7FNDSS" localSheetId="9" hidden="1">#REF!</definedName>
    <definedName name="BExOCKXFMOW6WPFEVX1I7R7FNDSS" localSheetId="8" hidden="1">#REF!</definedName>
    <definedName name="BExOCKXFMOW6WPFEVX1I7R7FNDSS" localSheetId="7" hidden="1">#REF!</definedName>
    <definedName name="BExOCKXFMOW6WPFEVX1I7R7FNDSS" localSheetId="6" hidden="1">#REF!</definedName>
    <definedName name="BExOCKXFMOW6WPFEVX1I7R7FNDSS" localSheetId="5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15" hidden="1">#REF!</definedName>
    <definedName name="BExOCM4L30L6FV3N2PR4O6X8WY2M" localSheetId="14" hidden="1">#REF!</definedName>
    <definedName name="BExOCM4L30L6FV3N2PR4O6X8WY2M" localSheetId="13" hidden="1">#REF!</definedName>
    <definedName name="BExOCM4L30L6FV3N2PR4O6X8WY2M" localSheetId="12" hidden="1">#REF!</definedName>
    <definedName name="BExOCM4L30L6FV3N2PR4O6X8WY2M" localSheetId="11" hidden="1">#REF!</definedName>
    <definedName name="BExOCM4L30L6FV3N2PR4O6X8WY2M" localSheetId="10" hidden="1">#REF!</definedName>
    <definedName name="BExOCM4L30L6FV3N2PR4O6X8WY2M" localSheetId="9" hidden="1">#REF!</definedName>
    <definedName name="BExOCM4L30L6FV3N2PR4O6X8WY2M" localSheetId="8" hidden="1">#REF!</definedName>
    <definedName name="BExOCM4L30L6FV3N2PR4O6X8WY2M" localSheetId="7" hidden="1">#REF!</definedName>
    <definedName name="BExOCM4L30L6FV3N2PR4O6X8WY2M" localSheetId="6" hidden="1">#REF!</definedName>
    <definedName name="BExOCM4L30L6FV3N2PR4O6X8WY2M" localSheetId="5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15" hidden="1">#REF!</definedName>
    <definedName name="BExOCYEXOB95DH5NOB0M5NOYX398" localSheetId="14" hidden="1">#REF!</definedName>
    <definedName name="BExOCYEXOB95DH5NOB0M5NOYX398" localSheetId="13" hidden="1">#REF!</definedName>
    <definedName name="BExOCYEXOB95DH5NOB0M5NOYX398" localSheetId="12" hidden="1">#REF!</definedName>
    <definedName name="BExOCYEXOB95DH5NOB0M5NOYX398" localSheetId="11" hidden="1">#REF!</definedName>
    <definedName name="BExOCYEXOB95DH5NOB0M5NOYX398" localSheetId="10" hidden="1">#REF!</definedName>
    <definedName name="BExOCYEXOB95DH5NOB0M5NOYX398" localSheetId="9" hidden="1">#REF!</definedName>
    <definedName name="BExOCYEXOB95DH5NOB0M5NOYX398" localSheetId="8" hidden="1">#REF!</definedName>
    <definedName name="BExOCYEXOB95DH5NOB0M5NOYX398" localSheetId="7" hidden="1">#REF!</definedName>
    <definedName name="BExOCYEXOB95DH5NOB0M5NOYX398" localSheetId="6" hidden="1">#REF!</definedName>
    <definedName name="BExOCYEXOB95DH5NOB0M5NOYX398" localSheetId="5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15" hidden="1">#REF!</definedName>
    <definedName name="BExOD4ERMDMFD8X1016N4EXOUR0S" localSheetId="14" hidden="1">#REF!</definedName>
    <definedName name="BExOD4ERMDMFD8X1016N4EXOUR0S" localSheetId="13" hidden="1">#REF!</definedName>
    <definedName name="BExOD4ERMDMFD8X1016N4EXOUR0S" localSheetId="12" hidden="1">#REF!</definedName>
    <definedName name="BExOD4ERMDMFD8X1016N4EXOUR0S" localSheetId="11" hidden="1">#REF!</definedName>
    <definedName name="BExOD4ERMDMFD8X1016N4EXOUR0S" localSheetId="10" hidden="1">#REF!</definedName>
    <definedName name="BExOD4ERMDMFD8X1016N4EXOUR0S" localSheetId="9" hidden="1">#REF!</definedName>
    <definedName name="BExOD4ERMDMFD8X1016N4EXOUR0S" localSheetId="8" hidden="1">#REF!</definedName>
    <definedName name="BExOD4ERMDMFD8X1016N4EXOUR0S" localSheetId="7" hidden="1">#REF!</definedName>
    <definedName name="BExOD4ERMDMFD8X1016N4EXOUR0S" localSheetId="6" hidden="1">#REF!</definedName>
    <definedName name="BExOD4ERMDMFD8X1016N4EXOUR0S" localSheetId="5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15" hidden="1">#REF!</definedName>
    <definedName name="BExOD55RS7BQUHRQ6H3USVGKR0P7" localSheetId="14" hidden="1">#REF!</definedName>
    <definedName name="BExOD55RS7BQUHRQ6H3USVGKR0P7" localSheetId="13" hidden="1">#REF!</definedName>
    <definedName name="BExOD55RS7BQUHRQ6H3USVGKR0P7" localSheetId="12" hidden="1">#REF!</definedName>
    <definedName name="BExOD55RS7BQUHRQ6H3USVGKR0P7" localSheetId="11" hidden="1">#REF!</definedName>
    <definedName name="BExOD55RS7BQUHRQ6H3USVGKR0P7" localSheetId="10" hidden="1">#REF!</definedName>
    <definedName name="BExOD55RS7BQUHRQ6H3USVGKR0P7" localSheetId="9" hidden="1">#REF!</definedName>
    <definedName name="BExOD55RS7BQUHRQ6H3USVGKR0P7" localSheetId="8" hidden="1">#REF!</definedName>
    <definedName name="BExOD55RS7BQUHRQ6H3USVGKR0P7" localSheetId="7" hidden="1">#REF!</definedName>
    <definedName name="BExOD55RS7BQUHRQ6H3USVGKR0P7" localSheetId="6" hidden="1">#REF!</definedName>
    <definedName name="BExOD55RS7BQUHRQ6H3USVGKR0P7" localSheetId="5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15" hidden="1">#REF!</definedName>
    <definedName name="BExODEWDDEABM4ZY3XREJIBZ8IVP" localSheetId="14" hidden="1">#REF!</definedName>
    <definedName name="BExODEWDDEABM4ZY3XREJIBZ8IVP" localSheetId="13" hidden="1">#REF!</definedName>
    <definedName name="BExODEWDDEABM4ZY3XREJIBZ8IVP" localSheetId="12" hidden="1">#REF!</definedName>
    <definedName name="BExODEWDDEABM4ZY3XREJIBZ8IVP" localSheetId="11" hidden="1">#REF!</definedName>
    <definedName name="BExODEWDDEABM4ZY3XREJIBZ8IVP" localSheetId="10" hidden="1">#REF!</definedName>
    <definedName name="BExODEWDDEABM4ZY3XREJIBZ8IVP" localSheetId="9" hidden="1">#REF!</definedName>
    <definedName name="BExODEWDDEABM4ZY3XREJIBZ8IVP" localSheetId="8" hidden="1">#REF!</definedName>
    <definedName name="BExODEWDDEABM4ZY3XREJIBZ8IVP" localSheetId="7" hidden="1">#REF!</definedName>
    <definedName name="BExODEWDDEABM4ZY3XREJIBZ8IVP" localSheetId="6" hidden="1">#REF!</definedName>
    <definedName name="BExODEWDDEABM4ZY3XREJIBZ8IVP" localSheetId="5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15" hidden="1">#REF!</definedName>
    <definedName name="BExODICDVVLFKWA22B3L0CKKTAZA" localSheetId="14" hidden="1">#REF!</definedName>
    <definedName name="BExODICDVVLFKWA22B3L0CKKTAZA" localSheetId="13" hidden="1">#REF!</definedName>
    <definedName name="BExODICDVVLFKWA22B3L0CKKTAZA" localSheetId="12" hidden="1">#REF!</definedName>
    <definedName name="BExODICDVVLFKWA22B3L0CKKTAZA" localSheetId="11" hidden="1">#REF!</definedName>
    <definedName name="BExODICDVVLFKWA22B3L0CKKTAZA" localSheetId="10" hidden="1">#REF!</definedName>
    <definedName name="BExODICDVVLFKWA22B3L0CKKTAZA" localSheetId="9" hidden="1">#REF!</definedName>
    <definedName name="BExODICDVVLFKWA22B3L0CKKTAZA" localSheetId="8" hidden="1">#REF!</definedName>
    <definedName name="BExODICDVVLFKWA22B3L0CKKTAZA" localSheetId="7" hidden="1">#REF!</definedName>
    <definedName name="BExODICDVVLFKWA22B3L0CKKTAZA" localSheetId="6" hidden="1">#REF!</definedName>
    <definedName name="BExODICDVVLFKWA22B3L0CKKTAZA" localSheetId="5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15" hidden="1">#REF!</definedName>
    <definedName name="BExODZFEIWV26E8RFU7XQYX1J458" localSheetId="14" hidden="1">#REF!</definedName>
    <definedName name="BExODZFEIWV26E8RFU7XQYX1J458" localSheetId="13" hidden="1">#REF!</definedName>
    <definedName name="BExODZFEIWV26E8RFU7XQYX1J458" localSheetId="12" hidden="1">#REF!</definedName>
    <definedName name="BExODZFEIWV26E8RFU7XQYX1J458" localSheetId="11" hidden="1">#REF!</definedName>
    <definedName name="BExODZFEIWV26E8RFU7XQYX1J458" localSheetId="10" hidden="1">#REF!</definedName>
    <definedName name="BExODZFEIWV26E8RFU7XQYX1J458" localSheetId="9" hidden="1">#REF!</definedName>
    <definedName name="BExODZFEIWV26E8RFU7XQYX1J458" localSheetId="8" hidden="1">#REF!</definedName>
    <definedName name="BExODZFEIWV26E8RFU7XQYX1J458" localSheetId="7" hidden="1">#REF!</definedName>
    <definedName name="BExODZFEIWV26E8RFU7XQYX1J458" localSheetId="6" hidden="1">#REF!</definedName>
    <definedName name="BExODZFEIWV26E8RFU7XQYX1J458" localSheetId="5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15" hidden="1">#REF!</definedName>
    <definedName name="BExOE0S111KPTELH26PPXE94J3GJ" localSheetId="14" hidden="1">#REF!</definedName>
    <definedName name="BExOE0S111KPTELH26PPXE94J3GJ" localSheetId="13" hidden="1">#REF!</definedName>
    <definedName name="BExOE0S111KPTELH26PPXE94J3GJ" localSheetId="12" hidden="1">#REF!</definedName>
    <definedName name="BExOE0S111KPTELH26PPXE94J3GJ" localSheetId="11" hidden="1">#REF!</definedName>
    <definedName name="BExOE0S111KPTELH26PPXE94J3GJ" localSheetId="10" hidden="1">#REF!</definedName>
    <definedName name="BExOE0S111KPTELH26PPXE94J3GJ" localSheetId="9" hidden="1">#REF!</definedName>
    <definedName name="BExOE0S111KPTELH26PPXE94J3GJ" localSheetId="8" hidden="1">#REF!</definedName>
    <definedName name="BExOE0S111KPTELH26PPXE94J3GJ" localSheetId="7" hidden="1">#REF!</definedName>
    <definedName name="BExOE0S111KPTELH26PPXE94J3GJ" localSheetId="6" hidden="1">#REF!</definedName>
    <definedName name="BExOE0S111KPTELH26PPXE94J3GJ" localSheetId="5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15" hidden="1">#REF!</definedName>
    <definedName name="BExOE5KH3JKKPZO401YAB3A11G1U" localSheetId="14" hidden="1">#REF!</definedName>
    <definedName name="BExOE5KH3JKKPZO401YAB3A11G1U" localSheetId="13" hidden="1">#REF!</definedName>
    <definedName name="BExOE5KH3JKKPZO401YAB3A11G1U" localSheetId="12" hidden="1">#REF!</definedName>
    <definedName name="BExOE5KH3JKKPZO401YAB3A11G1U" localSheetId="11" hidden="1">#REF!</definedName>
    <definedName name="BExOE5KH3JKKPZO401YAB3A11G1U" localSheetId="10" hidden="1">#REF!</definedName>
    <definedName name="BExOE5KH3JKKPZO401YAB3A11G1U" localSheetId="9" hidden="1">#REF!</definedName>
    <definedName name="BExOE5KH3JKKPZO401YAB3A11G1U" localSheetId="8" hidden="1">#REF!</definedName>
    <definedName name="BExOE5KH3JKKPZO401YAB3A11G1U" localSheetId="7" hidden="1">#REF!</definedName>
    <definedName name="BExOE5KH3JKKPZO401YAB3A11G1U" localSheetId="6" hidden="1">#REF!</definedName>
    <definedName name="BExOE5KH3JKKPZO401YAB3A11G1U" localSheetId="5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15" hidden="1">#REF!</definedName>
    <definedName name="BExOEBKG55EROA2VL360A06LKASE" localSheetId="14" hidden="1">#REF!</definedName>
    <definedName name="BExOEBKG55EROA2VL360A06LKASE" localSheetId="13" hidden="1">#REF!</definedName>
    <definedName name="BExOEBKG55EROA2VL360A06LKASE" localSheetId="12" hidden="1">#REF!</definedName>
    <definedName name="BExOEBKG55EROA2VL360A06LKASE" localSheetId="11" hidden="1">#REF!</definedName>
    <definedName name="BExOEBKG55EROA2VL360A06LKASE" localSheetId="10" hidden="1">#REF!</definedName>
    <definedName name="BExOEBKG55EROA2VL360A06LKASE" localSheetId="9" hidden="1">#REF!</definedName>
    <definedName name="BExOEBKG55EROA2VL360A06LKASE" localSheetId="8" hidden="1">#REF!</definedName>
    <definedName name="BExOEBKG55EROA2VL360A06LKASE" localSheetId="7" hidden="1">#REF!</definedName>
    <definedName name="BExOEBKG55EROA2VL360A06LKASE" localSheetId="6" hidden="1">#REF!</definedName>
    <definedName name="BExOEBKG55EROA2VL360A06LKASE" localSheetId="5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15" hidden="1">#REF!</definedName>
    <definedName name="BExOEFWUBETCPIYF89P9SBDOI3X5" localSheetId="14" hidden="1">#REF!</definedName>
    <definedName name="BExOEFWUBETCPIYF89P9SBDOI3X5" localSheetId="13" hidden="1">#REF!</definedName>
    <definedName name="BExOEFWUBETCPIYF89P9SBDOI3X5" localSheetId="12" hidden="1">#REF!</definedName>
    <definedName name="BExOEFWUBETCPIYF89P9SBDOI3X5" localSheetId="11" hidden="1">#REF!</definedName>
    <definedName name="BExOEFWUBETCPIYF89P9SBDOI3X5" localSheetId="10" hidden="1">#REF!</definedName>
    <definedName name="BExOEFWUBETCPIYF89P9SBDOI3X5" localSheetId="9" hidden="1">#REF!</definedName>
    <definedName name="BExOEFWUBETCPIYF89P9SBDOI3X5" localSheetId="8" hidden="1">#REF!</definedName>
    <definedName name="BExOEFWUBETCPIYF89P9SBDOI3X5" localSheetId="7" hidden="1">#REF!</definedName>
    <definedName name="BExOEFWUBETCPIYF89P9SBDOI3X5" localSheetId="6" hidden="1">#REF!</definedName>
    <definedName name="BExOEFWUBETCPIYF89P9SBDOI3X5" localSheetId="5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15" hidden="1">#REF!</definedName>
    <definedName name="BExOEL08MN74RQKVY0P43PFHPTVB" localSheetId="14" hidden="1">#REF!</definedName>
    <definedName name="BExOEL08MN74RQKVY0P43PFHPTVB" localSheetId="13" hidden="1">#REF!</definedName>
    <definedName name="BExOEL08MN74RQKVY0P43PFHPTVB" localSheetId="12" hidden="1">#REF!</definedName>
    <definedName name="BExOEL08MN74RQKVY0P43PFHPTVB" localSheetId="11" hidden="1">#REF!</definedName>
    <definedName name="BExOEL08MN74RQKVY0P43PFHPTVB" localSheetId="10" hidden="1">#REF!</definedName>
    <definedName name="BExOEL08MN74RQKVY0P43PFHPTVB" localSheetId="9" hidden="1">#REF!</definedName>
    <definedName name="BExOEL08MN74RQKVY0P43PFHPTVB" localSheetId="8" hidden="1">#REF!</definedName>
    <definedName name="BExOEL08MN74RQKVY0P43PFHPTVB" localSheetId="7" hidden="1">#REF!</definedName>
    <definedName name="BExOEL08MN74RQKVY0P43PFHPTVB" localSheetId="6" hidden="1">#REF!</definedName>
    <definedName name="BExOEL08MN74RQKVY0P43PFHPTVB" localSheetId="5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15" hidden="1">#REF!</definedName>
    <definedName name="BExOERG5LWXYYEN1DY1H2FWRJS9T" localSheetId="14" hidden="1">#REF!</definedName>
    <definedName name="BExOERG5LWXYYEN1DY1H2FWRJS9T" localSheetId="13" hidden="1">#REF!</definedName>
    <definedName name="BExOERG5LWXYYEN1DY1H2FWRJS9T" localSheetId="12" hidden="1">#REF!</definedName>
    <definedName name="BExOERG5LWXYYEN1DY1H2FWRJS9T" localSheetId="11" hidden="1">#REF!</definedName>
    <definedName name="BExOERG5LWXYYEN1DY1H2FWRJS9T" localSheetId="10" hidden="1">#REF!</definedName>
    <definedName name="BExOERG5LWXYYEN1DY1H2FWRJS9T" localSheetId="9" hidden="1">#REF!</definedName>
    <definedName name="BExOERG5LWXYYEN1DY1H2FWRJS9T" localSheetId="8" hidden="1">#REF!</definedName>
    <definedName name="BExOERG5LWXYYEN1DY1H2FWRJS9T" localSheetId="7" hidden="1">#REF!</definedName>
    <definedName name="BExOERG5LWXYYEN1DY1H2FWRJS9T" localSheetId="6" hidden="1">#REF!</definedName>
    <definedName name="BExOERG5LWXYYEN1DY1H2FWRJS9T" localSheetId="5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15" hidden="1">#REF!</definedName>
    <definedName name="BExOEV1S6JJVO5PP4BZ20SNGZR7D" localSheetId="14" hidden="1">#REF!</definedName>
    <definedName name="BExOEV1S6JJVO5PP4BZ20SNGZR7D" localSheetId="13" hidden="1">#REF!</definedName>
    <definedName name="BExOEV1S6JJVO5PP4BZ20SNGZR7D" localSheetId="12" hidden="1">#REF!</definedName>
    <definedName name="BExOEV1S6JJVO5PP4BZ20SNGZR7D" localSheetId="11" hidden="1">#REF!</definedName>
    <definedName name="BExOEV1S6JJVO5PP4BZ20SNGZR7D" localSheetId="10" hidden="1">#REF!</definedName>
    <definedName name="BExOEV1S6JJVO5PP4BZ20SNGZR7D" localSheetId="9" hidden="1">#REF!</definedName>
    <definedName name="BExOEV1S6JJVO5PP4BZ20SNGZR7D" localSheetId="8" hidden="1">#REF!</definedName>
    <definedName name="BExOEV1S6JJVO5PP4BZ20SNGZR7D" localSheetId="7" hidden="1">#REF!</definedName>
    <definedName name="BExOEV1S6JJVO5PP4BZ20SNGZR7D" localSheetId="6" hidden="1">#REF!</definedName>
    <definedName name="BExOEV1S6JJVO5PP4BZ20SNGZR7D" localSheetId="5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15" hidden="1">#REF!</definedName>
    <definedName name="BExOEVNDLRXW33RF3AMMCDLTLROJ" localSheetId="14" hidden="1">#REF!</definedName>
    <definedName name="BExOEVNDLRXW33RF3AMMCDLTLROJ" localSheetId="13" hidden="1">#REF!</definedName>
    <definedName name="BExOEVNDLRXW33RF3AMMCDLTLROJ" localSheetId="12" hidden="1">#REF!</definedName>
    <definedName name="BExOEVNDLRXW33RF3AMMCDLTLROJ" localSheetId="11" hidden="1">#REF!</definedName>
    <definedName name="BExOEVNDLRXW33RF3AMMCDLTLROJ" localSheetId="10" hidden="1">#REF!</definedName>
    <definedName name="BExOEVNDLRXW33RF3AMMCDLTLROJ" localSheetId="9" hidden="1">#REF!</definedName>
    <definedName name="BExOEVNDLRXW33RF3AMMCDLTLROJ" localSheetId="8" hidden="1">#REF!</definedName>
    <definedName name="BExOEVNDLRXW33RF3AMMCDLTLROJ" localSheetId="7" hidden="1">#REF!</definedName>
    <definedName name="BExOEVNDLRXW33RF3AMMCDLTLROJ" localSheetId="6" hidden="1">#REF!</definedName>
    <definedName name="BExOEVNDLRXW33RF3AMMCDLTLROJ" localSheetId="5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15" hidden="1">#REF!</definedName>
    <definedName name="BExOEZOXV3VXUB6VGSS85GXATYAC" localSheetId="14" hidden="1">#REF!</definedName>
    <definedName name="BExOEZOXV3VXUB6VGSS85GXATYAC" localSheetId="13" hidden="1">#REF!</definedName>
    <definedName name="BExOEZOXV3VXUB6VGSS85GXATYAC" localSheetId="12" hidden="1">#REF!</definedName>
    <definedName name="BExOEZOXV3VXUB6VGSS85GXATYAC" localSheetId="11" hidden="1">#REF!</definedName>
    <definedName name="BExOEZOXV3VXUB6VGSS85GXATYAC" localSheetId="10" hidden="1">#REF!</definedName>
    <definedName name="BExOEZOXV3VXUB6VGSS85GXATYAC" localSheetId="9" hidden="1">#REF!</definedName>
    <definedName name="BExOEZOXV3VXUB6VGSS85GXATYAC" localSheetId="8" hidden="1">#REF!</definedName>
    <definedName name="BExOEZOXV3VXUB6VGSS85GXATYAC" localSheetId="7" hidden="1">#REF!</definedName>
    <definedName name="BExOEZOXV3VXUB6VGSS85GXATYAC" localSheetId="6" hidden="1">#REF!</definedName>
    <definedName name="BExOEZOXV3VXUB6VGSS85GXATYAC" localSheetId="5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15" hidden="1">#REF!</definedName>
    <definedName name="BExOFDBSAZV60157PIDWCSSUN3MJ" localSheetId="14" hidden="1">#REF!</definedName>
    <definedName name="BExOFDBSAZV60157PIDWCSSUN3MJ" localSheetId="13" hidden="1">#REF!</definedName>
    <definedName name="BExOFDBSAZV60157PIDWCSSUN3MJ" localSheetId="12" hidden="1">#REF!</definedName>
    <definedName name="BExOFDBSAZV60157PIDWCSSUN3MJ" localSheetId="11" hidden="1">#REF!</definedName>
    <definedName name="BExOFDBSAZV60157PIDWCSSUN3MJ" localSheetId="10" hidden="1">#REF!</definedName>
    <definedName name="BExOFDBSAZV60157PIDWCSSUN3MJ" localSheetId="9" hidden="1">#REF!</definedName>
    <definedName name="BExOFDBSAZV60157PIDWCSSUN3MJ" localSheetId="8" hidden="1">#REF!</definedName>
    <definedName name="BExOFDBSAZV60157PIDWCSSUN3MJ" localSheetId="7" hidden="1">#REF!</definedName>
    <definedName name="BExOFDBSAZV60157PIDWCSSUN3MJ" localSheetId="6" hidden="1">#REF!</definedName>
    <definedName name="BExOFDBSAZV60157PIDWCSSUN3MJ" localSheetId="5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15" hidden="1">#REF!</definedName>
    <definedName name="BExOFEDNCYI2TPTMQ8SJN3AW4YMF" localSheetId="14" hidden="1">#REF!</definedName>
    <definedName name="BExOFEDNCYI2TPTMQ8SJN3AW4YMF" localSheetId="13" hidden="1">#REF!</definedName>
    <definedName name="BExOFEDNCYI2TPTMQ8SJN3AW4YMF" localSheetId="12" hidden="1">#REF!</definedName>
    <definedName name="BExOFEDNCYI2TPTMQ8SJN3AW4YMF" localSheetId="11" hidden="1">#REF!</definedName>
    <definedName name="BExOFEDNCYI2TPTMQ8SJN3AW4YMF" localSheetId="10" hidden="1">#REF!</definedName>
    <definedName name="BExOFEDNCYI2TPTMQ8SJN3AW4YMF" localSheetId="9" hidden="1">#REF!</definedName>
    <definedName name="BExOFEDNCYI2TPTMQ8SJN3AW4YMF" localSheetId="8" hidden="1">#REF!</definedName>
    <definedName name="BExOFEDNCYI2TPTMQ8SJN3AW4YMF" localSheetId="7" hidden="1">#REF!</definedName>
    <definedName name="BExOFEDNCYI2TPTMQ8SJN3AW4YMF" localSheetId="6" hidden="1">#REF!</definedName>
    <definedName name="BExOFEDNCYI2TPTMQ8SJN3AW4YMF" localSheetId="5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15" hidden="1">#REF!</definedName>
    <definedName name="BExOFVLXVD6RVHSQO8KZOOACSV24" localSheetId="14" hidden="1">#REF!</definedName>
    <definedName name="BExOFVLXVD6RVHSQO8KZOOACSV24" localSheetId="13" hidden="1">#REF!</definedName>
    <definedName name="BExOFVLXVD6RVHSQO8KZOOACSV24" localSheetId="12" hidden="1">#REF!</definedName>
    <definedName name="BExOFVLXVD6RVHSQO8KZOOACSV24" localSheetId="11" hidden="1">#REF!</definedName>
    <definedName name="BExOFVLXVD6RVHSQO8KZOOACSV24" localSheetId="10" hidden="1">#REF!</definedName>
    <definedName name="BExOFVLXVD6RVHSQO8KZOOACSV24" localSheetId="9" hidden="1">#REF!</definedName>
    <definedName name="BExOFVLXVD6RVHSQO8KZOOACSV24" localSheetId="8" hidden="1">#REF!</definedName>
    <definedName name="BExOFVLXVD6RVHSQO8KZOOACSV24" localSheetId="7" hidden="1">#REF!</definedName>
    <definedName name="BExOFVLXVD6RVHSQO8KZOOACSV24" localSheetId="6" hidden="1">#REF!</definedName>
    <definedName name="BExOFVLXVD6RVHSQO8KZOOACSV24" localSheetId="5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15" hidden="1">#REF!</definedName>
    <definedName name="BExOG2SW3XOGP9VAPQ3THV3VWV12" localSheetId="14" hidden="1">#REF!</definedName>
    <definedName name="BExOG2SW3XOGP9VAPQ3THV3VWV12" localSheetId="13" hidden="1">#REF!</definedName>
    <definedName name="BExOG2SW3XOGP9VAPQ3THV3VWV12" localSheetId="12" hidden="1">#REF!</definedName>
    <definedName name="BExOG2SW3XOGP9VAPQ3THV3VWV12" localSheetId="11" hidden="1">#REF!</definedName>
    <definedName name="BExOG2SW3XOGP9VAPQ3THV3VWV12" localSheetId="10" hidden="1">#REF!</definedName>
    <definedName name="BExOG2SW3XOGP9VAPQ3THV3VWV12" localSheetId="9" hidden="1">#REF!</definedName>
    <definedName name="BExOG2SW3XOGP9VAPQ3THV3VWV12" localSheetId="8" hidden="1">#REF!</definedName>
    <definedName name="BExOG2SW3XOGP9VAPQ3THV3VWV12" localSheetId="7" hidden="1">#REF!</definedName>
    <definedName name="BExOG2SW3XOGP9VAPQ3THV3VWV12" localSheetId="6" hidden="1">#REF!</definedName>
    <definedName name="BExOG2SW3XOGP9VAPQ3THV3VWV12" localSheetId="5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15" hidden="1">#REF!</definedName>
    <definedName name="BExOG45J81K4OPA40KW5VQU54KY3" localSheetId="14" hidden="1">#REF!</definedName>
    <definedName name="BExOG45J81K4OPA40KW5VQU54KY3" localSheetId="13" hidden="1">#REF!</definedName>
    <definedName name="BExOG45J81K4OPA40KW5VQU54KY3" localSheetId="12" hidden="1">#REF!</definedName>
    <definedName name="BExOG45J81K4OPA40KW5VQU54KY3" localSheetId="11" hidden="1">#REF!</definedName>
    <definedName name="BExOG45J81K4OPA40KW5VQU54KY3" localSheetId="10" hidden="1">#REF!</definedName>
    <definedName name="BExOG45J81K4OPA40KW5VQU54KY3" localSheetId="9" hidden="1">#REF!</definedName>
    <definedName name="BExOG45J81K4OPA40KW5VQU54KY3" localSheetId="8" hidden="1">#REF!</definedName>
    <definedName name="BExOG45J81K4OPA40KW5VQU54KY3" localSheetId="7" hidden="1">#REF!</definedName>
    <definedName name="BExOG45J81K4OPA40KW5VQU54KY3" localSheetId="6" hidden="1">#REF!</definedName>
    <definedName name="BExOG45J81K4OPA40KW5VQU54KY3" localSheetId="5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15" hidden="1">#REF!</definedName>
    <definedName name="BExOGFE2SCL8HHT4DFAXKLUTJZOG" localSheetId="14" hidden="1">#REF!</definedName>
    <definedName name="BExOGFE2SCL8HHT4DFAXKLUTJZOG" localSheetId="13" hidden="1">#REF!</definedName>
    <definedName name="BExOGFE2SCL8HHT4DFAXKLUTJZOG" localSheetId="12" hidden="1">#REF!</definedName>
    <definedName name="BExOGFE2SCL8HHT4DFAXKLUTJZOG" localSheetId="11" hidden="1">#REF!</definedName>
    <definedName name="BExOGFE2SCL8HHT4DFAXKLUTJZOG" localSheetId="10" hidden="1">#REF!</definedName>
    <definedName name="BExOGFE2SCL8HHT4DFAXKLUTJZOG" localSheetId="9" hidden="1">#REF!</definedName>
    <definedName name="BExOGFE2SCL8HHT4DFAXKLUTJZOG" localSheetId="8" hidden="1">#REF!</definedName>
    <definedName name="BExOGFE2SCL8HHT4DFAXKLUTJZOG" localSheetId="7" hidden="1">#REF!</definedName>
    <definedName name="BExOGFE2SCL8HHT4DFAXKLUTJZOG" localSheetId="6" hidden="1">#REF!</definedName>
    <definedName name="BExOGFE2SCL8HHT4DFAXKLUTJZOG" localSheetId="5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15" hidden="1">#REF!</definedName>
    <definedName name="BExOGH1IMADJCZMFDE6NMBBKO558" localSheetId="14" hidden="1">#REF!</definedName>
    <definedName name="BExOGH1IMADJCZMFDE6NMBBKO558" localSheetId="13" hidden="1">#REF!</definedName>
    <definedName name="BExOGH1IMADJCZMFDE6NMBBKO558" localSheetId="12" hidden="1">#REF!</definedName>
    <definedName name="BExOGH1IMADJCZMFDE6NMBBKO558" localSheetId="11" hidden="1">#REF!</definedName>
    <definedName name="BExOGH1IMADJCZMFDE6NMBBKO558" localSheetId="10" hidden="1">#REF!</definedName>
    <definedName name="BExOGH1IMADJCZMFDE6NMBBKO558" localSheetId="9" hidden="1">#REF!</definedName>
    <definedName name="BExOGH1IMADJCZMFDE6NMBBKO558" localSheetId="8" hidden="1">#REF!</definedName>
    <definedName name="BExOGH1IMADJCZMFDE6NMBBKO558" localSheetId="7" hidden="1">#REF!</definedName>
    <definedName name="BExOGH1IMADJCZMFDE6NMBBKO558" localSheetId="6" hidden="1">#REF!</definedName>
    <definedName name="BExOGH1IMADJCZMFDE6NMBBKO558" localSheetId="5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15" hidden="1">#REF!</definedName>
    <definedName name="BExOGT6D0LJ3C22RDW8COECKB1J5" localSheetId="14" hidden="1">#REF!</definedName>
    <definedName name="BExOGT6D0LJ3C22RDW8COECKB1J5" localSheetId="13" hidden="1">#REF!</definedName>
    <definedName name="BExOGT6D0LJ3C22RDW8COECKB1J5" localSheetId="12" hidden="1">#REF!</definedName>
    <definedName name="BExOGT6D0LJ3C22RDW8COECKB1J5" localSheetId="11" hidden="1">#REF!</definedName>
    <definedName name="BExOGT6D0LJ3C22RDW8COECKB1J5" localSheetId="10" hidden="1">#REF!</definedName>
    <definedName name="BExOGT6D0LJ3C22RDW8COECKB1J5" localSheetId="9" hidden="1">#REF!</definedName>
    <definedName name="BExOGT6D0LJ3C22RDW8COECKB1J5" localSheetId="8" hidden="1">#REF!</definedName>
    <definedName name="BExOGT6D0LJ3C22RDW8COECKB1J5" localSheetId="7" hidden="1">#REF!</definedName>
    <definedName name="BExOGT6D0LJ3C22RDW8COECKB1J5" localSheetId="6" hidden="1">#REF!</definedName>
    <definedName name="BExOGT6D0LJ3C22RDW8COECKB1J5" localSheetId="5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15" hidden="1">#REF!</definedName>
    <definedName name="BExOGTMI1HT31M1RGWVRAVHAK7DE" localSheetId="14" hidden="1">#REF!</definedName>
    <definedName name="BExOGTMI1HT31M1RGWVRAVHAK7DE" localSheetId="13" hidden="1">#REF!</definedName>
    <definedName name="BExOGTMI1HT31M1RGWVRAVHAK7DE" localSheetId="12" hidden="1">#REF!</definedName>
    <definedName name="BExOGTMI1HT31M1RGWVRAVHAK7DE" localSheetId="11" hidden="1">#REF!</definedName>
    <definedName name="BExOGTMI1HT31M1RGWVRAVHAK7DE" localSheetId="10" hidden="1">#REF!</definedName>
    <definedName name="BExOGTMI1HT31M1RGWVRAVHAK7DE" localSheetId="9" hidden="1">#REF!</definedName>
    <definedName name="BExOGTMI1HT31M1RGWVRAVHAK7DE" localSheetId="8" hidden="1">#REF!</definedName>
    <definedName name="BExOGTMI1HT31M1RGWVRAVHAK7DE" localSheetId="7" hidden="1">#REF!</definedName>
    <definedName name="BExOGTMI1HT31M1RGWVRAVHAK7DE" localSheetId="6" hidden="1">#REF!</definedName>
    <definedName name="BExOGTMI1HT31M1RGWVRAVHAK7DE" localSheetId="5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15" hidden="1">#REF!</definedName>
    <definedName name="BExOGXO9JE5XSE9GC3I6O21UEKAO" localSheetId="14" hidden="1">#REF!</definedName>
    <definedName name="BExOGXO9JE5XSE9GC3I6O21UEKAO" localSheetId="13" hidden="1">#REF!</definedName>
    <definedName name="BExOGXO9JE5XSE9GC3I6O21UEKAO" localSheetId="12" hidden="1">#REF!</definedName>
    <definedName name="BExOGXO9JE5XSE9GC3I6O21UEKAO" localSheetId="11" hidden="1">#REF!</definedName>
    <definedName name="BExOGXO9JE5XSE9GC3I6O21UEKAO" localSheetId="10" hidden="1">#REF!</definedName>
    <definedName name="BExOGXO9JE5XSE9GC3I6O21UEKAO" localSheetId="9" hidden="1">#REF!</definedName>
    <definedName name="BExOGXO9JE5XSE9GC3I6O21UEKAO" localSheetId="8" hidden="1">#REF!</definedName>
    <definedName name="BExOGXO9JE5XSE9GC3I6O21UEKAO" localSheetId="7" hidden="1">#REF!</definedName>
    <definedName name="BExOGXO9JE5XSE9GC3I6O21UEKAO" localSheetId="6" hidden="1">#REF!</definedName>
    <definedName name="BExOGXO9JE5XSE9GC3I6O21UEKAO" localSheetId="5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15" hidden="1">#REF!</definedName>
    <definedName name="BExOH9ICQA5WPLVJIKJVPWUPKSYO" localSheetId="14" hidden="1">#REF!</definedName>
    <definedName name="BExOH9ICQA5WPLVJIKJVPWUPKSYO" localSheetId="13" hidden="1">#REF!</definedName>
    <definedName name="BExOH9ICQA5WPLVJIKJVPWUPKSYO" localSheetId="12" hidden="1">#REF!</definedName>
    <definedName name="BExOH9ICQA5WPLVJIKJVPWUPKSYO" localSheetId="11" hidden="1">#REF!</definedName>
    <definedName name="BExOH9ICQA5WPLVJIKJVPWUPKSYO" localSheetId="10" hidden="1">#REF!</definedName>
    <definedName name="BExOH9ICQA5WPLVJIKJVPWUPKSYO" localSheetId="9" hidden="1">#REF!</definedName>
    <definedName name="BExOH9ICQA5WPLVJIKJVPWUPKSYO" localSheetId="8" hidden="1">#REF!</definedName>
    <definedName name="BExOH9ICQA5WPLVJIKJVPWUPKSYO" localSheetId="7" hidden="1">#REF!</definedName>
    <definedName name="BExOH9ICQA5WPLVJIKJVPWUPKSYO" localSheetId="6" hidden="1">#REF!</definedName>
    <definedName name="BExOH9ICQA5WPLVJIKJVPWUPKSYO" localSheetId="5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15" hidden="1">#REF!</definedName>
    <definedName name="BExOH9ICZ13C1LAW8OTYTR9S7ZP3" localSheetId="14" hidden="1">#REF!</definedName>
    <definedName name="BExOH9ICZ13C1LAW8OTYTR9S7ZP3" localSheetId="13" hidden="1">#REF!</definedName>
    <definedName name="BExOH9ICZ13C1LAW8OTYTR9S7ZP3" localSheetId="12" hidden="1">#REF!</definedName>
    <definedName name="BExOH9ICZ13C1LAW8OTYTR9S7ZP3" localSheetId="11" hidden="1">#REF!</definedName>
    <definedName name="BExOH9ICZ13C1LAW8OTYTR9S7ZP3" localSheetId="10" hidden="1">#REF!</definedName>
    <definedName name="BExOH9ICZ13C1LAW8OTYTR9S7ZP3" localSheetId="9" hidden="1">#REF!</definedName>
    <definedName name="BExOH9ICZ13C1LAW8OTYTR9S7ZP3" localSheetId="8" hidden="1">#REF!</definedName>
    <definedName name="BExOH9ICZ13C1LAW8OTYTR9S7ZP3" localSheetId="7" hidden="1">#REF!</definedName>
    <definedName name="BExOH9ICZ13C1LAW8OTYTR9S7ZP3" localSheetId="6" hidden="1">#REF!</definedName>
    <definedName name="BExOH9ICZ13C1LAW8OTYTR9S7ZP3" localSheetId="5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15" hidden="1">#REF!</definedName>
    <definedName name="BExOHGEJ8V8OXT32FSU173XLXBDH" localSheetId="14" hidden="1">#REF!</definedName>
    <definedName name="BExOHGEJ8V8OXT32FSU173XLXBDH" localSheetId="13" hidden="1">#REF!</definedName>
    <definedName name="BExOHGEJ8V8OXT32FSU173XLXBDH" localSheetId="12" hidden="1">#REF!</definedName>
    <definedName name="BExOHGEJ8V8OXT32FSU173XLXBDH" localSheetId="11" hidden="1">#REF!</definedName>
    <definedName name="BExOHGEJ8V8OXT32FSU173XLXBDH" localSheetId="10" hidden="1">#REF!</definedName>
    <definedName name="BExOHGEJ8V8OXT32FSU173XLXBDH" localSheetId="9" hidden="1">#REF!</definedName>
    <definedName name="BExOHGEJ8V8OXT32FSU173XLXBDH" localSheetId="8" hidden="1">#REF!</definedName>
    <definedName name="BExOHGEJ8V8OXT32FSU173XLXBDH" localSheetId="7" hidden="1">#REF!</definedName>
    <definedName name="BExOHGEJ8V8OXT32FSU173XLXBDH" localSheetId="6" hidden="1">#REF!</definedName>
    <definedName name="BExOHGEJ8V8OXT32FSU173XLXBDH" localSheetId="5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15" hidden="1">#REF!</definedName>
    <definedName name="BExOHL75H3OT4WAKKPUXIVXWFVDS" localSheetId="14" hidden="1">#REF!</definedName>
    <definedName name="BExOHL75H3OT4WAKKPUXIVXWFVDS" localSheetId="13" hidden="1">#REF!</definedName>
    <definedName name="BExOHL75H3OT4WAKKPUXIVXWFVDS" localSheetId="12" hidden="1">#REF!</definedName>
    <definedName name="BExOHL75H3OT4WAKKPUXIVXWFVDS" localSheetId="11" hidden="1">#REF!</definedName>
    <definedName name="BExOHL75H3OT4WAKKPUXIVXWFVDS" localSheetId="10" hidden="1">#REF!</definedName>
    <definedName name="BExOHL75H3OT4WAKKPUXIVXWFVDS" localSheetId="9" hidden="1">#REF!</definedName>
    <definedName name="BExOHL75H3OT4WAKKPUXIVXWFVDS" localSheetId="8" hidden="1">#REF!</definedName>
    <definedName name="BExOHL75H3OT4WAKKPUXIVXWFVDS" localSheetId="7" hidden="1">#REF!</definedName>
    <definedName name="BExOHL75H3OT4WAKKPUXIVXWFVDS" localSheetId="6" hidden="1">#REF!</definedName>
    <definedName name="BExOHL75H3OT4WAKKPUXIVXWFVDS" localSheetId="5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15" hidden="1">#REF!</definedName>
    <definedName name="BExOHLHXXJL6363CC082M9M5VVXQ" localSheetId="14" hidden="1">#REF!</definedName>
    <definedName name="BExOHLHXXJL6363CC082M9M5VVXQ" localSheetId="13" hidden="1">#REF!</definedName>
    <definedName name="BExOHLHXXJL6363CC082M9M5VVXQ" localSheetId="12" hidden="1">#REF!</definedName>
    <definedName name="BExOHLHXXJL6363CC082M9M5VVXQ" localSheetId="11" hidden="1">#REF!</definedName>
    <definedName name="BExOHLHXXJL6363CC082M9M5VVXQ" localSheetId="10" hidden="1">#REF!</definedName>
    <definedName name="BExOHLHXXJL6363CC082M9M5VVXQ" localSheetId="9" hidden="1">#REF!</definedName>
    <definedName name="BExOHLHXXJL6363CC082M9M5VVXQ" localSheetId="8" hidden="1">#REF!</definedName>
    <definedName name="BExOHLHXXJL6363CC082M9M5VVXQ" localSheetId="7" hidden="1">#REF!</definedName>
    <definedName name="BExOHLHXXJL6363CC082M9M5VVXQ" localSheetId="6" hidden="1">#REF!</definedName>
    <definedName name="BExOHLHXXJL6363CC082M9M5VVXQ" localSheetId="5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15" hidden="1">#REF!</definedName>
    <definedName name="BExOHNAO5UDXSO73BK2ARHWKS90Y" localSheetId="14" hidden="1">#REF!</definedName>
    <definedName name="BExOHNAO5UDXSO73BK2ARHWKS90Y" localSheetId="13" hidden="1">#REF!</definedName>
    <definedName name="BExOHNAO5UDXSO73BK2ARHWKS90Y" localSheetId="12" hidden="1">#REF!</definedName>
    <definedName name="BExOHNAO5UDXSO73BK2ARHWKS90Y" localSheetId="11" hidden="1">#REF!</definedName>
    <definedName name="BExOHNAO5UDXSO73BK2ARHWKS90Y" localSheetId="10" hidden="1">#REF!</definedName>
    <definedName name="BExOHNAO5UDXSO73BK2ARHWKS90Y" localSheetId="9" hidden="1">#REF!</definedName>
    <definedName name="BExOHNAO5UDXSO73BK2ARHWKS90Y" localSheetId="8" hidden="1">#REF!</definedName>
    <definedName name="BExOHNAO5UDXSO73BK2ARHWKS90Y" localSheetId="7" hidden="1">#REF!</definedName>
    <definedName name="BExOHNAO5UDXSO73BK2ARHWKS90Y" localSheetId="6" hidden="1">#REF!</definedName>
    <definedName name="BExOHNAO5UDXSO73BK2ARHWKS90Y" localSheetId="5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15" hidden="1">#REF!</definedName>
    <definedName name="BExOHR1G1I9A9CI1HG94EWBLWNM2" localSheetId="14" hidden="1">#REF!</definedName>
    <definedName name="BExOHR1G1I9A9CI1HG94EWBLWNM2" localSheetId="13" hidden="1">#REF!</definedName>
    <definedName name="BExOHR1G1I9A9CI1HG94EWBLWNM2" localSheetId="12" hidden="1">#REF!</definedName>
    <definedName name="BExOHR1G1I9A9CI1HG94EWBLWNM2" localSheetId="11" hidden="1">#REF!</definedName>
    <definedName name="BExOHR1G1I9A9CI1HG94EWBLWNM2" localSheetId="10" hidden="1">#REF!</definedName>
    <definedName name="BExOHR1G1I9A9CI1HG94EWBLWNM2" localSheetId="9" hidden="1">#REF!</definedName>
    <definedName name="BExOHR1G1I9A9CI1HG94EWBLWNM2" localSheetId="8" hidden="1">#REF!</definedName>
    <definedName name="BExOHR1G1I9A9CI1HG94EWBLWNM2" localSheetId="7" hidden="1">#REF!</definedName>
    <definedName name="BExOHR1G1I9A9CI1HG94EWBLWNM2" localSheetId="6" hidden="1">#REF!</definedName>
    <definedName name="BExOHR1G1I9A9CI1HG94EWBLWNM2" localSheetId="5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15" hidden="1">#REF!</definedName>
    <definedName name="BExOHTQPP8LQ98L6PYUI6QW08YID" localSheetId="14" hidden="1">#REF!</definedName>
    <definedName name="BExOHTQPP8LQ98L6PYUI6QW08YID" localSheetId="13" hidden="1">#REF!</definedName>
    <definedName name="BExOHTQPP8LQ98L6PYUI6QW08YID" localSheetId="12" hidden="1">#REF!</definedName>
    <definedName name="BExOHTQPP8LQ98L6PYUI6QW08YID" localSheetId="11" hidden="1">#REF!</definedName>
    <definedName name="BExOHTQPP8LQ98L6PYUI6QW08YID" localSheetId="10" hidden="1">#REF!</definedName>
    <definedName name="BExOHTQPP8LQ98L6PYUI6QW08YID" localSheetId="9" hidden="1">#REF!</definedName>
    <definedName name="BExOHTQPP8LQ98L6PYUI6QW08YID" localSheetId="8" hidden="1">#REF!</definedName>
    <definedName name="BExOHTQPP8LQ98L6PYUI6QW08YID" localSheetId="7" hidden="1">#REF!</definedName>
    <definedName name="BExOHTQPP8LQ98L6PYUI6QW08YID" localSheetId="6" hidden="1">#REF!</definedName>
    <definedName name="BExOHTQPP8LQ98L6PYUI6QW08YID" localSheetId="5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15" hidden="1">#REF!</definedName>
    <definedName name="BExOHUHN7UXHYAJFJJFU805UZ0NB" localSheetId="14" hidden="1">#REF!</definedName>
    <definedName name="BExOHUHN7UXHYAJFJJFU805UZ0NB" localSheetId="13" hidden="1">#REF!</definedName>
    <definedName name="BExOHUHN7UXHYAJFJJFU805UZ0NB" localSheetId="12" hidden="1">#REF!</definedName>
    <definedName name="BExOHUHN7UXHYAJFJJFU805UZ0NB" localSheetId="11" hidden="1">#REF!</definedName>
    <definedName name="BExOHUHN7UXHYAJFJJFU805UZ0NB" localSheetId="10" hidden="1">#REF!</definedName>
    <definedName name="BExOHUHN7UXHYAJFJJFU805UZ0NB" localSheetId="9" hidden="1">#REF!</definedName>
    <definedName name="BExOHUHN7UXHYAJFJJFU805UZ0NB" localSheetId="8" hidden="1">#REF!</definedName>
    <definedName name="BExOHUHN7UXHYAJFJJFU805UZ0NB" localSheetId="7" hidden="1">#REF!</definedName>
    <definedName name="BExOHUHN7UXHYAJFJJFU805UZ0NB" localSheetId="6" hidden="1">#REF!</definedName>
    <definedName name="BExOHUHN7UXHYAJFJJFU805UZ0NB" localSheetId="5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15" hidden="1">#REF!</definedName>
    <definedName name="BExOHX6Q6NJI793PGX59O5EKTP4G" localSheetId="14" hidden="1">#REF!</definedName>
    <definedName name="BExOHX6Q6NJI793PGX59O5EKTP4G" localSheetId="13" hidden="1">#REF!</definedName>
    <definedName name="BExOHX6Q6NJI793PGX59O5EKTP4G" localSheetId="12" hidden="1">#REF!</definedName>
    <definedName name="BExOHX6Q6NJI793PGX59O5EKTP4G" localSheetId="11" hidden="1">#REF!</definedName>
    <definedName name="BExOHX6Q6NJI793PGX59O5EKTP4G" localSheetId="10" hidden="1">#REF!</definedName>
    <definedName name="BExOHX6Q6NJI793PGX59O5EKTP4G" localSheetId="9" hidden="1">#REF!</definedName>
    <definedName name="BExOHX6Q6NJI793PGX59O5EKTP4G" localSheetId="8" hidden="1">#REF!</definedName>
    <definedName name="BExOHX6Q6NJI793PGX59O5EKTP4G" localSheetId="7" hidden="1">#REF!</definedName>
    <definedName name="BExOHX6Q6NJI793PGX59O5EKTP4G" localSheetId="6" hidden="1">#REF!</definedName>
    <definedName name="BExOHX6Q6NJI793PGX59O5EKTP4G" localSheetId="5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15" hidden="1">#REF!</definedName>
    <definedName name="BExOI5VMTHH7Y8MQQ1N635CHYI0P" localSheetId="14" hidden="1">#REF!</definedName>
    <definedName name="BExOI5VMTHH7Y8MQQ1N635CHYI0P" localSheetId="13" hidden="1">#REF!</definedName>
    <definedName name="BExOI5VMTHH7Y8MQQ1N635CHYI0P" localSheetId="12" hidden="1">#REF!</definedName>
    <definedName name="BExOI5VMTHH7Y8MQQ1N635CHYI0P" localSheetId="11" hidden="1">#REF!</definedName>
    <definedName name="BExOI5VMTHH7Y8MQQ1N635CHYI0P" localSheetId="10" hidden="1">#REF!</definedName>
    <definedName name="BExOI5VMTHH7Y8MQQ1N635CHYI0P" localSheetId="9" hidden="1">#REF!</definedName>
    <definedName name="BExOI5VMTHH7Y8MQQ1N635CHYI0P" localSheetId="8" hidden="1">#REF!</definedName>
    <definedName name="BExOI5VMTHH7Y8MQQ1N635CHYI0P" localSheetId="7" hidden="1">#REF!</definedName>
    <definedName name="BExOI5VMTHH7Y8MQQ1N635CHYI0P" localSheetId="6" hidden="1">#REF!</definedName>
    <definedName name="BExOI5VMTHH7Y8MQQ1N635CHYI0P" localSheetId="5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15" hidden="1">#REF!</definedName>
    <definedName name="BExOIEVCP4Y6VDS23AK84MCYYHRT" localSheetId="14" hidden="1">#REF!</definedName>
    <definedName name="BExOIEVCP4Y6VDS23AK84MCYYHRT" localSheetId="13" hidden="1">#REF!</definedName>
    <definedName name="BExOIEVCP4Y6VDS23AK84MCYYHRT" localSheetId="12" hidden="1">#REF!</definedName>
    <definedName name="BExOIEVCP4Y6VDS23AK84MCYYHRT" localSheetId="11" hidden="1">#REF!</definedName>
    <definedName name="BExOIEVCP4Y6VDS23AK84MCYYHRT" localSheetId="10" hidden="1">#REF!</definedName>
    <definedName name="BExOIEVCP4Y6VDS23AK84MCYYHRT" localSheetId="9" hidden="1">#REF!</definedName>
    <definedName name="BExOIEVCP4Y6VDS23AK84MCYYHRT" localSheetId="8" hidden="1">#REF!</definedName>
    <definedName name="BExOIEVCP4Y6VDS23AK84MCYYHRT" localSheetId="7" hidden="1">#REF!</definedName>
    <definedName name="BExOIEVCP4Y6VDS23AK84MCYYHRT" localSheetId="6" hidden="1">#REF!</definedName>
    <definedName name="BExOIEVCP4Y6VDS23AK84MCYYHRT" localSheetId="5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15" hidden="1">#REF!</definedName>
    <definedName name="BExOIFRP0HEHF5D7JSZ0X8ADJ79U" localSheetId="14" hidden="1">#REF!</definedName>
    <definedName name="BExOIFRP0HEHF5D7JSZ0X8ADJ79U" localSheetId="13" hidden="1">#REF!</definedName>
    <definedName name="BExOIFRP0HEHF5D7JSZ0X8ADJ79U" localSheetId="12" hidden="1">#REF!</definedName>
    <definedName name="BExOIFRP0HEHF5D7JSZ0X8ADJ79U" localSheetId="11" hidden="1">#REF!</definedName>
    <definedName name="BExOIFRP0HEHF5D7JSZ0X8ADJ79U" localSheetId="10" hidden="1">#REF!</definedName>
    <definedName name="BExOIFRP0HEHF5D7JSZ0X8ADJ79U" localSheetId="9" hidden="1">#REF!</definedName>
    <definedName name="BExOIFRP0HEHF5D7JSZ0X8ADJ79U" localSheetId="8" hidden="1">#REF!</definedName>
    <definedName name="BExOIFRP0HEHF5D7JSZ0X8ADJ79U" localSheetId="7" hidden="1">#REF!</definedName>
    <definedName name="BExOIFRP0HEHF5D7JSZ0X8ADJ79U" localSheetId="6" hidden="1">#REF!</definedName>
    <definedName name="BExOIFRP0HEHF5D7JSZ0X8ADJ79U" localSheetId="5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15" hidden="1">#REF!</definedName>
    <definedName name="BExOIHPQIXR0NDR5WD01BZKPKEO3" localSheetId="14" hidden="1">#REF!</definedName>
    <definedName name="BExOIHPQIXR0NDR5WD01BZKPKEO3" localSheetId="13" hidden="1">#REF!</definedName>
    <definedName name="BExOIHPQIXR0NDR5WD01BZKPKEO3" localSheetId="12" hidden="1">#REF!</definedName>
    <definedName name="BExOIHPQIXR0NDR5WD01BZKPKEO3" localSheetId="11" hidden="1">#REF!</definedName>
    <definedName name="BExOIHPQIXR0NDR5WD01BZKPKEO3" localSheetId="10" hidden="1">#REF!</definedName>
    <definedName name="BExOIHPQIXR0NDR5WD01BZKPKEO3" localSheetId="9" hidden="1">#REF!</definedName>
    <definedName name="BExOIHPQIXR0NDR5WD01BZKPKEO3" localSheetId="8" hidden="1">#REF!</definedName>
    <definedName name="BExOIHPQIXR0NDR5WD01BZKPKEO3" localSheetId="7" hidden="1">#REF!</definedName>
    <definedName name="BExOIHPQIXR0NDR5WD01BZKPKEO3" localSheetId="6" hidden="1">#REF!</definedName>
    <definedName name="BExOIHPQIXR0NDR5WD01BZKPKEO3" localSheetId="5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15" hidden="1">#REF!</definedName>
    <definedName name="BExOIM7L0Z3LSII9P7ZTV4KJ8RMA" localSheetId="14" hidden="1">#REF!</definedName>
    <definedName name="BExOIM7L0Z3LSII9P7ZTV4KJ8RMA" localSheetId="13" hidden="1">#REF!</definedName>
    <definedName name="BExOIM7L0Z3LSII9P7ZTV4KJ8RMA" localSheetId="12" hidden="1">#REF!</definedName>
    <definedName name="BExOIM7L0Z3LSII9P7ZTV4KJ8RMA" localSheetId="11" hidden="1">#REF!</definedName>
    <definedName name="BExOIM7L0Z3LSII9P7ZTV4KJ8RMA" localSheetId="10" hidden="1">#REF!</definedName>
    <definedName name="BExOIM7L0Z3LSII9P7ZTV4KJ8RMA" localSheetId="9" hidden="1">#REF!</definedName>
    <definedName name="BExOIM7L0Z3LSII9P7ZTV4KJ8RMA" localSheetId="8" hidden="1">#REF!</definedName>
    <definedName name="BExOIM7L0Z3LSII9P7ZTV4KJ8RMA" localSheetId="7" hidden="1">#REF!</definedName>
    <definedName name="BExOIM7L0Z3LSII9P7ZTV4KJ8RMA" localSheetId="6" hidden="1">#REF!</definedName>
    <definedName name="BExOIM7L0Z3LSII9P7ZTV4KJ8RMA" localSheetId="5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15" hidden="1">#REF!</definedName>
    <definedName name="BExOIWJVMJ6MG6JC4SPD1L00OHU1" localSheetId="14" hidden="1">#REF!</definedName>
    <definedName name="BExOIWJVMJ6MG6JC4SPD1L00OHU1" localSheetId="13" hidden="1">#REF!</definedName>
    <definedName name="BExOIWJVMJ6MG6JC4SPD1L00OHU1" localSheetId="12" hidden="1">#REF!</definedName>
    <definedName name="BExOIWJVMJ6MG6JC4SPD1L00OHU1" localSheetId="11" hidden="1">#REF!</definedName>
    <definedName name="BExOIWJVMJ6MG6JC4SPD1L00OHU1" localSheetId="10" hidden="1">#REF!</definedName>
    <definedName name="BExOIWJVMJ6MG6JC4SPD1L00OHU1" localSheetId="9" hidden="1">#REF!</definedName>
    <definedName name="BExOIWJVMJ6MG6JC4SPD1L00OHU1" localSheetId="8" hidden="1">#REF!</definedName>
    <definedName name="BExOIWJVMJ6MG6JC4SPD1L00OHU1" localSheetId="7" hidden="1">#REF!</definedName>
    <definedName name="BExOIWJVMJ6MG6JC4SPD1L00OHU1" localSheetId="6" hidden="1">#REF!</definedName>
    <definedName name="BExOIWJVMJ6MG6JC4SPD1L00OHU1" localSheetId="5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15" hidden="1">#REF!</definedName>
    <definedName name="BExOIYCN8Z4JK3OOG86KYUCV0ME8" localSheetId="14" hidden="1">#REF!</definedName>
    <definedName name="BExOIYCN8Z4JK3OOG86KYUCV0ME8" localSheetId="13" hidden="1">#REF!</definedName>
    <definedName name="BExOIYCN8Z4JK3OOG86KYUCV0ME8" localSheetId="12" hidden="1">#REF!</definedName>
    <definedName name="BExOIYCN8Z4JK3OOG86KYUCV0ME8" localSheetId="11" hidden="1">#REF!</definedName>
    <definedName name="BExOIYCN8Z4JK3OOG86KYUCV0ME8" localSheetId="10" hidden="1">#REF!</definedName>
    <definedName name="BExOIYCN8Z4JK3OOG86KYUCV0ME8" localSheetId="9" hidden="1">#REF!</definedName>
    <definedName name="BExOIYCN8Z4JK3OOG86KYUCV0ME8" localSheetId="8" hidden="1">#REF!</definedName>
    <definedName name="BExOIYCN8Z4JK3OOG86KYUCV0ME8" localSheetId="7" hidden="1">#REF!</definedName>
    <definedName name="BExOIYCN8Z4JK3OOG86KYUCV0ME8" localSheetId="6" hidden="1">#REF!</definedName>
    <definedName name="BExOIYCN8Z4JK3OOG86KYUCV0ME8" localSheetId="5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15" hidden="1">#REF!</definedName>
    <definedName name="BExOJ3AKZ9BCBZT3KD8WMSLK6MN2" localSheetId="14" hidden="1">#REF!</definedName>
    <definedName name="BExOJ3AKZ9BCBZT3KD8WMSLK6MN2" localSheetId="13" hidden="1">#REF!</definedName>
    <definedName name="BExOJ3AKZ9BCBZT3KD8WMSLK6MN2" localSheetId="12" hidden="1">#REF!</definedName>
    <definedName name="BExOJ3AKZ9BCBZT3KD8WMSLK6MN2" localSheetId="11" hidden="1">#REF!</definedName>
    <definedName name="BExOJ3AKZ9BCBZT3KD8WMSLK6MN2" localSheetId="10" hidden="1">#REF!</definedName>
    <definedName name="BExOJ3AKZ9BCBZT3KD8WMSLK6MN2" localSheetId="9" hidden="1">#REF!</definedName>
    <definedName name="BExOJ3AKZ9BCBZT3KD8WMSLK6MN2" localSheetId="8" hidden="1">#REF!</definedName>
    <definedName name="BExOJ3AKZ9BCBZT3KD8WMSLK6MN2" localSheetId="7" hidden="1">#REF!</definedName>
    <definedName name="BExOJ3AKZ9BCBZT3KD8WMSLK6MN2" localSheetId="6" hidden="1">#REF!</definedName>
    <definedName name="BExOJ3AKZ9BCBZT3KD8WMSLK6MN2" localSheetId="5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15" hidden="1">#REF!</definedName>
    <definedName name="BExOJ7XQK71I4YZDD29AKOOWZ47E" localSheetId="14" hidden="1">#REF!</definedName>
    <definedName name="BExOJ7XQK71I4YZDD29AKOOWZ47E" localSheetId="13" hidden="1">#REF!</definedName>
    <definedName name="BExOJ7XQK71I4YZDD29AKOOWZ47E" localSheetId="12" hidden="1">#REF!</definedName>
    <definedName name="BExOJ7XQK71I4YZDD29AKOOWZ47E" localSheetId="11" hidden="1">#REF!</definedName>
    <definedName name="BExOJ7XQK71I4YZDD29AKOOWZ47E" localSheetId="10" hidden="1">#REF!</definedName>
    <definedName name="BExOJ7XQK71I4YZDD29AKOOWZ47E" localSheetId="9" hidden="1">#REF!</definedName>
    <definedName name="BExOJ7XQK71I4YZDD29AKOOWZ47E" localSheetId="8" hidden="1">#REF!</definedName>
    <definedName name="BExOJ7XQK71I4YZDD29AKOOWZ47E" localSheetId="7" hidden="1">#REF!</definedName>
    <definedName name="BExOJ7XQK71I4YZDD29AKOOWZ47E" localSheetId="6" hidden="1">#REF!</definedName>
    <definedName name="BExOJ7XQK71I4YZDD29AKOOWZ47E" localSheetId="5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15" hidden="1">#REF!</definedName>
    <definedName name="BExOJAXS2THXXIJMV2F2LZKMI589" localSheetId="14" hidden="1">#REF!</definedName>
    <definedName name="BExOJAXS2THXXIJMV2F2LZKMI589" localSheetId="13" hidden="1">#REF!</definedName>
    <definedName name="BExOJAXS2THXXIJMV2F2LZKMI589" localSheetId="12" hidden="1">#REF!</definedName>
    <definedName name="BExOJAXS2THXXIJMV2F2LZKMI589" localSheetId="11" hidden="1">#REF!</definedName>
    <definedName name="BExOJAXS2THXXIJMV2F2LZKMI589" localSheetId="10" hidden="1">#REF!</definedName>
    <definedName name="BExOJAXS2THXXIJMV2F2LZKMI589" localSheetId="9" hidden="1">#REF!</definedName>
    <definedName name="BExOJAXS2THXXIJMV2F2LZKMI589" localSheetId="8" hidden="1">#REF!</definedName>
    <definedName name="BExOJAXS2THXXIJMV2F2LZKMI589" localSheetId="7" hidden="1">#REF!</definedName>
    <definedName name="BExOJAXS2THXXIJMV2F2LZKMI589" localSheetId="6" hidden="1">#REF!</definedName>
    <definedName name="BExOJAXS2THXXIJMV2F2LZKMI589" localSheetId="5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15" hidden="1">#REF!</definedName>
    <definedName name="BExOJDXKJ43BMD5CFWEMSU5R1BP9" localSheetId="14" hidden="1">#REF!</definedName>
    <definedName name="BExOJDXKJ43BMD5CFWEMSU5R1BP9" localSheetId="13" hidden="1">#REF!</definedName>
    <definedName name="BExOJDXKJ43BMD5CFWEMSU5R1BP9" localSheetId="12" hidden="1">#REF!</definedName>
    <definedName name="BExOJDXKJ43BMD5CFWEMSU5R1BP9" localSheetId="11" hidden="1">#REF!</definedName>
    <definedName name="BExOJDXKJ43BMD5CFWEMSU5R1BP9" localSheetId="10" hidden="1">#REF!</definedName>
    <definedName name="BExOJDXKJ43BMD5CFWEMSU5R1BP9" localSheetId="9" hidden="1">#REF!</definedName>
    <definedName name="BExOJDXKJ43BMD5CFWEMSU5R1BP9" localSheetId="8" hidden="1">#REF!</definedName>
    <definedName name="BExOJDXKJ43BMD5CFWEMSU5R1BP9" localSheetId="7" hidden="1">#REF!</definedName>
    <definedName name="BExOJDXKJ43BMD5CFWEMSU5R1BP9" localSheetId="6" hidden="1">#REF!</definedName>
    <definedName name="BExOJDXKJ43BMD5CFWEMSU5R1BP9" localSheetId="5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15" hidden="1">#REF!</definedName>
    <definedName name="BExOJHZ9KOD9LEP7ES426LHOCXEY" localSheetId="14" hidden="1">#REF!</definedName>
    <definedName name="BExOJHZ9KOD9LEP7ES426LHOCXEY" localSheetId="13" hidden="1">#REF!</definedName>
    <definedName name="BExOJHZ9KOD9LEP7ES426LHOCXEY" localSheetId="12" hidden="1">#REF!</definedName>
    <definedName name="BExOJHZ9KOD9LEP7ES426LHOCXEY" localSheetId="11" hidden="1">#REF!</definedName>
    <definedName name="BExOJHZ9KOD9LEP7ES426LHOCXEY" localSheetId="10" hidden="1">#REF!</definedName>
    <definedName name="BExOJHZ9KOD9LEP7ES426LHOCXEY" localSheetId="9" hidden="1">#REF!</definedName>
    <definedName name="BExOJHZ9KOD9LEP7ES426LHOCXEY" localSheetId="8" hidden="1">#REF!</definedName>
    <definedName name="BExOJHZ9KOD9LEP7ES426LHOCXEY" localSheetId="7" hidden="1">#REF!</definedName>
    <definedName name="BExOJHZ9KOD9LEP7ES426LHOCXEY" localSheetId="6" hidden="1">#REF!</definedName>
    <definedName name="BExOJHZ9KOD9LEP7ES426LHOCXEY" localSheetId="5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15" hidden="1">#REF!</definedName>
    <definedName name="BExOJM0W6XGSW5MXPTTX0GNF6SFT" localSheetId="14" hidden="1">#REF!</definedName>
    <definedName name="BExOJM0W6XGSW5MXPTTX0GNF6SFT" localSheetId="13" hidden="1">#REF!</definedName>
    <definedName name="BExOJM0W6XGSW5MXPTTX0GNF6SFT" localSheetId="12" hidden="1">#REF!</definedName>
    <definedName name="BExOJM0W6XGSW5MXPTTX0GNF6SFT" localSheetId="11" hidden="1">#REF!</definedName>
    <definedName name="BExOJM0W6XGSW5MXPTTX0GNF6SFT" localSheetId="10" hidden="1">#REF!</definedName>
    <definedName name="BExOJM0W6XGSW5MXPTTX0GNF6SFT" localSheetId="9" hidden="1">#REF!</definedName>
    <definedName name="BExOJM0W6XGSW5MXPTTX0GNF6SFT" localSheetId="8" hidden="1">#REF!</definedName>
    <definedName name="BExOJM0W6XGSW5MXPTTX0GNF6SFT" localSheetId="7" hidden="1">#REF!</definedName>
    <definedName name="BExOJM0W6XGSW5MXPTTX0GNF6SFT" localSheetId="6" hidden="1">#REF!</definedName>
    <definedName name="BExOJM0W6XGSW5MXPTTX0GNF6SFT" localSheetId="5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15" hidden="1">#REF!</definedName>
    <definedName name="BExOJQ7XL1X94G2GP88DSU6OTRKY" localSheetId="14" hidden="1">#REF!</definedName>
    <definedName name="BExOJQ7XL1X94G2GP88DSU6OTRKY" localSheetId="13" hidden="1">#REF!</definedName>
    <definedName name="BExOJQ7XL1X94G2GP88DSU6OTRKY" localSheetId="12" hidden="1">#REF!</definedName>
    <definedName name="BExOJQ7XL1X94G2GP88DSU6OTRKY" localSheetId="11" hidden="1">#REF!</definedName>
    <definedName name="BExOJQ7XL1X94G2GP88DSU6OTRKY" localSheetId="10" hidden="1">#REF!</definedName>
    <definedName name="BExOJQ7XL1X94G2GP88DSU6OTRKY" localSheetId="9" hidden="1">#REF!</definedName>
    <definedName name="BExOJQ7XL1X94G2GP88DSU6OTRKY" localSheetId="8" hidden="1">#REF!</definedName>
    <definedName name="BExOJQ7XL1X94G2GP88DSU6OTRKY" localSheetId="7" hidden="1">#REF!</definedName>
    <definedName name="BExOJQ7XL1X94G2GP88DSU6OTRKY" localSheetId="6" hidden="1">#REF!</definedName>
    <definedName name="BExOJQ7XL1X94G2GP88DSU6OTRKY" localSheetId="5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15" hidden="1">#REF!</definedName>
    <definedName name="BExOJXEUJJ9SYRJXKYYV2NCCDT2R" localSheetId="14" hidden="1">#REF!</definedName>
    <definedName name="BExOJXEUJJ9SYRJXKYYV2NCCDT2R" localSheetId="13" hidden="1">#REF!</definedName>
    <definedName name="BExOJXEUJJ9SYRJXKYYV2NCCDT2R" localSheetId="12" hidden="1">#REF!</definedName>
    <definedName name="BExOJXEUJJ9SYRJXKYYV2NCCDT2R" localSheetId="11" hidden="1">#REF!</definedName>
    <definedName name="BExOJXEUJJ9SYRJXKYYV2NCCDT2R" localSheetId="10" hidden="1">#REF!</definedName>
    <definedName name="BExOJXEUJJ9SYRJXKYYV2NCCDT2R" localSheetId="9" hidden="1">#REF!</definedName>
    <definedName name="BExOJXEUJJ9SYRJXKYYV2NCCDT2R" localSheetId="8" hidden="1">#REF!</definedName>
    <definedName name="BExOJXEUJJ9SYRJXKYYV2NCCDT2R" localSheetId="7" hidden="1">#REF!</definedName>
    <definedName name="BExOJXEUJJ9SYRJXKYYV2NCCDT2R" localSheetId="6" hidden="1">#REF!</definedName>
    <definedName name="BExOJXEUJJ9SYRJXKYYV2NCCDT2R" localSheetId="5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15" hidden="1">#REF!</definedName>
    <definedName name="BExOK0EQYM9JUMAGWOUN7QDH7VMZ" localSheetId="14" hidden="1">#REF!</definedName>
    <definedName name="BExOK0EQYM9JUMAGWOUN7QDH7VMZ" localSheetId="13" hidden="1">#REF!</definedName>
    <definedName name="BExOK0EQYM9JUMAGWOUN7QDH7VMZ" localSheetId="12" hidden="1">#REF!</definedName>
    <definedName name="BExOK0EQYM9JUMAGWOUN7QDH7VMZ" localSheetId="11" hidden="1">#REF!</definedName>
    <definedName name="BExOK0EQYM9JUMAGWOUN7QDH7VMZ" localSheetId="10" hidden="1">#REF!</definedName>
    <definedName name="BExOK0EQYM9JUMAGWOUN7QDH7VMZ" localSheetId="9" hidden="1">#REF!</definedName>
    <definedName name="BExOK0EQYM9JUMAGWOUN7QDH7VMZ" localSheetId="8" hidden="1">#REF!</definedName>
    <definedName name="BExOK0EQYM9JUMAGWOUN7QDH7VMZ" localSheetId="7" hidden="1">#REF!</definedName>
    <definedName name="BExOK0EQYM9JUMAGWOUN7QDH7VMZ" localSheetId="6" hidden="1">#REF!</definedName>
    <definedName name="BExOK0EQYM9JUMAGWOUN7QDH7VMZ" localSheetId="5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15" hidden="1">#REF!</definedName>
    <definedName name="BExOK10DBCM0O0CLRF8BB6EEWGB2" localSheetId="14" hidden="1">#REF!</definedName>
    <definedName name="BExOK10DBCM0O0CLRF8BB6EEWGB2" localSheetId="13" hidden="1">#REF!</definedName>
    <definedName name="BExOK10DBCM0O0CLRF8BB6EEWGB2" localSheetId="12" hidden="1">#REF!</definedName>
    <definedName name="BExOK10DBCM0O0CLRF8BB6EEWGB2" localSheetId="11" hidden="1">#REF!</definedName>
    <definedName name="BExOK10DBCM0O0CLRF8BB6EEWGB2" localSheetId="10" hidden="1">#REF!</definedName>
    <definedName name="BExOK10DBCM0O0CLRF8BB6EEWGB2" localSheetId="9" hidden="1">#REF!</definedName>
    <definedName name="BExOK10DBCM0O0CLRF8BB6EEWGB2" localSheetId="8" hidden="1">#REF!</definedName>
    <definedName name="BExOK10DBCM0O0CLRF8BB6EEWGB2" localSheetId="7" hidden="1">#REF!</definedName>
    <definedName name="BExOK10DBCM0O0CLRF8BB6EEWGB2" localSheetId="6" hidden="1">#REF!</definedName>
    <definedName name="BExOK10DBCM0O0CLRF8BB6EEWGB2" localSheetId="5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15" hidden="1">#REF!</definedName>
    <definedName name="BExOK45QZPFPJ08Z5BZOFLNGPHCZ" localSheetId="14" hidden="1">#REF!</definedName>
    <definedName name="BExOK45QZPFPJ08Z5BZOFLNGPHCZ" localSheetId="13" hidden="1">#REF!</definedName>
    <definedName name="BExOK45QZPFPJ08Z5BZOFLNGPHCZ" localSheetId="12" hidden="1">#REF!</definedName>
    <definedName name="BExOK45QZPFPJ08Z5BZOFLNGPHCZ" localSheetId="11" hidden="1">#REF!</definedName>
    <definedName name="BExOK45QZPFPJ08Z5BZOFLNGPHCZ" localSheetId="10" hidden="1">#REF!</definedName>
    <definedName name="BExOK45QZPFPJ08Z5BZOFLNGPHCZ" localSheetId="9" hidden="1">#REF!</definedName>
    <definedName name="BExOK45QZPFPJ08Z5BZOFLNGPHCZ" localSheetId="8" hidden="1">#REF!</definedName>
    <definedName name="BExOK45QZPFPJ08Z5BZOFLNGPHCZ" localSheetId="7" hidden="1">#REF!</definedName>
    <definedName name="BExOK45QZPFPJ08Z5BZOFLNGPHCZ" localSheetId="6" hidden="1">#REF!</definedName>
    <definedName name="BExOK45QZPFPJ08Z5BZOFLNGPHCZ" localSheetId="5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15" hidden="1">#REF!</definedName>
    <definedName name="BExOK4WM9O7QNG6O57FOASI5QSN1" localSheetId="14" hidden="1">#REF!</definedName>
    <definedName name="BExOK4WM9O7QNG6O57FOASI5QSN1" localSheetId="13" hidden="1">#REF!</definedName>
    <definedName name="BExOK4WM9O7QNG6O57FOASI5QSN1" localSheetId="12" hidden="1">#REF!</definedName>
    <definedName name="BExOK4WM9O7QNG6O57FOASI5QSN1" localSheetId="11" hidden="1">#REF!</definedName>
    <definedName name="BExOK4WM9O7QNG6O57FOASI5QSN1" localSheetId="10" hidden="1">#REF!</definedName>
    <definedName name="BExOK4WM9O7QNG6O57FOASI5QSN1" localSheetId="9" hidden="1">#REF!</definedName>
    <definedName name="BExOK4WM9O7QNG6O57FOASI5QSN1" localSheetId="8" hidden="1">#REF!</definedName>
    <definedName name="BExOK4WM9O7QNG6O57FOASI5QSN1" localSheetId="7" hidden="1">#REF!</definedName>
    <definedName name="BExOK4WM9O7QNG6O57FOASI5QSN1" localSheetId="6" hidden="1">#REF!</definedName>
    <definedName name="BExOK4WM9O7QNG6O57FOASI5QSN1" localSheetId="5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15" hidden="1">#REF!</definedName>
    <definedName name="BExOK57E3HXBUDOQB4M87JK9OPNE" localSheetId="14" hidden="1">#REF!</definedName>
    <definedName name="BExOK57E3HXBUDOQB4M87JK9OPNE" localSheetId="13" hidden="1">#REF!</definedName>
    <definedName name="BExOK57E3HXBUDOQB4M87JK9OPNE" localSheetId="12" hidden="1">#REF!</definedName>
    <definedName name="BExOK57E3HXBUDOQB4M87JK9OPNE" localSheetId="11" hidden="1">#REF!</definedName>
    <definedName name="BExOK57E3HXBUDOQB4M87JK9OPNE" localSheetId="10" hidden="1">#REF!</definedName>
    <definedName name="BExOK57E3HXBUDOQB4M87JK9OPNE" localSheetId="9" hidden="1">#REF!</definedName>
    <definedName name="BExOK57E3HXBUDOQB4M87JK9OPNE" localSheetId="8" hidden="1">#REF!</definedName>
    <definedName name="BExOK57E3HXBUDOQB4M87JK9OPNE" localSheetId="7" hidden="1">#REF!</definedName>
    <definedName name="BExOK57E3HXBUDOQB4M87JK9OPNE" localSheetId="6" hidden="1">#REF!</definedName>
    <definedName name="BExOK57E3HXBUDOQB4M87JK9OPNE" localSheetId="5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15" hidden="1">#REF!</definedName>
    <definedName name="BExOKJLBFD15HACQ01HQLY1U5SE2" localSheetId="14" hidden="1">#REF!</definedName>
    <definedName name="BExOKJLBFD15HACQ01HQLY1U5SE2" localSheetId="13" hidden="1">#REF!</definedName>
    <definedName name="BExOKJLBFD15HACQ01HQLY1U5SE2" localSheetId="12" hidden="1">#REF!</definedName>
    <definedName name="BExOKJLBFD15HACQ01HQLY1U5SE2" localSheetId="11" hidden="1">#REF!</definedName>
    <definedName name="BExOKJLBFD15HACQ01HQLY1U5SE2" localSheetId="10" hidden="1">#REF!</definedName>
    <definedName name="BExOKJLBFD15HACQ01HQLY1U5SE2" localSheetId="9" hidden="1">#REF!</definedName>
    <definedName name="BExOKJLBFD15HACQ01HQLY1U5SE2" localSheetId="8" hidden="1">#REF!</definedName>
    <definedName name="BExOKJLBFD15HACQ01HQLY1U5SE2" localSheetId="7" hidden="1">#REF!</definedName>
    <definedName name="BExOKJLBFD15HACQ01HQLY1U5SE2" localSheetId="6" hidden="1">#REF!</definedName>
    <definedName name="BExOKJLBFD15HACQ01HQLY1U5SE2" localSheetId="5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15" hidden="1">#REF!</definedName>
    <definedName name="BExOKTXMJP351VXKH8VT6SXUNIMF" localSheetId="14" hidden="1">#REF!</definedName>
    <definedName name="BExOKTXMJP351VXKH8VT6SXUNIMF" localSheetId="13" hidden="1">#REF!</definedName>
    <definedName name="BExOKTXMJP351VXKH8VT6SXUNIMF" localSheetId="12" hidden="1">#REF!</definedName>
    <definedName name="BExOKTXMJP351VXKH8VT6SXUNIMF" localSheetId="11" hidden="1">#REF!</definedName>
    <definedName name="BExOKTXMJP351VXKH8VT6SXUNIMF" localSheetId="10" hidden="1">#REF!</definedName>
    <definedName name="BExOKTXMJP351VXKH8VT6SXUNIMF" localSheetId="9" hidden="1">#REF!</definedName>
    <definedName name="BExOKTXMJP351VXKH8VT6SXUNIMF" localSheetId="8" hidden="1">#REF!</definedName>
    <definedName name="BExOKTXMJP351VXKH8VT6SXUNIMF" localSheetId="7" hidden="1">#REF!</definedName>
    <definedName name="BExOKTXMJP351VXKH8VT6SXUNIMF" localSheetId="6" hidden="1">#REF!</definedName>
    <definedName name="BExOKTXMJP351VXKH8VT6SXUNIMF" localSheetId="5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15" hidden="1">#REF!</definedName>
    <definedName name="BExOKU8GMLOCNVORDE329819XN67" localSheetId="14" hidden="1">#REF!</definedName>
    <definedName name="BExOKU8GMLOCNVORDE329819XN67" localSheetId="13" hidden="1">#REF!</definedName>
    <definedName name="BExOKU8GMLOCNVORDE329819XN67" localSheetId="12" hidden="1">#REF!</definedName>
    <definedName name="BExOKU8GMLOCNVORDE329819XN67" localSheetId="11" hidden="1">#REF!</definedName>
    <definedName name="BExOKU8GMLOCNVORDE329819XN67" localSheetId="10" hidden="1">#REF!</definedName>
    <definedName name="BExOKU8GMLOCNVORDE329819XN67" localSheetId="9" hidden="1">#REF!</definedName>
    <definedName name="BExOKU8GMLOCNVORDE329819XN67" localSheetId="8" hidden="1">#REF!</definedName>
    <definedName name="BExOKU8GMLOCNVORDE329819XN67" localSheetId="7" hidden="1">#REF!</definedName>
    <definedName name="BExOKU8GMLOCNVORDE329819XN67" localSheetId="6" hidden="1">#REF!</definedName>
    <definedName name="BExOKU8GMLOCNVORDE329819XN67" localSheetId="5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15" hidden="1">#REF!</definedName>
    <definedName name="BExOL0Z3Z7IAMHPB91EO2MF49U57" localSheetId="14" hidden="1">#REF!</definedName>
    <definedName name="BExOL0Z3Z7IAMHPB91EO2MF49U57" localSheetId="13" hidden="1">#REF!</definedName>
    <definedName name="BExOL0Z3Z7IAMHPB91EO2MF49U57" localSheetId="12" hidden="1">#REF!</definedName>
    <definedName name="BExOL0Z3Z7IAMHPB91EO2MF49U57" localSheetId="11" hidden="1">#REF!</definedName>
    <definedName name="BExOL0Z3Z7IAMHPB91EO2MF49U57" localSheetId="10" hidden="1">#REF!</definedName>
    <definedName name="BExOL0Z3Z7IAMHPB91EO2MF49U57" localSheetId="9" hidden="1">#REF!</definedName>
    <definedName name="BExOL0Z3Z7IAMHPB91EO2MF49U57" localSheetId="8" hidden="1">#REF!</definedName>
    <definedName name="BExOL0Z3Z7IAMHPB91EO2MF49U57" localSheetId="7" hidden="1">#REF!</definedName>
    <definedName name="BExOL0Z3Z7IAMHPB91EO2MF49U57" localSheetId="6" hidden="1">#REF!</definedName>
    <definedName name="BExOL0Z3Z7IAMHPB91EO2MF49U57" localSheetId="5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15" hidden="1">#REF!</definedName>
    <definedName name="BExOL7KH12VAR0LG741SIOJTLWFD" localSheetId="14" hidden="1">#REF!</definedName>
    <definedName name="BExOL7KH12VAR0LG741SIOJTLWFD" localSheetId="13" hidden="1">#REF!</definedName>
    <definedName name="BExOL7KH12VAR0LG741SIOJTLWFD" localSheetId="12" hidden="1">#REF!</definedName>
    <definedName name="BExOL7KH12VAR0LG741SIOJTLWFD" localSheetId="11" hidden="1">#REF!</definedName>
    <definedName name="BExOL7KH12VAR0LG741SIOJTLWFD" localSheetId="10" hidden="1">#REF!</definedName>
    <definedName name="BExOL7KH12VAR0LG741SIOJTLWFD" localSheetId="9" hidden="1">#REF!</definedName>
    <definedName name="BExOL7KH12VAR0LG741SIOJTLWFD" localSheetId="8" hidden="1">#REF!</definedName>
    <definedName name="BExOL7KH12VAR0LG741SIOJTLWFD" localSheetId="7" hidden="1">#REF!</definedName>
    <definedName name="BExOL7KH12VAR0LG741SIOJTLWFD" localSheetId="6" hidden="1">#REF!</definedName>
    <definedName name="BExOL7KH12VAR0LG741SIOJTLWFD" localSheetId="5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15" hidden="1">#REF!</definedName>
    <definedName name="BExOLGUYDBS2V3UOK4DVPUW5JZN7" localSheetId="14" hidden="1">#REF!</definedName>
    <definedName name="BExOLGUYDBS2V3UOK4DVPUW5JZN7" localSheetId="13" hidden="1">#REF!</definedName>
    <definedName name="BExOLGUYDBS2V3UOK4DVPUW5JZN7" localSheetId="12" hidden="1">#REF!</definedName>
    <definedName name="BExOLGUYDBS2V3UOK4DVPUW5JZN7" localSheetId="11" hidden="1">#REF!</definedName>
    <definedName name="BExOLGUYDBS2V3UOK4DVPUW5JZN7" localSheetId="10" hidden="1">#REF!</definedName>
    <definedName name="BExOLGUYDBS2V3UOK4DVPUW5JZN7" localSheetId="9" hidden="1">#REF!</definedName>
    <definedName name="BExOLGUYDBS2V3UOK4DVPUW5JZN7" localSheetId="8" hidden="1">#REF!</definedName>
    <definedName name="BExOLGUYDBS2V3UOK4DVPUW5JZN7" localSheetId="7" hidden="1">#REF!</definedName>
    <definedName name="BExOLGUYDBS2V3UOK4DVPUW5JZN7" localSheetId="6" hidden="1">#REF!</definedName>
    <definedName name="BExOLGUYDBS2V3UOK4DVPUW5JZN7" localSheetId="5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15" hidden="1">#REF!</definedName>
    <definedName name="BExOLICXFHJLILCJVFMJE5MGGWKR" localSheetId="14" hidden="1">#REF!</definedName>
    <definedName name="BExOLICXFHJLILCJVFMJE5MGGWKR" localSheetId="13" hidden="1">#REF!</definedName>
    <definedName name="BExOLICXFHJLILCJVFMJE5MGGWKR" localSheetId="12" hidden="1">#REF!</definedName>
    <definedName name="BExOLICXFHJLILCJVFMJE5MGGWKR" localSheetId="11" hidden="1">#REF!</definedName>
    <definedName name="BExOLICXFHJLILCJVFMJE5MGGWKR" localSheetId="10" hidden="1">#REF!</definedName>
    <definedName name="BExOLICXFHJLILCJVFMJE5MGGWKR" localSheetId="9" hidden="1">#REF!</definedName>
    <definedName name="BExOLICXFHJLILCJVFMJE5MGGWKR" localSheetId="8" hidden="1">#REF!</definedName>
    <definedName name="BExOLICXFHJLILCJVFMJE5MGGWKR" localSheetId="7" hidden="1">#REF!</definedName>
    <definedName name="BExOLICXFHJLILCJVFMJE5MGGWKR" localSheetId="6" hidden="1">#REF!</definedName>
    <definedName name="BExOLICXFHJLILCJVFMJE5MGGWKR" localSheetId="5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15" hidden="1">#REF!</definedName>
    <definedName name="BExOLOI0WJS3QC12I3ISL0D9AWOF" localSheetId="14" hidden="1">#REF!</definedName>
    <definedName name="BExOLOI0WJS3QC12I3ISL0D9AWOF" localSheetId="13" hidden="1">#REF!</definedName>
    <definedName name="BExOLOI0WJS3QC12I3ISL0D9AWOF" localSheetId="12" hidden="1">#REF!</definedName>
    <definedName name="BExOLOI0WJS3QC12I3ISL0D9AWOF" localSheetId="11" hidden="1">#REF!</definedName>
    <definedName name="BExOLOI0WJS3QC12I3ISL0D9AWOF" localSheetId="10" hidden="1">#REF!</definedName>
    <definedName name="BExOLOI0WJS3QC12I3ISL0D9AWOF" localSheetId="9" hidden="1">#REF!</definedName>
    <definedName name="BExOLOI0WJS3QC12I3ISL0D9AWOF" localSheetId="8" hidden="1">#REF!</definedName>
    <definedName name="BExOLOI0WJS3QC12I3ISL0D9AWOF" localSheetId="7" hidden="1">#REF!</definedName>
    <definedName name="BExOLOI0WJS3QC12I3ISL0D9AWOF" localSheetId="6" hidden="1">#REF!</definedName>
    <definedName name="BExOLOI0WJS3QC12I3ISL0D9AWOF" localSheetId="5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15" hidden="1">#REF!</definedName>
    <definedName name="BExOLQ5A7IWI0W12J7315E7LBI0O" localSheetId="14" hidden="1">#REF!</definedName>
    <definedName name="BExOLQ5A7IWI0W12J7315E7LBI0O" localSheetId="13" hidden="1">#REF!</definedName>
    <definedName name="BExOLQ5A7IWI0W12J7315E7LBI0O" localSheetId="12" hidden="1">#REF!</definedName>
    <definedName name="BExOLQ5A7IWI0W12J7315E7LBI0O" localSheetId="11" hidden="1">#REF!</definedName>
    <definedName name="BExOLQ5A7IWI0W12J7315E7LBI0O" localSheetId="10" hidden="1">#REF!</definedName>
    <definedName name="BExOLQ5A7IWI0W12J7315E7LBI0O" localSheetId="9" hidden="1">#REF!</definedName>
    <definedName name="BExOLQ5A7IWI0W12J7315E7LBI0O" localSheetId="8" hidden="1">#REF!</definedName>
    <definedName name="BExOLQ5A7IWI0W12J7315E7LBI0O" localSheetId="7" hidden="1">#REF!</definedName>
    <definedName name="BExOLQ5A7IWI0W12J7315E7LBI0O" localSheetId="6" hidden="1">#REF!</definedName>
    <definedName name="BExOLQ5A7IWI0W12J7315E7LBI0O" localSheetId="5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15" hidden="1">#REF!</definedName>
    <definedName name="BExOLYZNG5RBD0BTS1OEZJNU92Q5" localSheetId="14" hidden="1">#REF!</definedName>
    <definedName name="BExOLYZNG5RBD0BTS1OEZJNU92Q5" localSheetId="13" hidden="1">#REF!</definedName>
    <definedName name="BExOLYZNG5RBD0BTS1OEZJNU92Q5" localSheetId="12" hidden="1">#REF!</definedName>
    <definedName name="BExOLYZNG5RBD0BTS1OEZJNU92Q5" localSheetId="11" hidden="1">#REF!</definedName>
    <definedName name="BExOLYZNG5RBD0BTS1OEZJNU92Q5" localSheetId="10" hidden="1">#REF!</definedName>
    <definedName name="BExOLYZNG5RBD0BTS1OEZJNU92Q5" localSheetId="9" hidden="1">#REF!</definedName>
    <definedName name="BExOLYZNG5RBD0BTS1OEZJNU92Q5" localSheetId="8" hidden="1">#REF!</definedName>
    <definedName name="BExOLYZNG5RBD0BTS1OEZJNU92Q5" localSheetId="7" hidden="1">#REF!</definedName>
    <definedName name="BExOLYZNG5RBD0BTS1OEZJNU92Q5" localSheetId="6" hidden="1">#REF!</definedName>
    <definedName name="BExOLYZNG5RBD0BTS1OEZJNU92Q5" localSheetId="5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15" hidden="1">#REF!</definedName>
    <definedName name="BExOM136CSOYSV2NE3NAU04Z4414" localSheetId="14" hidden="1">#REF!</definedName>
    <definedName name="BExOM136CSOYSV2NE3NAU04Z4414" localSheetId="13" hidden="1">#REF!</definedName>
    <definedName name="BExOM136CSOYSV2NE3NAU04Z4414" localSheetId="12" hidden="1">#REF!</definedName>
    <definedName name="BExOM136CSOYSV2NE3NAU04Z4414" localSheetId="11" hidden="1">#REF!</definedName>
    <definedName name="BExOM136CSOYSV2NE3NAU04Z4414" localSheetId="10" hidden="1">#REF!</definedName>
    <definedName name="BExOM136CSOYSV2NE3NAU04Z4414" localSheetId="9" hidden="1">#REF!</definedName>
    <definedName name="BExOM136CSOYSV2NE3NAU04Z4414" localSheetId="8" hidden="1">#REF!</definedName>
    <definedName name="BExOM136CSOYSV2NE3NAU04Z4414" localSheetId="7" hidden="1">#REF!</definedName>
    <definedName name="BExOM136CSOYSV2NE3NAU04Z4414" localSheetId="6" hidden="1">#REF!</definedName>
    <definedName name="BExOM136CSOYSV2NE3NAU04Z4414" localSheetId="5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15" hidden="1">#REF!</definedName>
    <definedName name="BExOM3HIJ3UZPOKJI68KPBJAHPDC" localSheetId="14" hidden="1">#REF!</definedName>
    <definedName name="BExOM3HIJ3UZPOKJI68KPBJAHPDC" localSheetId="13" hidden="1">#REF!</definedName>
    <definedName name="BExOM3HIJ3UZPOKJI68KPBJAHPDC" localSheetId="12" hidden="1">#REF!</definedName>
    <definedName name="BExOM3HIJ3UZPOKJI68KPBJAHPDC" localSheetId="11" hidden="1">#REF!</definedName>
    <definedName name="BExOM3HIJ3UZPOKJI68KPBJAHPDC" localSheetId="10" hidden="1">#REF!</definedName>
    <definedName name="BExOM3HIJ3UZPOKJI68KPBJAHPDC" localSheetId="9" hidden="1">#REF!</definedName>
    <definedName name="BExOM3HIJ3UZPOKJI68KPBJAHPDC" localSheetId="8" hidden="1">#REF!</definedName>
    <definedName name="BExOM3HIJ3UZPOKJI68KPBJAHPDC" localSheetId="7" hidden="1">#REF!</definedName>
    <definedName name="BExOM3HIJ3UZPOKJI68KPBJAHPDC" localSheetId="6" hidden="1">#REF!</definedName>
    <definedName name="BExOM3HIJ3UZPOKJI68KPBJAHPDC" localSheetId="5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15" hidden="1">#REF!</definedName>
    <definedName name="BExOM5QC0I90GVJG1G7NFAIINKAQ" localSheetId="14" hidden="1">#REF!</definedName>
    <definedName name="BExOM5QC0I90GVJG1G7NFAIINKAQ" localSheetId="13" hidden="1">#REF!</definedName>
    <definedName name="BExOM5QC0I90GVJG1G7NFAIINKAQ" localSheetId="12" hidden="1">#REF!</definedName>
    <definedName name="BExOM5QC0I90GVJG1G7NFAIINKAQ" localSheetId="11" hidden="1">#REF!</definedName>
    <definedName name="BExOM5QC0I90GVJG1G7NFAIINKAQ" localSheetId="10" hidden="1">#REF!</definedName>
    <definedName name="BExOM5QC0I90GVJG1G7NFAIINKAQ" localSheetId="9" hidden="1">#REF!</definedName>
    <definedName name="BExOM5QC0I90GVJG1G7NFAIINKAQ" localSheetId="8" hidden="1">#REF!</definedName>
    <definedName name="BExOM5QC0I90GVJG1G7NFAIINKAQ" localSheetId="7" hidden="1">#REF!</definedName>
    <definedName name="BExOM5QC0I90GVJG1G7NFAIINKAQ" localSheetId="6" hidden="1">#REF!</definedName>
    <definedName name="BExOM5QC0I90GVJG1G7NFAIINKAQ" localSheetId="5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15" hidden="1">#REF!</definedName>
    <definedName name="BExOMKPURE33YQ3K1JG9NVQD4W49" localSheetId="14" hidden="1">#REF!</definedName>
    <definedName name="BExOMKPURE33YQ3K1JG9NVQD4W49" localSheetId="13" hidden="1">#REF!</definedName>
    <definedName name="BExOMKPURE33YQ3K1JG9NVQD4W49" localSheetId="12" hidden="1">#REF!</definedName>
    <definedName name="BExOMKPURE33YQ3K1JG9NVQD4W49" localSheetId="11" hidden="1">#REF!</definedName>
    <definedName name="BExOMKPURE33YQ3K1JG9NVQD4W49" localSheetId="10" hidden="1">#REF!</definedName>
    <definedName name="BExOMKPURE33YQ3K1JG9NVQD4W49" localSheetId="9" hidden="1">#REF!</definedName>
    <definedName name="BExOMKPURE33YQ3K1JG9NVQD4W49" localSheetId="8" hidden="1">#REF!</definedName>
    <definedName name="BExOMKPURE33YQ3K1JG9NVQD4W49" localSheetId="7" hidden="1">#REF!</definedName>
    <definedName name="BExOMKPURE33YQ3K1JG9NVQD4W49" localSheetId="6" hidden="1">#REF!</definedName>
    <definedName name="BExOMKPURE33YQ3K1JG9NVQD4W49" localSheetId="5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15" hidden="1">#REF!</definedName>
    <definedName name="BExOMP7NGCLUNFK50QD2LPKRG078" localSheetId="14" hidden="1">#REF!</definedName>
    <definedName name="BExOMP7NGCLUNFK50QD2LPKRG078" localSheetId="13" hidden="1">#REF!</definedName>
    <definedName name="BExOMP7NGCLUNFK50QD2LPKRG078" localSheetId="12" hidden="1">#REF!</definedName>
    <definedName name="BExOMP7NGCLUNFK50QD2LPKRG078" localSheetId="11" hidden="1">#REF!</definedName>
    <definedName name="BExOMP7NGCLUNFK50QD2LPKRG078" localSheetId="10" hidden="1">#REF!</definedName>
    <definedName name="BExOMP7NGCLUNFK50QD2LPKRG078" localSheetId="9" hidden="1">#REF!</definedName>
    <definedName name="BExOMP7NGCLUNFK50QD2LPKRG078" localSheetId="8" hidden="1">#REF!</definedName>
    <definedName name="BExOMP7NGCLUNFK50QD2LPKRG078" localSheetId="7" hidden="1">#REF!</definedName>
    <definedName name="BExOMP7NGCLUNFK50QD2LPKRG078" localSheetId="6" hidden="1">#REF!</definedName>
    <definedName name="BExOMP7NGCLUNFK50QD2LPKRG078" localSheetId="5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15" hidden="1">#REF!</definedName>
    <definedName name="BExOMPNX2853XA8AUM0BLA7CS86A" localSheetId="14" hidden="1">#REF!</definedName>
    <definedName name="BExOMPNX2853XA8AUM0BLA7CS86A" localSheetId="13" hidden="1">#REF!</definedName>
    <definedName name="BExOMPNX2853XA8AUM0BLA7CS86A" localSheetId="12" hidden="1">#REF!</definedName>
    <definedName name="BExOMPNX2853XA8AUM0BLA7CS86A" localSheetId="11" hidden="1">#REF!</definedName>
    <definedName name="BExOMPNX2853XA8AUM0BLA7CS86A" localSheetId="10" hidden="1">#REF!</definedName>
    <definedName name="BExOMPNX2853XA8AUM0BLA7CS86A" localSheetId="9" hidden="1">#REF!</definedName>
    <definedName name="BExOMPNX2853XA8AUM0BLA7CS86A" localSheetId="8" hidden="1">#REF!</definedName>
    <definedName name="BExOMPNX2853XA8AUM0BLA7CS86A" localSheetId="7" hidden="1">#REF!</definedName>
    <definedName name="BExOMPNX2853XA8AUM0BLA7CS86A" localSheetId="6" hidden="1">#REF!</definedName>
    <definedName name="BExOMPNX2853XA8AUM0BLA7CS86A" localSheetId="5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15" hidden="1">#REF!</definedName>
    <definedName name="BExOMU0A6XMY48SZRYL4WQZD13BI" localSheetId="14" hidden="1">#REF!</definedName>
    <definedName name="BExOMU0A6XMY48SZRYL4WQZD13BI" localSheetId="13" hidden="1">#REF!</definedName>
    <definedName name="BExOMU0A6XMY48SZRYL4WQZD13BI" localSheetId="12" hidden="1">#REF!</definedName>
    <definedName name="BExOMU0A6XMY48SZRYL4WQZD13BI" localSheetId="11" hidden="1">#REF!</definedName>
    <definedName name="BExOMU0A6XMY48SZRYL4WQZD13BI" localSheetId="10" hidden="1">#REF!</definedName>
    <definedName name="BExOMU0A6XMY48SZRYL4WQZD13BI" localSheetId="9" hidden="1">#REF!</definedName>
    <definedName name="BExOMU0A6XMY48SZRYL4WQZD13BI" localSheetId="8" hidden="1">#REF!</definedName>
    <definedName name="BExOMU0A6XMY48SZRYL4WQZD13BI" localSheetId="7" hidden="1">#REF!</definedName>
    <definedName name="BExOMU0A6XMY48SZRYL4WQZD13BI" localSheetId="6" hidden="1">#REF!</definedName>
    <definedName name="BExOMU0A6XMY48SZRYL4WQZD13BI" localSheetId="5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15" hidden="1">#REF!</definedName>
    <definedName name="BExOMVT0HSNC59DJP4CLISASGHKL" localSheetId="14" hidden="1">#REF!</definedName>
    <definedName name="BExOMVT0HSNC59DJP4CLISASGHKL" localSheetId="13" hidden="1">#REF!</definedName>
    <definedName name="BExOMVT0HSNC59DJP4CLISASGHKL" localSheetId="12" hidden="1">#REF!</definedName>
    <definedName name="BExOMVT0HSNC59DJP4CLISASGHKL" localSheetId="11" hidden="1">#REF!</definedName>
    <definedName name="BExOMVT0HSNC59DJP4CLISASGHKL" localSheetId="10" hidden="1">#REF!</definedName>
    <definedName name="BExOMVT0HSNC59DJP4CLISASGHKL" localSheetId="9" hidden="1">#REF!</definedName>
    <definedName name="BExOMVT0HSNC59DJP4CLISASGHKL" localSheetId="8" hidden="1">#REF!</definedName>
    <definedName name="BExOMVT0HSNC59DJP4CLISASGHKL" localSheetId="7" hidden="1">#REF!</definedName>
    <definedName name="BExOMVT0HSNC59DJP4CLISASGHKL" localSheetId="6" hidden="1">#REF!</definedName>
    <definedName name="BExOMVT0HSNC59DJP4CLISASGHKL" localSheetId="5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15" hidden="1">#REF!</definedName>
    <definedName name="BExON0AX35F2SI0UCVMGWGVIUNI3" localSheetId="14" hidden="1">#REF!</definedName>
    <definedName name="BExON0AX35F2SI0UCVMGWGVIUNI3" localSheetId="13" hidden="1">#REF!</definedName>
    <definedName name="BExON0AX35F2SI0UCVMGWGVIUNI3" localSheetId="12" hidden="1">#REF!</definedName>
    <definedName name="BExON0AX35F2SI0UCVMGWGVIUNI3" localSheetId="11" hidden="1">#REF!</definedName>
    <definedName name="BExON0AX35F2SI0UCVMGWGVIUNI3" localSheetId="10" hidden="1">#REF!</definedName>
    <definedName name="BExON0AX35F2SI0UCVMGWGVIUNI3" localSheetId="9" hidden="1">#REF!</definedName>
    <definedName name="BExON0AX35F2SI0UCVMGWGVIUNI3" localSheetId="8" hidden="1">#REF!</definedName>
    <definedName name="BExON0AX35F2SI0UCVMGWGVIUNI3" localSheetId="7" hidden="1">#REF!</definedName>
    <definedName name="BExON0AX35F2SI0UCVMGWGVIUNI3" localSheetId="6" hidden="1">#REF!</definedName>
    <definedName name="BExON0AX35F2SI0UCVMGWGVIUNI3" localSheetId="5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15" hidden="1">#REF!</definedName>
    <definedName name="BExON1I19LN0T10YIIYC5NE9UGMR" localSheetId="14" hidden="1">#REF!</definedName>
    <definedName name="BExON1I19LN0T10YIIYC5NE9UGMR" localSheetId="13" hidden="1">#REF!</definedName>
    <definedName name="BExON1I19LN0T10YIIYC5NE9UGMR" localSheetId="12" hidden="1">#REF!</definedName>
    <definedName name="BExON1I19LN0T10YIIYC5NE9UGMR" localSheetId="11" hidden="1">#REF!</definedName>
    <definedName name="BExON1I19LN0T10YIIYC5NE9UGMR" localSheetId="10" hidden="1">#REF!</definedName>
    <definedName name="BExON1I19LN0T10YIIYC5NE9UGMR" localSheetId="9" hidden="1">#REF!</definedName>
    <definedName name="BExON1I19LN0T10YIIYC5NE9UGMR" localSheetId="8" hidden="1">#REF!</definedName>
    <definedName name="BExON1I19LN0T10YIIYC5NE9UGMR" localSheetId="7" hidden="1">#REF!</definedName>
    <definedName name="BExON1I19LN0T10YIIYC5NE9UGMR" localSheetId="6" hidden="1">#REF!</definedName>
    <definedName name="BExON1I19LN0T10YIIYC5NE9UGMR" localSheetId="5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15" hidden="1">#REF!</definedName>
    <definedName name="BExON41U4296DV3DPG6I5EF3OEYF" localSheetId="14" hidden="1">#REF!</definedName>
    <definedName name="BExON41U4296DV3DPG6I5EF3OEYF" localSheetId="13" hidden="1">#REF!</definedName>
    <definedName name="BExON41U4296DV3DPG6I5EF3OEYF" localSheetId="12" hidden="1">#REF!</definedName>
    <definedName name="BExON41U4296DV3DPG6I5EF3OEYF" localSheetId="11" hidden="1">#REF!</definedName>
    <definedName name="BExON41U4296DV3DPG6I5EF3OEYF" localSheetId="10" hidden="1">#REF!</definedName>
    <definedName name="BExON41U4296DV3DPG6I5EF3OEYF" localSheetId="9" hidden="1">#REF!</definedName>
    <definedName name="BExON41U4296DV3DPG6I5EF3OEYF" localSheetId="8" hidden="1">#REF!</definedName>
    <definedName name="BExON41U4296DV3DPG6I5EF3OEYF" localSheetId="7" hidden="1">#REF!</definedName>
    <definedName name="BExON41U4296DV3DPG6I5EF3OEYF" localSheetId="6" hidden="1">#REF!</definedName>
    <definedName name="BExON41U4296DV3DPG6I5EF3OEYF" localSheetId="5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15" hidden="1">#REF!</definedName>
    <definedName name="BExONB3A7CO4YD8RB41PHC93BQ9M" localSheetId="14" hidden="1">#REF!</definedName>
    <definedName name="BExONB3A7CO4YD8RB41PHC93BQ9M" localSheetId="13" hidden="1">#REF!</definedName>
    <definedName name="BExONB3A7CO4YD8RB41PHC93BQ9M" localSheetId="12" hidden="1">#REF!</definedName>
    <definedName name="BExONB3A7CO4YD8RB41PHC93BQ9M" localSheetId="11" hidden="1">#REF!</definedName>
    <definedName name="BExONB3A7CO4YD8RB41PHC93BQ9M" localSheetId="10" hidden="1">#REF!</definedName>
    <definedName name="BExONB3A7CO4YD8RB41PHC93BQ9M" localSheetId="9" hidden="1">#REF!</definedName>
    <definedName name="BExONB3A7CO4YD8RB41PHC93BQ9M" localSheetId="8" hidden="1">#REF!</definedName>
    <definedName name="BExONB3A7CO4YD8RB41PHC93BQ9M" localSheetId="7" hidden="1">#REF!</definedName>
    <definedName name="BExONB3A7CO4YD8RB41PHC93BQ9M" localSheetId="6" hidden="1">#REF!</definedName>
    <definedName name="BExONB3A7CO4YD8RB41PHC93BQ9M" localSheetId="5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15" hidden="1">#REF!</definedName>
    <definedName name="BExONFQH6UUXF8V0GI4BRIST9RFO" localSheetId="14" hidden="1">#REF!</definedName>
    <definedName name="BExONFQH6UUXF8V0GI4BRIST9RFO" localSheetId="13" hidden="1">#REF!</definedName>
    <definedName name="BExONFQH6UUXF8V0GI4BRIST9RFO" localSheetId="12" hidden="1">#REF!</definedName>
    <definedName name="BExONFQH6UUXF8V0GI4BRIST9RFO" localSheetId="11" hidden="1">#REF!</definedName>
    <definedName name="BExONFQH6UUXF8V0GI4BRIST9RFO" localSheetId="10" hidden="1">#REF!</definedName>
    <definedName name="BExONFQH6UUXF8V0GI4BRIST9RFO" localSheetId="9" hidden="1">#REF!</definedName>
    <definedName name="BExONFQH6UUXF8V0GI4BRIST9RFO" localSheetId="8" hidden="1">#REF!</definedName>
    <definedName name="BExONFQH6UUXF8V0GI4BRIST9RFO" localSheetId="7" hidden="1">#REF!</definedName>
    <definedName name="BExONFQH6UUXF8V0GI4BRIST9RFO" localSheetId="6" hidden="1">#REF!</definedName>
    <definedName name="BExONFQH6UUXF8V0GI4BRIST9RFO" localSheetId="5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15" hidden="1">#REF!</definedName>
    <definedName name="BExONIL31DZWU7IFVN3VV0XTXJA1" localSheetId="14" hidden="1">#REF!</definedName>
    <definedName name="BExONIL31DZWU7IFVN3VV0XTXJA1" localSheetId="13" hidden="1">#REF!</definedName>
    <definedName name="BExONIL31DZWU7IFVN3VV0XTXJA1" localSheetId="12" hidden="1">#REF!</definedName>
    <definedName name="BExONIL31DZWU7IFVN3VV0XTXJA1" localSheetId="11" hidden="1">#REF!</definedName>
    <definedName name="BExONIL31DZWU7IFVN3VV0XTXJA1" localSheetId="10" hidden="1">#REF!</definedName>
    <definedName name="BExONIL31DZWU7IFVN3VV0XTXJA1" localSheetId="9" hidden="1">#REF!</definedName>
    <definedName name="BExONIL31DZWU7IFVN3VV0XTXJA1" localSheetId="8" hidden="1">#REF!</definedName>
    <definedName name="BExONIL31DZWU7IFVN3VV0XTXJA1" localSheetId="7" hidden="1">#REF!</definedName>
    <definedName name="BExONIL31DZWU7IFVN3VV0XTXJA1" localSheetId="6" hidden="1">#REF!</definedName>
    <definedName name="BExONIL31DZWU7IFVN3VV0XTXJA1" localSheetId="5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15" hidden="1">#REF!</definedName>
    <definedName name="BExONJ1BU17R0F5A2UP1UGJBOGKS" localSheetId="14" hidden="1">#REF!</definedName>
    <definedName name="BExONJ1BU17R0F5A2UP1UGJBOGKS" localSheetId="13" hidden="1">#REF!</definedName>
    <definedName name="BExONJ1BU17R0F5A2UP1UGJBOGKS" localSheetId="12" hidden="1">#REF!</definedName>
    <definedName name="BExONJ1BU17R0F5A2UP1UGJBOGKS" localSheetId="11" hidden="1">#REF!</definedName>
    <definedName name="BExONJ1BU17R0F5A2UP1UGJBOGKS" localSheetId="10" hidden="1">#REF!</definedName>
    <definedName name="BExONJ1BU17R0F5A2UP1UGJBOGKS" localSheetId="9" hidden="1">#REF!</definedName>
    <definedName name="BExONJ1BU17R0F5A2UP1UGJBOGKS" localSheetId="8" hidden="1">#REF!</definedName>
    <definedName name="BExONJ1BU17R0F5A2UP1UGJBOGKS" localSheetId="7" hidden="1">#REF!</definedName>
    <definedName name="BExONJ1BU17R0F5A2UP1UGJBOGKS" localSheetId="6" hidden="1">#REF!</definedName>
    <definedName name="BExONJ1BU17R0F5A2UP1UGJBOGKS" localSheetId="5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15" hidden="1">#REF!</definedName>
    <definedName name="BExONKZDHE8SS0P4YRLGEQR9KYHF" localSheetId="14" hidden="1">#REF!</definedName>
    <definedName name="BExONKZDHE8SS0P4YRLGEQR9KYHF" localSheetId="13" hidden="1">#REF!</definedName>
    <definedName name="BExONKZDHE8SS0P4YRLGEQR9KYHF" localSheetId="12" hidden="1">#REF!</definedName>
    <definedName name="BExONKZDHE8SS0P4YRLGEQR9KYHF" localSheetId="11" hidden="1">#REF!</definedName>
    <definedName name="BExONKZDHE8SS0P4YRLGEQR9KYHF" localSheetId="10" hidden="1">#REF!</definedName>
    <definedName name="BExONKZDHE8SS0P4YRLGEQR9KYHF" localSheetId="9" hidden="1">#REF!</definedName>
    <definedName name="BExONKZDHE8SS0P4YRLGEQR9KYHF" localSheetId="8" hidden="1">#REF!</definedName>
    <definedName name="BExONKZDHE8SS0P4YRLGEQR9KYHF" localSheetId="7" hidden="1">#REF!</definedName>
    <definedName name="BExONKZDHE8SS0P4YRLGEQR9KYHF" localSheetId="6" hidden="1">#REF!</definedName>
    <definedName name="BExONKZDHE8SS0P4YRLGEQR9KYHF" localSheetId="5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15" hidden="1">#REF!</definedName>
    <definedName name="BExONNZ9VMHVX3J6NLNJY7KZA61O" localSheetId="14" hidden="1">#REF!</definedName>
    <definedName name="BExONNZ9VMHVX3J6NLNJY7KZA61O" localSheetId="13" hidden="1">#REF!</definedName>
    <definedName name="BExONNZ9VMHVX3J6NLNJY7KZA61O" localSheetId="12" hidden="1">#REF!</definedName>
    <definedName name="BExONNZ9VMHVX3J6NLNJY7KZA61O" localSheetId="11" hidden="1">#REF!</definedName>
    <definedName name="BExONNZ9VMHVX3J6NLNJY7KZA61O" localSheetId="10" hidden="1">#REF!</definedName>
    <definedName name="BExONNZ9VMHVX3J6NLNJY7KZA61O" localSheetId="9" hidden="1">#REF!</definedName>
    <definedName name="BExONNZ9VMHVX3J6NLNJY7KZA61O" localSheetId="8" hidden="1">#REF!</definedName>
    <definedName name="BExONNZ9VMHVX3J6NLNJY7KZA61O" localSheetId="7" hidden="1">#REF!</definedName>
    <definedName name="BExONNZ9VMHVX3J6NLNJY7KZA61O" localSheetId="6" hidden="1">#REF!</definedName>
    <definedName name="BExONNZ9VMHVX3J6NLNJY7KZA61O" localSheetId="5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15" hidden="1">#REF!</definedName>
    <definedName name="BExONRQ1BAA4F3TXP2MYQ4YCZ09S" localSheetId="14" hidden="1">#REF!</definedName>
    <definedName name="BExONRQ1BAA4F3TXP2MYQ4YCZ09S" localSheetId="13" hidden="1">#REF!</definedName>
    <definedName name="BExONRQ1BAA4F3TXP2MYQ4YCZ09S" localSheetId="12" hidden="1">#REF!</definedName>
    <definedName name="BExONRQ1BAA4F3TXP2MYQ4YCZ09S" localSheetId="11" hidden="1">#REF!</definedName>
    <definedName name="BExONRQ1BAA4F3TXP2MYQ4YCZ09S" localSheetId="10" hidden="1">#REF!</definedName>
    <definedName name="BExONRQ1BAA4F3TXP2MYQ4YCZ09S" localSheetId="9" hidden="1">#REF!</definedName>
    <definedName name="BExONRQ1BAA4F3TXP2MYQ4YCZ09S" localSheetId="8" hidden="1">#REF!</definedName>
    <definedName name="BExONRQ1BAA4F3TXP2MYQ4YCZ09S" localSheetId="7" hidden="1">#REF!</definedName>
    <definedName name="BExONRQ1BAA4F3TXP2MYQ4YCZ09S" localSheetId="6" hidden="1">#REF!</definedName>
    <definedName name="BExONRQ1BAA4F3TXP2MYQ4YCZ09S" localSheetId="5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15" hidden="1">#REF!</definedName>
    <definedName name="BExONU4ENMND8RLZX0L5EHPYQQSB" localSheetId="14" hidden="1">#REF!</definedName>
    <definedName name="BExONU4ENMND8RLZX0L5EHPYQQSB" localSheetId="13" hidden="1">#REF!</definedName>
    <definedName name="BExONU4ENMND8RLZX0L5EHPYQQSB" localSheetId="12" hidden="1">#REF!</definedName>
    <definedName name="BExONU4ENMND8RLZX0L5EHPYQQSB" localSheetId="11" hidden="1">#REF!</definedName>
    <definedName name="BExONU4ENMND8RLZX0L5EHPYQQSB" localSheetId="10" hidden="1">#REF!</definedName>
    <definedName name="BExONU4ENMND8RLZX0L5EHPYQQSB" localSheetId="9" hidden="1">#REF!</definedName>
    <definedName name="BExONU4ENMND8RLZX0L5EHPYQQSB" localSheetId="8" hidden="1">#REF!</definedName>
    <definedName name="BExONU4ENMND8RLZX0L5EHPYQQSB" localSheetId="7" hidden="1">#REF!</definedName>
    <definedName name="BExONU4ENMND8RLZX0L5EHPYQQSB" localSheetId="6" hidden="1">#REF!</definedName>
    <definedName name="BExONU4ENMND8RLZX0L5EHPYQQSB" localSheetId="5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15" hidden="1">#REF!</definedName>
    <definedName name="BExONXPUEU6ZRSIX4PDJ1DXY679I" localSheetId="14" hidden="1">#REF!</definedName>
    <definedName name="BExONXPUEU6ZRSIX4PDJ1DXY679I" localSheetId="13" hidden="1">#REF!</definedName>
    <definedName name="BExONXPUEU6ZRSIX4PDJ1DXY679I" localSheetId="12" hidden="1">#REF!</definedName>
    <definedName name="BExONXPUEU6ZRSIX4PDJ1DXY679I" localSheetId="11" hidden="1">#REF!</definedName>
    <definedName name="BExONXPUEU6ZRSIX4PDJ1DXY679I" localSheetId="10" hidden="1">#REF!</definedName>
    <definedName name="BExONXPUEU6ZRSIX4PDJ1DXY679I" localSheetId="9" hidden="1">#REF!</definedName>
    <definedName name="BExONXPUEU6ZRSIX4PDJ1DXY679I" localSheetId="8" hidden="1">#REF!</definedName>
    <definedName name="BExONXPUEU6ZRSIX4PDJ1DXY679I" localSheetId="7" hidden="1">#REF!</definedName>
    <definedName name="BExONXPUEU6ZRSIX4PDJ1DXY679I" localSheetId="6" hidden="1">#REF!</definedName>
    <definedName name="BExONXPUEU6ZRSIX4PDJ1DXY679I" localSheetId="5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15" hidden="1">#REF!</definedName>
    <definedName name="BExOO0KEG2WL5WKKMHN0S2UTIUNG" localSheetId="14" hidden="1">#REF!</definedName>
    <definedName name="BExOO0KEG2WL5WKKMHN0S2UTIUNG" localSheetId="13" hidden="1">#REF!</definedName>
    <definedName name="BExOO0KEG2WL5WKKMHN0S2UTIUNG" localSheetId="12" hidden="1">#REF!</definedName>
    <definedName name="BExOO0KEG2WL5WKKMHN0S2UTIUNG" localSheetId="11" hidden="1">#REF!</definedName>
    <definedName name="BExOO0KEG2WL5WKKMHN0S2UTIUNG" localSheetId="10" hidden="1">#REF!</definedName>
    <definedName name="BExOO0KEG2WL5WKKMHN0S2UTIUNG" localSheetId="9" hidden="1">#REF!</definedName>
    <definedName name="BExOO0KEG2WL5WKKMHN0S2UTIUNG" localSheetId="8" hidden="1">#REF!</definedName>
    <definedName name="BExOO0KEG2WL5WKKMHN0S2UTIUNG" localSheetId="7" hidden="1">#REF!</definedName>
    <definedName name="BExOO0KEG2WL5WKKMHN0S2UTIUNG" localSheetId="6" hidden="1">#REF!</definedName>
    <definedName name="BExOO0KEG2WL5WKKMHN0S2UTIUNG" localSheetId="5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15" hidden="1">#REF!</definedName>
    <definedName name="BExOO1WWIZSGB0YTGKESB45TSVMZ" localSheetId="14" hidden="1">#REF!</definedName>
    <definedName name="BExOO1WWIZSGB0YTGKESB45TSVMZ" localSheetId="13" hidden="1">#REF!</definedName>
    <definedName name="BExOO1WWIZSGB0YTGKESB45TSVMZ" localSheetId="12" hidden="1">#REF!</definedName>
    <definedName name="BExOO1WWIZSGB0YTGKESB45TSVMZ" localSheetId="11" hidden="1">#REF!</definedName>
    <definedName name="BExOO1WWIZSGB0YTGKESB45TSVMZ" localSheetId="10" hidden="1">#REF!</definedName>
    <definedName name="BExOO1WWIZSGB0YTGKESB45TSVMZ" localSheetId="9" hidden="1">#REF!</definedName>
    <definedName name="BExOO1WWIZSGB0YTGKESB45TSVMZ" localSheetId="8" hidden="1">#REF!</definedName>
    <definedName name="BExOO1WWIZSGB0YTGKESB45TSVMZ" localSheetId="7" hidden="1">#REF!</definedName>
    <definedName name="BExOO1WWIZSGB0YTGKESB45TSVMZ" localSheetId="6" hidden="1">#REF!</definedName>
    <definedName name="BExOO1WWIZSGB0YTGKESB45TSVMZ" localSheetId="5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15" hidden="1">#REF!</definedName>
    <definedName name="BExOO4B8FPAFYPHCTYTX37P1TQM5" localSheetId="14" hidden="1">#REF!</definedName>
    <definedName name="BExOO4B8FPAFYPHCTYTX37P1TQM5" localSheetId="13" hidden="1">#REF!</definedName>
    <definedName name="BExOO4B8FPAFYPHCTYTX37P1TQM5" localSheetId="12" hidden="1">#REF!</definedName>
    <definedName name="BExOO4B8FPAFYPHCTYTX37P1TQM5" localSheetId="11" hidden="1">#REF!</definedName>
    <definedName name="BExOO4B8FPAFYPHCTYTX37P1TQM5" localSheetId="10" hidden="1">#REF!</definedName>
    <definedName name="BExOO4B8FPAFYPHCTYTX37P1TQM5" localSheetId="9" hidden="1">#REF!</definedName>
    <definedName name="BExOO4B8FPAFYPHCTYTX37P1TQM5" localSheetId="8" hidden="1">#REF!</definedName>
    <definedName name="BExOO4B8FPAFYPHCTYTX37P1TQM5" localSheetId="7" hidden="1">#REF!</definedName>
    <definedName name="BExOO4B8FPAFYPHCTYTX37P1TQM5" localSheetId="6" hidden="1">#REF!</definedName>
    <definedName name="BExOO4B8FPAFYPHCTYTX37P1TQM5" localSheetId="5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15" hidden="1">#REF!</definedName>
    <definedName name="BExOOIULUDOJRMYABWV5CCL906X6" localSheetId="14" hidden="1">#REF!</definedName>
    <definedName name="BExOOIULUDOJRMYABWV5CCL906X6" localSheetId="13" hidden="1">#REF!</definedName>
    <definedName name="BExOOIULUDOJRMYABWV5CCL906X6" localSheetId="12" hidden="1">#REF!</definedName>
    <definedName name="BExOOIULUDOJRMYABWV5CCL906X6" localSheetId="11" hidden="1">#REF!</definedName>
    <definedName name="BExOOIULUDOJRMYABWV5CCL906X6" localSheetId="10" hidden="1">#REF!</definedName>
    <definedName name="BExOOIULUDOJRMYABWV5CCL906X6" localSheetId="9" hidden="1">#REF!</definedName>
    <definedName name="BExOOIULUDOJRMYABWV5CCL906X6" localSheetId="8" hidden="1">#REF!</definedName>
    <definedName name="BExOOIULUDOJRMYABWV5CCL906X6" localSheetId="7" hidden="1">#REF!</definedName>
    <definedName name="BExOOIULUDOJRMYABWV5CCL906X6" localSheetId="6" hidden="1">#REF!</definedName>
    <definedName name="BExOOIULUDOJRMYABWV5CCL906X6" localSheetId="5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15" hidden="1">#REF!</definedName>
    <definedName name="BExOOJLIWKJW5S7XWJXD8TYV5HQ9" localSheetId="14" hidden="1">#REF!</definedName>
    <definedName name="BExOOJLIWKJW5S7XWJXD8TYV5HQ9" localSheetId="13" hidden="1">#REF!</definedName>
    <definedName name="BExOOJLIWKJW5S7XWJXD8TYV5HQ9" localSheetId="12" hidden="1">#REF!</definedName>
    <definedName name="BExOOJLIWKJW5S7XWJXD8TYV5HQ9" localSheetId="11" hidden="1">#REF!</definedName>
    <definedName name="BExOOJLIWKJW5S7XWJXD8TYV5HQ9" localSheetId="10" hidden="1">#REF!</definedName>
    <definedName name="BExOOJLIWKJW5S7XWJXD8TYV5HQ9" localSheetId="9" hidden="1">#REF!</definedName>
    <definedName name="BExOOJLIWKJW5S7XWJXD8TYV5HQ9" localSheetId="8" hidden="1">#REF!</definedName>
    <definedName name="BExOOJLIWKJW5S7XWJXD8TYV5HQ9" localSheetId="7" hidden="1">#REF!</definedName>
    <definedName name="BExOOJLIWKJW5S7XWJXD8TYV5HQ9" localSheetId="6" hidden="1">#REF!</definedName>
    <definedName name="BExOOJLIWKJW5S7XWJXD8TYV5HQ9" localSheetId="5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15" hidden="1">#REF!</definedName>
    <definedName name="BExOOQ1JVWQ9LYXD0V94BRXKTA1I" localSheetId="14" hidden="1">#REF!</definedName>
    <definedName name="BExOOQ1JVWQ9LYXD0V94BRXKTA1I" localSheetId="13" hidden="1">#REF!</definedName>
    <definedName name="BExOOQ1JVWQ9LYXD0V94BRXKTA1I" localSheetId="12" hidden="1">#REF!</definedName>
    <definedName name="BExOOQ1JVWQ9LYXD0V94BRXKTA1I" localSheetId="11" hidden="1">#REF!</definedName>
    <definedName name="BExOOQ1JVWQ9LYXD0V94BRXKTA1I" localSheetId="10" hidden="1">#REF!</definedName>
    <definedName name="BExOOQ1JVWQ9LYXD0V94BRXKTA1I" localSheetId="9" hidden="1">#REF!</definedName>
    <definedName name="BExOOQ1JVWQ9LYXD0V94BRXKTA1I" localSheetId="8" hidden="1">#REF!</definedName>
    <definedName name="BExOOQ1JVWQ9LYXD0V94BRXKTA1I" localSheetId="7" hidden="1">#REF!</definedName>
    <definedName name="BExOOQ1JVWQ9LYXD0V94BRXKTA1I" localSheetId="6" hidden="1">#REF!</definedName>
    <definedName name="BExOOQ1JVWQ9LYXD0V94BRXKTA1I" localSheetId="5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15" hidden="1">#REF!</definedName>
    <definedName name="BExOOTN0KTXJCL7E476XBN1CJ553" localSheetId="14" hidden="1">#REF!</definedName>
    <definedName name="BExOOTN0KTXJCL7E476XBN1CJ553" localSheetId="13" hidden="1">#REF!</definedName>
    <definedName name="BExOOTN0KTXJCL7E476XBN1CJ553" localSheetId="12" hidden="1">#REF!</definedName>
    <definedName name="BExOOTN0KTXJCL7E476XBN1CJ553" localSheetId="11" hidden="1">#REF!</definedName>
    <definedName name="BExOOTN0KTXJCL7E476XBN1CJ553" localSheetId="10" hidden="1">#REF!</definedName>
    <definedName name="BExOOTN0KTXJCL7E476XBN1CJ553" localSheetId="9" hidden="1">#REF!</definedName>
    <definedName name="BExOOTN0KTXJCL7E476XBN1CJ553" localSheetId="8" hidden="1">#REF!</definedName>
    <definedName name="BExOOTN0KTXJCL7E476XBN1CJ553" localSheetId="7" hidden="1">#REF!</definedName>
    <definedName name="BExOOTN0KTXJCL7E476XBN1CJ553" localSheetId="6" hidden="1">#REF!</definedName>
    <definedName name="BExOOTN0KTXJCL7E476XBN1CJ553" localSheetId="5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15" hidden="1">#REF!</definedName>
    <definedName name="BExOOVVUJIJNAYDICUUQQ9O7O3TW" localSheetId="14" hidden="1">#REF!</definedName>
    <definedName name="BExOOVVUJIJNAYDICUUQQ9O7O3TW" localSheetId="13" hidden="1">#REF!</definedName>
    <definedName name="BExOOVVUJIJNAYDICUUQQ9O7O3TW" localSheetId="12" hidden="1">#REF!</definedName>
    <definedName name="BExOOVVUJIJNAYDICUUQQ9O7O3TW" localSheetId="11" hidden="1">#REF!</definedName>
    <definedName name="BExOOVVUJIJNAYDICUUQQ9O7O3TW" localSheetId="10" hidden="1">#REF!</definedName>
    <definedName name="BExOOVVUJIJNAYDICUUQQ9O7O3TW" localSheetId="9" hidden="1">#REF!</definedName>
    <definedName name="BExOOVVUJIJNAYDICUUQQ9O7O3TW" localSheetId="8" hidden="1">#REF!</definedName>
    <definedName name="BExOOVVUJIJNAYDICUUQQ9O7O3TW" localSheetId="7" hidden="1">#REF!</definedName>
    <definedName name="BExOOVVUJIJNAYDICUUQQ9O7O3TW" localSheetId="6" hidden="1">#REF!</definedName>
    <definedName name="BExOOVVUJIJNAYDICUUQQ9O7O3TW" localSheetId="5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15" hidden="1">#REF!</definedName>
    <definedName name="BExOP9DDU5MZJKWGFT0MKL44YKIV" localSheetId="14" hidden="1">#REF!</definedName>
    <definedName name="BExOP9DDU5MZJKWGFT0MKL44YKIV" localSheetId="13" hidden="1">#REF!</definedName>
    <definedName name="BExOP9DDU5MZJKWGFT0MKL44YKIV" localSheetId="12" hidden="1">#REF!</definedName>
    <definedName name="BExOP9DDU5MZJKWGFT0MKL44YKIV" localSheetId="11" hidden="1">#REF!</definedName>
    <definedName name="BExOP9DDU5MZJKWGFT0MKL44YKIV" localSheetId="10" hidden="1">#REF!</definedName>
    <definedName name="BExOP9DDU5MZJKWGFT0MKL44YKIV" localSheetId="9" hidden="1">#REF!</definedName>
    <definedName name="BExOP9DDU5MZJKWGFT0MKL44YKIV" localSheetId="8" hidden="1">#REF!</definedName>
    <definedName name="BExOP9DDU5MZJKWGFT0MKL44YKIV" localSheetId="7" hidden="1">#REF!</definedName>
    <definedName name="BExOP9DDU5MZJKWGFT0MKL44YKIV" localSheetId="6" hidden="1">#REF!</definedName>
    <definedName name="BExOP9DDU5MZJKWGFT0MKL44YKIV" localSheetId="5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15" hidden="1">#REF!</definedName>
    <definedName name="BExOP9DEBV5W5P4Q25J3XCJBP5S9" localSheetId="14" hidden="1">#REF!</definedName>
    <definedName name="BExOP9DEBV5W5P4Q25J3XCJBP5S9" localSheetId="13" hidden="1">#REF!</definedName>
    <definedName name="BExOP9DEBV5W5P4Q25J3XCJBP5S9" localSheetId="12" hidden="1">#REF!</definedName>
    <definedName name="BExOP9DEBV5W5P4Q25J3XCJBP5S9" localSheetId="11" hidden="1">#REF!</definedName>
    <definedName name="BExOP9DEBV5W5P4Q25J3XCJBP5S9" localSheetId="10" hidden="1">#REF!</definedName>
    <definedName name="BExOP9DEBV5W5P4Q25J3XCJBP5S9" localSheetId="9" hidden="1">#REF!</definedName>
    <definedName name="BExOP9DEBV5W5P4Q25J3XCJBP5S9" localSheetId="8" hidden="1">#REF!</definedName>
    <definedName name="BExOP9DEBV5W5P4Q25J3XCJBP5S9" localSheetId="7" hidden="1">#REF!</definedName>
    <definedName name="BExOP9DEBV5W5P4Q25J3XCJBP5S9" localSheetId="6" hidden="1">#REF!</definedName>
    <definedName name="BExOP9DEBV5W5P4Q25J3XCJBP5S9" localSheetId="5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15" hidden="1">#REF!</definedName>
    <definedName name="BExOPFNYRBL0BFM23LZBJTADNOE4" localSheetId="14" hidden="1">#REF!</definedName>
    <definedName name="BExOPFNYRBL0BFM23LZBJTADNOE4" localSheetId="13" hidden="1">#REF!</definedName>
    <definedName name="BExOPFNYRBL0BFM23LZBJTADNOE4" localSheetId="12" hidden="1">#REF!</definedName>
    <definedName name="BExOPFNYRBL0BFM23LZBJTADNOE4" localSheetId="11" hidden="1">#REF!</definedName>
    <definedName name="BExOPFNYRBL0BFM23LZBJTADNOE4" localSheetId="10" hidden="1">#REF!</definedName>
    <definedName name="BExOPFNYRBL0BFM23LZBJTADNOE4" localSheetId="9" hidden="1">#REF!</definedName>
    <definedName name="BExOPFNYRBL0BFM23LZBJTADNOE4" localSheetId="8" hidden="1">#REF!</definedName>
    <definedName name="BExOPFNYRBL0BFM23LZBJTADNOE4" localSheetId="7" hidden="1">#REF!</definedName>
    <definedName name="BExOPFNYRBL0BFM23LZBJTADNOE4" localSheetId="6" hidden="1">#REF!</definedName>
    <definedName name="BExOPFNYRBL0BFM23LZBJTADNOE4" localSheetId="5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15" hidden="1">#REF!</definedName>
    <definedName name="BExOPINVFSIZMCVT9YGT2AODVCX3" localSheetId="14" hidden="1">#REF!</definedName>
    <definedName name="BExOPINVFSIZMCVT9YGT2AODVCX3" localSheetId="13" hidden="1">#REF!</definedName>
    <definedName name="BExOPINVFSIZMCVT9YGT2AODVCX3" localSheetId="12" hidden="1">#REF!</definedName>
    <definedName name="BExOPINVFSIZMCVT9YGT2AODVCX3" localSheetId="11" hidden="1">#REF!</definedName>
    <definedName name="BExOPINVFSIZMCVT9YGT2AODVCX3" localSheetId="10" hidden="1">#REF!</definedName>
    <definedName name="BExOPINVFSIZMCVT9YGT2AODVCX3" localSheetId="9" hidden="1">#REF!</definedName>
    <definedName name="BExOPINVFSIZMCVT9YGT2AODVCX3" localSheetId="8" hidden="1">#REF!</definedName>
    <definedName name="BExOPINVFSIZMCVT9YGT2AODVCX3" localSheetId="7" hidden="1">#REF!</definedName>
    <definedName name="BExOPINVFSIZMCVT9YGT2AODVCX3" localSheetId="6" hidden="1">#REF!</definedName>
    <definedName name="BExOPINVFSIZMCVT9YGT2AODVCX3" localSheetId="5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15" hidden="1">#REF!</definedName>
    <definedName name="BExOQ1JN4SAC44RTMZIGHSW023WA" localSheetId="14" hidden="1">#REF!</definedName>
    <definedName name="BExOQ1JN4SAC44RTMZIGHSW023WA" localSheetId="13" hidden="1">#REF!</definedName>
    <definedName name="BExOQ1JN4SAC44RTMZIGHSW023WA" localSheetId="12" hidden="1">#REF!</definedName>
    <definedName name="BExOQ1JN4SAC44RTMZIGHSW023WA" localSheetId="11" hidden="1">#REF!</definedName>
    <definedName name="BExOQ1JN4SAC44RTMZIGHSW023WA" localSheetId="10" hidden="1">#REF!</definedName>
    <definedName name="BExOQ1JN4SAC44RTMZIGHSW023WA" localSheetId="9" hidden="1">#REF!</definedName>
    <definedName name="BExOQ1JN4SAC44RTMZIGHSW023WA" localSheetId="8" hidden="1">#REF!</definedName>
    <definedName name="BExOQ1JN4SAC44RTMZIGHSW023WA" localSheetId="7" hidden="1">#REF!</definedName>
    <definedName name="BExOQ1JN4SAC44RTMZIGHSW023WA" localSheetId="6" hidden="1">#REF!</definedName>
    <definedName name="BExOQ1JN4SAC44RTMZIGHSW023WA" localSheetId="5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15" hidden="1">#REF!</definedName>
    <definedName name="BExOQ256YMF115DJL3KBPNKABJ90" localSheetId="14" hidden="1">#REF!</definedName>
    <definedName name="BExOQ256YMF115DJL3KBPNKABJ90" localSheetId="13" hidden="1">#REF!</definedName>
    <definedName name="BExOQ256YMF115DJL3KBPNKABJ90" localSheetId="12" hidden="1">#REF!</definedName>
    <definedName name="BExOQ256YMF115DJL3KBPNKABJ90" localSheetId="11" hidden="1">#REF!</definedName>
    <definedName name="BExOQ256YMF115DJL3KBPNKABJ90" localSheetId="10" hidden="1">#REF!</definedName>
    <definedName name="BExOQ256YMF115DJL3KBPNKABJ90" localSheetId="9" hidden="1">#REF!</definedName>
    <definedName name="BExOQ256YMF115DJL3KBPNKABJ90" localSheetId="8" hidden="1">#REF!</definedName>
    <definedName name="BExOQ256YMF115DJL3KBPNKABJ90" localSheetId="7" hidden="1">#REF!</definedName>
    <definedName name="BExOQ256YMF115DJL3KBPNKABJ90" localSheetId="6" hidden="1">#REF!</definedName>
    <definedName name="BExOQ256YMF115DJL3KBPNKABJ90" localSheetId="5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15" hidden="1">#REF!</definedName>
    <definedName name="BExQ19DEUOLC11IW32E2AMVZLFF1" localSheetId="14" hidden="1">#REF!</definedName>
    <definedName name="BExQ19DEUOLC11IW32E2AMVZLFF1" localSheetId="13" hidden="1">#REF!</definedName>
    <definedName name="BExQ19DEUOLC11IW32E2AMVZLFF1" localSheetId="12" hidden="1">#REF!</definedName>
    <definedName name="BExQ19DEUOLC11IW32E2AMVZLFF1" localSheetId="11" hidden="1">#REF!</definedName>
    <definedName name="BExQ19DEUOLC11IW32E2AMVZLFF1" localSheetId="10" hidden="1">#REF!</definedName>
    <definedName name="BExQ19DEUOLC11IW32E2AMVZLFF1" localSheetId="9" hidden="1">#REF!</definedName>
    <definedName name="BExQ19DEUOLC11IW32E2AMVZLFF1" localSheetId="8" hidden="1">#REF!</definedName>
    <definedName name="BExQ19DEUOLC11IW32E2AMVZLFF1" localSheetId="7" hidden="1">#REF!</definedName>
    <definedName name="BExQ19DEUOLC11IW32E2AMVZLFF1" localSheetId="6" hidden="1">#REF!</definedName>
    <definedName name="BExQ19DEUOLC11IW32E2AMVZLFF1" localSheetId="5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15" hidden="1">#REF!</definedName>
    <definedName name="BExQ1OCW3L24TN0BYVRE2NE3IK1O" localSheetId="14" hidden="1">#REF!</definedName>
    <definedName name="BExQ1OCW3L24TN0BYVRE2NE3IK1O" localSheetId="13" hidden="1">#REF!</definedName>
    <definedName name="BExQ1OCW3L24TN0BYVRE2NE3IK1O" localSheetId="12" hidden="1">#REF!</definedName>
    <definedName name="BExQ1OCW3L24TN0BYVRE2NE3IK1O" localSheetId="11" hidden="1">#REF!</definedName>
    <definedName name="BExQ1OCW3L24TN0BYVRE2NE3IK1O" localSheetId="10" hidden="1">#REF!</definedName>
    <definedName name="BExQ1OCW3L24TN0BYVRE2NE3IK1O" localSheetId="9" hidden="1">#REF!</definedName>
    <definedName name="BExQ1OCW3L24TN0BYVRE2NE3IK1O" localSheetId="8" hidden="1">#REF!</definedName>
    <definedName name="BExQ1OCW3L24TN0BYVRE2NE3IK1O" localSheetId="7" hidden="1">#REF!</definedName>
    <definedName name="BExQ1OCW3L24TN0BYVRE2NE3IK1O" localSheetId="6" hidden="1">#REF!</definedName>
    <definedName name="BExQ1OCW3L24TN0BYVRE2NE3IK1O" localSheetId="5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15" hidden="1">#REF!</definedName>
    <definedName name="BExQ29C73XR33S3668YYSYZAIHTG" localSheetId="14" hidden="1">#REF!</definedName>
    <definedName name="BExQ29C73XR33S3668YYSYZAIHTG" localSheetId="13" hidden="1">#REF!</definedName>
    <definedName name="BExQ29C73XR33S3668YYSYZAIHTG" localSheetId="12" hidden="1">#REF!</definedName>
    <definedName name="BExQ29C73XR33S3668YYSYZAIHTG" localSheetId="11" hidden="1">#REF!</definedName>
    <definedName name="BExQ29C73XR33S3668YYSYZAIHTG" localSheetId="10" hidden="1">#REF!</definedName>
    <definedName name="BExQ29C73XR33S3668YYSYZAIHTG" localSheetId="9" hidden="1">#REF!</definedName>
    <definedName name="BExQ29C73XR33S3668YYSYZAIHTG" localSheetId="8" hidden="1">#REF!</definedName>
    <definedName name="BExQ29C73XR33S3668YYSYZAIHTG" localSheetId="7" hidden="1">#REF!</definedName>
    <definedName name="BExQ29C73XR33S3668YYSYZAIHTG" localSheetId="6" hidden="1">#REF!</definedName>
    <definedName name="BExQ29C73XR33S3668YYSYZAIHTG" localSheetId="5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15" hidden="1">#REF!</definedName>
    <definedName name="BExQ2FS228IUDUP2023RA1D4AO4C" localSheetId="14" hidden="1">#REF!</definedName>
    <definedName name="BExQ2FS228IUDUP2023RA1D4AO4C" localSheetId="13" hidden="1">#REF!</definedName>
    <definedName name="BExQ2FS228IUDUP2023RA1D4AO4C" localSheetId="12" hidden="1">#REF!</definedName>
    <definedName name="BExQ2FS228IUDUP2023RA1D4AO4C" localSheetId="11" hidden="1">#REF!</definedName>
    <definedName name="BExQ2FS228IUDUP2023RA1D4AO4C" localSheetId="10" hidden="1">#REF!</definedName>
    <definedName name="BExQ2FS228IUDUP2023RA1D4AO4C" localSheetId="9" hidden="1">#REF!</definedName>
    <definedName name="BExQ2FS228IUDUP2023RA1D4AO4C" localSheetId="8" hidden="1">#REF!</definedName>
    <definedName name="BExQ2FS228IUDUP2023RA1D4AO4C" localSheetId="7" hidden="1">#REF!</definedName>
    <definedName name="BExQ2FS228IUDUP2023RA1D4AO4C" localSheetId="6" hidden="1">#REF!</definedName>
    <definedName name="BExQ2FS228IUDUP2023RA1D4AO4C" localSheetId="5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15" hidden="1">#REF!</definedName>
    <definedName name="BExQ2L0XYWLY9VPZWXYYFRIRQRJ1" localSheetId="14" hidden="1">#REF!</definedName>
    <definedName name="BExQ2L0XYWLY9VPZWXYYFRIRQRJ1" localSheetId="13" hidden="1">#REF!</definedName>
    <definedName name="BExQ2L0XYWLY9VPZWXYYFRIRQRJ1" localSheetId="12" hidden="1">#REF!</definedName>
    <definedName name="BExQ2L0XYWLY9VPZWXYYFRIRQRJ1" localSheetId="11" hidden="1">#REF!</definedName>
    <definedName name="BExQ2L0XYWLY9VPZWXYYFRIRQRJ1" localSheetId="10" hidden="1">#REF!</definedName>
    <definedName name="BExQ2L0XYWLY9VPZWXYYFRIRQRJ1" localSheetId="9" hidden="1">#REF!</definedName>
    <definedName name="BExQ2L0XYWLY9VPZWXYYFRIRQRJ1" localSheetId="8" hidden="1">#REF!</definedName>
    <definedName name="BExQ2L0XYWLY9VPZWXYYFRIRQRJ1" localSheetId="7" hidden="1">#REF!</definedName>
    <definedName name="BExQ2L0XYWLY9VPZWXYYFRIRQRJ1" localSheetId="6" hidden="1">#REF!</definedName>
    <definedName name="BExQ2L0XYWLY9VPZWXYYFRIRQRJ1" localSheetId="5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15" hidden="1">#REF!</definedName>
    <definedName name="BExQ2M841F5Z1BQYR8DG5FKK0LIU" localSheetId="14" hidden="1">#REF!</definedName>
    <definedName name="BExQ2M841F5Z1BQYR8DG5FKK0LIU" localSheetId="13" hidden="1">#REF!</definedName>
    <definedName name="BExQ2M841F5Z1BQYR8DG5FKK0LIU" localSheetId="12" hidden="1">#REF!</definedName>
    <definedName name="BExQ2M841F5Z1BQYR8DG5FKK0LIU" localSheetId="11" hidden="1">#REF!</definedName>
    <definedName name="BExQ2M841F5Z1BQYR8DG5FKK0LIU" localSheetId="10" hidden="1">#REF!</definedName>
    <definedName name="BExQ2M841F5Z1BQYR8DG5FKK0LIU" localSheetId="9" hidden="1">#REF!</definedName>
    <definedName name="BExQ2M841F5Z1BQYR8DG5FKK0LIU" localSheetId="8" hidden="1">#REF!</definedName>
    <definedName name="BExQ2M841F5Z1BQYR8DG5FKK0LIU" localSheetId="7" hidden="1">#REF!</definedName>
    <definedName name="BExQ2M841F5Z1BQYR8DG5FKK0LIU" localSheetId="6" hidden="1">#REF!</definedName>
    <definedName name="BExQ2M841F5Z1BQYR8DG5FKK0LIU" localSheetId="5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15" hidden="1">#REF!</definedName>
    <definedName name="BExQ2STHO7AXYTS1VPPHQMX1WT30" localSheetId="14" hidden="1">#REF!</definedName>
    <definedName name="BExQ2STHO7AXYTS1VPPHQMX1WT30" localSheetId="13" hidden="1">#REF!</definedName>
    <definedName name="BExQ2STHO7AXYTS1VPPHQMX1WT30" localSheetId="12" hidden="1">#REF!</definedName>
    <definedName name="BExQ2STHO7AXYTS1VPPHQMX1WT30" localSheetId="11" hidden="1">#REF!</definedName>
    <definedName name="BExQ2STHO7AXYTS1VPPHQMX1WT30" localSheetId="10" hidden="1">#REF!</definedName>
    <definedName name="BExQ2STHO7AXYTS1VPPHQMX1WT30" localSheetId="9" hidden="1">#REF!</definedName>
    <definedName name="BExQ2STHO7AXYTS1VPPHQMX1WT30" localSheetId="8" hidden="1">#REF!</definedName>
    <definedName name="BExQ2STHO7AXYTS1VPPHQMX1WT30" localSheetId="7" hidden="1">#REF!</definedName>
    <definedName name="BExQ2STHO7AXYTS1VPPHQMX1WT30" localSheetId="6" hidden="1">#REF!</definedName>
    <definedName name="BExQ2STHO7AXYTS1VPPHQMX1WT30" localSheetId="5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15" hidden="1">#REF!</definedName>
    <definedName name="BExQ2XWXHMQMQ99FF9293AEQHABB" localSheetId="14" hidden="1">#REF!</definedName>
    <definedName name="BExQ2XWXHMQMQ99FF9293AEQHABB" localSheetId="13" hidden="1">#REF!</definedName>
    <definedName name="BExQ2XWXHMQMQ99FF9293AEQHABB" localSheetId="12" hidden="1">#REF!</definedName>
    <definedName name="BExQ2XWXHMQMQ99FF9293AEQHABB" localSheetId="11" hidden="1">#REF!</definedName>
    <definedName name="BExQ2XWXHMQMQ99FF9293AEQHABB" localSheetId="10" hidden="1">#REF!</definedName>
    <definedName name="BExQ2XWXHMQMQ99FF9293AEQHABB" localSheetId="9" hidden="1">#REF!</definedName>
    <definedName name="BExQ2XWXHMQMQ99FF9293AEQHABB" localSheetId="8" hidden="1">#REF!</definedName>
    <definedName name="BExQ2XWXHMQMQ99FF9293AEQHABB" localSheetId="7" hidden="1">#REF!</definedName>
    <definedName name="BExQ2XWXHMQMQ99FF9293AEQHABB" localSheetId="6" hidden="1">#REF!</definedName>
    <definedName name="BExQ2XWXHMQMQ99FF9293AEQHABB" localSheetId="5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15" hidden="1">#REF!</definedName>
    <definedName name="BExQ300G8I8TK45A0MVHV15422EU" localSheetId="14" hidden="1">#REF!</definedName>
    <definedName name="BExQ300G8I8TK45A0MVHV15422EU" localSheetId="13" hidden="1">#REF!</definedName>
    <definedName name="BExQ300G8I8TK45A0MVHV15422EU" localSheetId="12" hidden="1">#REF!</definedName>
    <definedName name="BExQ300G8I8TK45A0MVHV15422EU" localSheetId="11" hidden="1">#REF!</definedName>
    <definedName name="BExQ300G8I8TK45A0MVHV15422EU" localSheetId="10" hidden="1">#REF!</definedName>
    <definedName name="BExQ300G8I8TK45A0MVHV15422EU" localSheetId="9" hidden="1">#REF!</definedName>
    <definedName name="BExQ300G8I8TK45A0MVHV15422EU" localSheetId="8" hidden="1">#REF!</definedName>
    <definedName name="BExQ300G8I8TK45A0MVHV15422EU" localSheetId="7" hidden="1">#REF!</definedName>
    <definedName name="BExQ300G8I8TK45A0MVHV15422EU" localSheetId="6" hidden="1">#REF!</definedName>
    <definedName name="BExQ300G8I8TK45A0MVHV15422EU" localSheetId="5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15" hidden="1">#REF!</definedName>
    <definedName name="BExQ305RBEODGNAETZ0EZQLLDZZD" localSheetId="14" hidden="1">#REF!</definedName>
    <definedName name="BExQ305RBEODGNAETZ0EZQLLDZZD" localSheetId="13" hidden="1">#REF!</definedName>
    <definedName name="BExQ305RBEODGNAETZ0EZQLLDZZD" localSheetId="12" hidden="1">#REF!</definedName>
    <definedName name="BExQ305RBEODGNAETZ0EZQLLDZZD" localSheetId="11" hidden="1">#REF!</definedName>
    <definedName name="BExQ305RBEODGNAETZ0EZQLLDZZD" localSheetId="10" hidden="1">#REF!</definedName>
    <definedName name="BExQ305RBEODGNAETZ0EZQLLDZZD" localSheetId="9" hidden="1">#REF!</definedName>
    <definedName name="BExQ305RBEODGNAETZ0EZQLLDZZD" localSheetId="8" hidden="1">#REF!</definedName>
    <definedName name="BExQ305RBEODGNAETZ0EZQLLDZZD" localSheetId="7" hidden="1">#REF!</definedName>
    <definedName name="BExQ305RBEODGNAETZ0EZQLLDZZD" localSheetId="6" hidden="1">#REF!</definedName>
    <definedName name="BExQ305RBEODGNAETZ0EZQLLDZZD" localSheetId="5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15" hidden="1">#REF!</definedName>
    <definedName name="BExQ37SZQJSC2C73FY2IJY852LVP" localSheetId="14" hidden="1">#REF!</definedName>
    <definedName name="BExQ37SZQJSC2C73FY2IJY852LVP" localSheetId="13" hidden="1">#REF!</definedName>
    <definedName name="BExQ37SZQJSC2C73FY2IJY852LVP" localSheetId="12" hidden="1">#REF!</definedName>
    <definedName name="BExQ37SZQJSC2C73FY2IJY852LVP" localSheetId="11" hidden="1">#REF!</definedName>
    <definedName name="BExQ37SZQJSC2C73FY2IJY852LVP" localSheetId="10" hidden="1">#REF!</definedName>
    <definedName name="BExQ37SZQJSC2C73FY2IJY852LVP" localSheetId="9" hidden="1">#REF!</definedName>
    <definedName name="BExQ37SZQJSC2C73FY2IJY852LVP" localSheetId="8" hidden="1">#REF!</definedName>
    <definedName name="BExQ37SZQJSC2C73FY2IJY852LVP" localSheetId="7" hidden="1">#REF!</definedName>
    <definedName name="BExQ37SZQJSC2C73FY2IJY852LVP" localSheetId="6" hidden="1">#REF!</definedName>
    <definedName name="BExQ37SZQJSC2C73FY2IJY852LVP" localSheetId="5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15" hidden="1">#REF!</definedName>
    <definedName name="BExQ39R28MXSG2SEV956F0KZ20AN" localSheetId="14" hidden="1">#REF!</definedName>
    <definedName name="BExQ39R28MXSG2SEV956F0KZ20AN" localSheetId="13" hidden="1">#REF!</definedName>
    <definedName name="BExQ39R28MXSG2SEV956F0KZ20AN" localSheetId="12" hidden="1">#REF!</definedName>
    <definedName name="BExQ39R28MXSG2SEV956F0KZ20AN" localSheetId="11" hidden="1">#REF!</definedName>
    <definedName name="BExQ39R28MXSG2SEV956F0KZ20AN" localSheetId="10" hidden="1">#REF!</definedName>
    <definedName name="BExQ39R28MXSG2SEV956F0KZ20AN" localSheetId="9" hidden="1">#REF!</definedName>
    <definedName name="BExQ39R28MXSG2SEV956F0KZ20AN" localSheetId="8" hidden="1">#REF!</definedName>
    <definedName name="BExQ39R28MXSG2SEV956F0KZ20AN" localSheetId="7" hidden="1">#REF!</definedName>
    <definedName name="BExQ39R28MXSG2SEV956F0KZ20AN" localSheetId="6" hidden="1">#REF!</definedName>
    <definedName name="BExQ39R28MXSG2SEV956F0KZ20AN" localSheetId="5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15" hidden="1">#REF!</definedName>
    <definedName name="BExQ3D1P3M5Z3HLMEZ17E0BLEE4U" localSheetId="14" hidden="1">#REF!</definedName>
    <definedName name="BExQ3D1P3M5Z3HLMEZ17E0BLEE4U" localSheetId="13" hidden="1">#REF!</definedName>
    <definedName name="BExQ3D1P3M5Z3HLMEZ17E0BLEE4U" localSheetId="12" hidden="1">#REF!</definedName>
    <definedName name="BExQ3D1P3M5Z3HLMEZ17E0BLEE4U" localSheetId="11" hidden="1">#REF!</definedName>
    <definedName name="BExQ3D1P3M5Z3HLMEZ17E0BLEE4U" localSheetId="10" hidden="1">#REF!</definedName>
    <definedName name="BExQ3D1P3M5Z3HLMEZ17E0BLEE4U" localSheetId="9" hidden="1">#REF!</definedName>
    <definedName name="BExQ3D1P3M5Z3HLMEZ17E0BLEE4U" localSheetId="8" hidden="1">#REF!</definedName>
    <definedName name="BExQ3D1P3M5Z3HLMEZ17E0BLEE4U" localSheetId="7" hidden="1">#REF!</definedName>
    <definedName name="BExQ3D1P3M5Z3HLMEZ17E0BLEE4U" localSheetId="6" hidden="1">#REF!</definedName>
    <definedName name="BExQ3D1P3M5Z3HLMEZ17E0BLEE4U" localSheetId="5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15" hidden="1">#REF!</definedName>
    <definedName name="BExQ3EZX6BA2WHKI84SG78UPRTSE" localSheetId="14" hidden="1">#REF!</definedName>
    <definedName name="BExQ3EZX6BA2WHKI84SG78UPRTSE" localSheetId="13" hidden="1">#REF!</definedName>
    <definedName name="BExQ3EZX6BA2WHKI84SG78UPRTSE" localSheetId="12" hidden="1">#REF!</definedName>
    <definedName name="BExQ3EZX6BA2WHKI84SG78UPRTSE" localSheetId="11" hidden="1">#REF!</definedName>
    <definedName name="BExQ3EZX6BA2WHKI84SG78UPRTSE" localSheetId="10" hidden="1">#REF!</definedName>
    <definedName name="BExQ3EZX6BA2WHKI84SG78UPRTSE" localSheetId="9" hidden="1">#REF!</definedName>
    <definedName name="BExQ3EZX6BA2WHKI84SG78UPRTSE" localSheetId="8" hidden="1">#REF!</definedName>
    <definedName name="BExQ3EZX6BA2WHKI84SG78UPRTSE" localSheetId="7" hidden="1">#REF!</definedName>
    <definedName name="BExQ3EZX6BA2WHKI84SG78UPRTSE" localSheetId="6" hidden="1">#REF!</definedName>
    <definedName name="BExQ3EZX6BA2WHKI84SG78UPRTSE" localSheetId="5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15" hidden="1">#REF!</definedName>
    <definedName name="BExQ3KOX6620WUSBG7PGACNC936P" localSheetId="14" hidden="1">#REF!</definedName>
    <definedName name="BExQ3KOX6620WUSBG7PGACNC936P" localSheetId="13" hidden="1">#REF!</definedName>
    <definedName name="BExQ3KOX6620WUSBG7PGACNC936P" localSheetId="12" hidden="1">#REF!</definedName>
    <definedName name="BExQ3KOX6620WUSBG7PGACNC936P" localSheetId="11" hidden="1">#REF!</definedName>
    <definedName name="BExQ3KOX6620WUSBG7PGACNC936P" localSheetId="10" hidden="1">#REF!</definedName>
    <definedName name="BExQ3KOX6620WUSBG7PGACNC936P" localSheetId="9" hidden="1">#REF!</definedName>
    <definedName name="BExQ3KOX6620WUSBG7PGACNC936P" localSheetId="8" hidden="1">#REF!</definedName>
    <definedName name="BExQ3KOX6620WUSBG7PGACNC936P" localSheetId="7" hidden="1">#REF!</definedName>
    <definedName name="BExQ3KOX6620WUSBG7PGACNC936P" localSheetId="6" hidden="1">#REF!</definedName>
    <definedName name="BExQ3KOX6620WUSBG7PGACNC936P" localSheetId="5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15" hidden="1">#REF!</definedName>
    <definedName name="BExQ3O4W7QF8BOXTUT4IOGF6YKUD" localSheetId="14" hidden="1">#REF!</definedName>
    <definedName name="BExQ3O4W7QF8BOXTUT4IOGF6YKUD" localSheetId="13" hidden="1">#REF!</definedName>
    <definedName name="BExQ3O4W7QF8BOXTUT4IOGF6YKUD" localSheetId="12" hidden="1">#REF!</definedName>
    <definedName name="BExQ3O4W7QF8BOXTUT4IOGF6YKUD" localSheetId="11" hidden="1">#REF!</definedName>
    <definedName name="BExQ3O4W7QF8BOXTUT4IOGF6YKUD" localSheetId="10" hidden="1">#REF!</definedName>
    <definedName name="BExQ3O4W7QF8BOXTUT4IOGF6YKUD" localSheetId="9" hidden="1">#REF!</definedName>
    <definedName name="BExQ3O4W7QF8BOXTUT4IOGF6YKUD" localSheetId="8" hidden="1">#REF!</definedName>
    <definedName name="BExQ3O4W7QF8BOXTUT4IOGF6YKUD" localSheetId="7" hidden="1">#REF!</definedName>
    <definedName name="BExQ3O4W7QF8BOXTUT4IOGF6YKUD" localSheetId="6" hidden="1">#REF!</definedName>
    <definedName name="BExQ3O4W7QF8BOXTUT4IOGF6YKUD" localSheetId="5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15" hidden="1">#REF!</definedName>
    <definedName name="BExQ3PXOWSN8561ZR8IEY8ZASI3B" localSheetId="14" hidden="1">#REF!</definedName>
    <definedName name="BExQ3PXOWSN8561ZR8IEY8ZASI3B" localSheetId="13" hidden="1">#REF!</definedName>
    <definedName name="BExQ3PXOWSN8561ZR8IEY8ZASI3B" localSheetId="12" hidden="1">#REF!</definedName>
    <definedName name="BExQ3PXOWSN8561ZR8IEY8ZASI3B" localSheetId="11" hidden="1">#REF!</definedName>
    <definedName name="BExQ3PXOWSN8561ZR8IEY8ZASI3B" localSheetId="10" hidden="1">#REF!</definedName>
    <definedName name="BExQ3PXOWSN8561ZR8IEY8ZASI3B" localSheetId="9" hidden="1">#REF!</definedName>
    <definedName name="BExQ3PXOWSN8561ZR8IEY8ZASI3B" localSheetId="8" hidden="1">#REF!</definedName>
    <definedName name="BExQ3PXOWSN8561ZR8IEY8ZASI3B" localSheetId="7" hidden="1">#REF!</definedName>
    <definedName name="BExQ3PXOWSN8561ZR8IEY8ZASI3B" localSheetId="6" hidden="1">#REF!</definedName>
    <definedName name="BExQ3PXOWSN8561ZR8IEY8ZASI3B" localSheetId="5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15" hidden="1">#REF!</definedName>
    <definedName name="BExQ3TZF04IPY0B0UG9CQQ5736UA" localSheetId="14" hidden="1">#REF!</definedName>
    <definedName name="BExQ3TZF04IPY0B0UG9CQQ5736UA" localSheetId="13" hidden="1">#REF!</definedName>
    <definedName name="BExQ3TZF04IPY0B0UG9CQQ5736UA" localSheetId="12" hidden="1">#REF!</definedName>
    <definedName name="BExQ3TZF04IPY0B0UG9CQQ5736UA" localSheetId="11" hidden="1">#REF!</definedName>
    <definedName name="BExQ3TZF04IPY0B0UG9CQQ5736UA" localSheetId="10" hidden="1">#REF!</definedName>
    <definedName name="BExQ3TZF04IPY0B0UG9CQQ5736UA" localSheetId="9" hidden="1">#REF!</definedName>
    <definedName name="BExQ3TZF04IPY0B0UG9CQQ5736UA" localSheetId="8" hidden="1">#REF!</definedName>
    <definedName name="BExQ3TZF04IPY0B0UG9CQQ5736UA" localSheetId="7" hidden="1">#REF!</definedName>
    <definedName name="BExQ3TZF04IPY0B0UG9CQQ5736UA" localSheetId="6" hidden="1">#REF!</definedName>
    <definedName name="BExQ3TZF04IPY0B0UG9CQQ5736UA" localSheetId="5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15" hidden="1">#REF!</definedName>
    <definedName name="BExQ42IU9MNDYLODP41DL6YTZMAR" localSheetId="14" hidden="1">#REF!</definedName>
    <definedName name="BExQ42IU9MNDYLODP41DL6YTZMAR" localSheetId="13" hidden="1">#REF!</definedName>
    <definedName name="BExQ42IU9MNDYLODP41DL6YTZMAR" localSheetId="12" hidden="1">#REF!</definedName>
    <definedName name="BExQ42IU9MNDYLODP41DL6YTZMAR" localSheetId="11" hidden="1">#REF!</definedName>
    <definedName name="BExQ42IU9MNDYLODP41DL6YTZMAR" localSheetId="10" hidden="1">#REF!</definedName>
    <definedName name="BExQ42IU9MNDYLODP41DL6YTZMAR" localSheetId="9" hidden="1">#REF!</definedName>
    <definedName name="BExQ42IU9MNDYLODP41DL6YTZMAR" localSheetId="8" hidden="1">#REF!</definedName>
    <definedName name="BExQ42IU9MNDYLODP41DL6YTZMAR" localSheetId="7" hidden="1">#REF!</definedName>
    <definedName name="BExQ42IU9MNDYLODP41DL6YTZMAR" localSheetId="6" hidden="1">#REF!</definedName>
    <definedName name="BExQ42IU9MNDYLODP41DL6YTZMAR" localSheetId="5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15" hidden="1">#REF!</definedName>
    <definedName name="BExQ42O4PHH156IHXSW0JAYAC0NJ" localSheetId="14" hidden="1">#REF!</definedName>
    <definedName name="BExQ42O4PHH156IHXSW0JAYAC0NJ" localSheetId="13" hidden="1">#REF!</definedName>
    <definedName name="BExQ42O4PHH156IHXSW0JAYAC0NJ" localSheetId="12" hidden="1">#REF!</definedName>
    <definedName name="BExQ42O4PHH156IHXSW0JAYAC0NJ" localSheetId="11" hidden="1">#REF!</definedName>
    <definedName name="BExQ42O4PHH156IHXSW0JAYAC0NJ" localSheetId="10" hidden="1">#REF!</definedName>
    <definedName name="BExQ42O4PHH156IHXSW0JAYAC0NJ" localSheetId="9" hidden="1">#REF!</definedName>
    <definedName name="BExQ42O4PHH156IHXSW0JAYAC0NJ" localSheetId="8" hidden="1">#REF!</definedName>
    <definedName name="BExQ42O4PHH156IHXSW0JAYAC0NJ" localSheetId="7" hidden="1">#REF!</definedName>
    <definedName name="BExQ42O4PHH156IHXSW0JAYAC0NJ" localSheetId="6" hidden="1">#REF!</definedName>
    <definedName name="BExQ42O4PHH156IHXSW0JAYAC0NJ" localSheetId="5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15" hidden="1">#REF!</definedName>
    <definedName name="BExQ452HF7N1HYPXJXQ8WD6SOWUV" localSheetId="14" hidden="1">#REF!</definedName>
    <definedName name="BExQ452HF7N1HYPXJXQ8WD6SOWUV" localSheetId="13" hidden="1">#REF!</definedName>
    <definedName name="BExQ452HF7N1HYPXJXQ8WD6SOWUV" localSheetId="12" hidden="1">#REF!</definedName>
    <definedName name="BExQ452HF7N1HYPXJXQ8WD6SOWUV" localSheetId="11" hidden="1">#REF!</definedName>
    <definedName name="BExQ452HF7N1HYPXJXQ8WD6SOWUV" localSheetId="10" hidden="1">#REF!</definedName>
    <definedName name="BExQ452HF7N1HYPXJXQ8WD6SOWUV" localSheetId="9" hidden="1">#REF!</definedName>
    <definedName name="BExQ452HF7N1HYPXJXQ8WD6SOWUV" localSheetId="8" hidden="1">#REF!</definedName>
    <definedName name="BExQ452HF7N1HYPXJXQ8WD6SOWUV" localSheetId="7" hidden="1">#REF!</definedName>
    <definedName name="BExQ452HF7N1HYPXJXQ8WD6SOWUV" localSheetId="6" hidden="1">#REF!</definedName>
    <definedName name="BExQ452HF7N1HYPXJXQ8WD6SOWUV" localSheetId="5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15" hidden="1">#REF!</definedName>
    <definedName name="BExQ4BTBSHPHVEDRCXC2ROW8PLFC" localSheetId="14" hidden="1">#REF!</definedName>
    <definedName name="BExQ4BTBSHPHVEDRCXC2ROW8PLFC" localSheetId="13" hidden="1">#REF!</definedName>
    <definedName name="BExQ4BTBSHPHVEDRCXC2ROW8PLFC" localSheetId="12" hidden="1">#REF!</definedName>
    <definedName name="BExQ4BTBSHPHVEDRCXC2ROW8PLFC" localSheetId="11" hidden="1">#REF!</definedName>
    <definedName name="BExQ4BTBSHPHVEDRCXC2ROW8PLFC" localSheetId="10" hidden="1">#REF!</definedName>
    <definedName name="BExQ4BTBSHPHVEDRCXC2ROW8PLFC" localSheetId="9" hidden="1">#REF!</definedName>
    <definedName name="BExQ4BTBSHPHVEDRCXC2ROW8PLFC" localSheetId="8" hidden="1">#REF!</definedName>
    <definedName name="BExQ4BTBSHPHVEDRCXC2ROW8PLFC" localSheetId="7" hidden="1">#REF!</definedName>
    <definedName name="BExQ4BTBSHPHVEDRCXC2ROW8PLFC" localSheetId="6" hidden="1">#REF!</definedName>
    <definedName name="BExQ4BTBSHPHVEDRCXC2ROW8PLFC" localSheetId="5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15" hidden="1">#REF!</definedName>
    <definedName name="BExQ4DGKF54SRKQUTUT4B1CZSS62" localSheetId="14" hidden="1">#REF!</definedName>
    <definedName name="BExQ4DGKF54SRKQUTUT4B1CZSS62" localSheetId="13" hidden="1">#REF!</definedName>
    <definedName name="BExQ4DGKF54SRKQUTUT4B1CZSS62" localSheetId="12" hidden="1">#REF!</definedName>
    <definedName name="BExQ4DGKF54SRKQUTUT4B1CZSS62" localSheetId="11" hidden="1">#REF!</definedName>
    <definedName name="BExQ4DGKF54SRKQUTUT4B1CZSS62" localSheetId="10" hidden="1">#REF!</definedName>
    <definedName name="BExQ4DGKF54SRKQUTUT4B1CZSS62" localSheetId="9" hidden="1">#REF!</definedName>
    <definedName name="BExQ4DGKF54SRKQUTUT4B1CZSS62" localSheetId="8" hidden="1">#REF!</definedName>
    <definedName name="BExQ4DGKF54SRKQUTUT4B1CZSS62" localSheetId="7" hidden="1">#REF!</definedName>
    <definedName name="BExQ4DGKF54SRKQUTUT4B1CZSS62" localSheetId="6" hidden="1">#REF!</definedName>
    <definedName name="BExQ4DGKF54SRKQUTUT4B1CZSS62" localSheetId="5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15" hidden="1">#REF!</definedName>
    <definedName name="BExQ4T74LQ5PYTV1MUQUW75A4BDY" localSheetId="14" hidden="1">#REF!</definedName>
    <definedName name="BExQ4T74LQ5PYTV1MUQUW75A4BDY" localSheetId="13" hidden="1">#REF!</definedName>
    <definedName name="BExQ4T74LQ5PYTV1MUQUW75A4BDY" localSheetId="12" hidden="1">#REF!</definedName>
    <definedName name="BExQ4T74LQ5PYTV1MUQUW75A4BDY" localSheetId="11" hidden="1">#REF!</definedName>
    <definedName name="BExQ4T74LQ5PYTV1MUQUW75A4BDY" localSheetId="10" hidden="1">#REF!</definedName>
    <definedName name="BExQ4T74LQ5PYTV1MUQUW75A4BDY" localSheetId="9" hidden="1">#REF!</definedName>
    <definedName name="BExQ4T74LQ5PYTV1MUQUW75A4BDY" localSheetId="8" hidden="1">#REF!</definedName>
    <definedName name="BExQ4T74LQ5PYTV1MUQUW75A4BDY" localSheetId="7" hidden="1">#REF!</definedName>
    <definedName name="BExQ4T74LQ5PYTV1MUQUW75A4BDY" localSheetId="6" hidden="1">#REF!</definedName>
    <definedName name="BExQ4T74LQ5PYTV1MUQUW75A4BDY" localSheetId="5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15" hidden="1">#REF!</definedName>
    <definedName name="BExQ4XJHD7EJCNH7S1MJDZJ2MNWG" localSheetId="14" hidden="1">#REF!</definedName>
    <definedName name="BExQ4XJHD7EJCNH7S1MJDZJ2MNWG" localSheetId="13" hidden="1">#REF!</definedName>
    <definedName name="BExQ4XJHD7EJCNH7S1MJDZJ2MNWG" localSheetId="12" hidden="1">#REF!</definedName>
    <definedName name="BExQ4XJHD7EJCNH7S1MJDZJ2MNWG" localSheetId="11" hidden="1">#REF!</definedName>
    <definedName name="BExQ4XJHD7EJCNH7S1MJDZJ2MNWG" localSheetId="10" hidden="1">#REF!</definedName>
    <definedName name="BExQ4XJHD7EJCNH7S1MJDZJ2MNWG" localSheetId="9" hidden="1">#REF!</definedName>
    <definedName name="BExQ4XJHD7EJCNH7S1MJDZJ2MNWG" localSheetId="8" hidden="1">#REF!</definedName>
    <definedName name="BExQ4XJHD7EJCNH7S1MJDZJ2MNWG" localSheetId="7" hidden="1">#REF!</definedName>
    <definedName name="BExQ4XJHD7EJCNH7S1MJDZJ2MNWG" localSheetId="6" hidden="1">#REF!</definedName>
    <definedName name="BExQ4XJHD7EJCNH7S1MJDZJ2MNWG" localSheetId="5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15" hidden="1">#REF!</definedName>
    <definedName name="BExQ5039ZCEWBUJHU682G4S89J03" localSheetId="14" hidden="1">#REF!</definedName>
    <definedName name="BExQ5039ZCEWBUJHU682G4S89J03" localSheetId="13" hidden="1">#REF!</definedName>
    <definedName name="BExQ5039ZCEWBUJHU682G4S89J03" localSheetId="12" hidden="1">#REF!</definedName>
    <definedName name="BExQ5039ZCEWBUJHU682G4S89J03" localSheetId="11" hidden="1">#REF!</definedName>
    <definedName name="BExQ5039ZCEWBUJHU682G4S89J03" localSheetId="10" hidden="1">#REF!</definedName>
    <definedName name="BExQ5039ZCEWBUJHU682G4S89J03" localSheetId="9" hidden="1">#REF!</definedName>
    <definedName name="BExQ5039ZCEWBUJHU682G4S89J03" localSheetId="8" hidden="1">#REF!</definedName>
    <definedName name="BExQ5039ZCEWBUJHU682G4S89J03" localSheetId="7" hidden="1">#REF!</definedName>
    <definedName name="BExQ5039ZCEWBUJHU682G4S89J03" localSheetId="6" hidden="1">#REF!</definedName>
    <definedName name="BExQ5039ZCEWBUJHU682G4S89J03" localSheetId="5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15" hidden="1">#REF!</definedName>
    <definedName name="BExQ56Z9W6YHZHRXOFFI8EFA7CDI" localSheetId="14" hidden="1">#REF!</definedName>
    <definedName name="BExQ56Z9W6YHZHRXOFFI8EFA7CDI" localSheetId="13" hidden="1">#REF!</definedName>
    <definedName name="BExQ56Z9W6YHZHRXOFFI8EFA7CDI" localSheetId="12" hidden="1">#REF!</definedName>
    <definedName name="BExQ56Z9W6YHZHRXOFFI8EFA7CDI" localSheetId="11" hidden="1">#REF!</definedName>
    <definedName name="BExQ56Z9W6YHZHRXOFFI8EFA7CDI" localSheetId="10" hidden="1">#REF!</definedName>
    <definedName name="BExQ56Z9W6YHZHRXOFFI8EFA7CDI" localSheetId="9" hidden="1">#REF!</definedName>
    <definedName name="BExQ56Z9W6YHZHRXOFFI8EFA7CDI" localSheetId="8" hidden="1">#REF!</definedName>
    <definedName name="BExQ56Z9W6YHZHRXOFFI8EFA7CDI" localSheetId="7" hidden="1">#REF!</definedName>
    <definedName name="BExQ56Z9W6YHZHRXOFFI8EFA7CDI" localSheetId="6" hidden="1">#REF!</definedName>
    <definedName name="BExQ56Z9W6YHZHRXOFFI8EFA7CDI" localSheetId="5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15" hidden="1">#REF!</definedName>
    <definedName name="BExQ58MP5FO5Q5CIXVMMYWWPEFW3" localSheetId="14" hidden="1">#REF!</definedName>
    <definedName name="BExQ58MP5FO5Q5CIXVMMYWWPEFW3" localSheetId="13" hidden="1">#REF!</definedName>
    <definedName name="BExQ58MP5FO5Q5CIXVMMYWWPEFW3" localSheetId="12" hidden="1">#REF!</definedName>
    <definedName name="BExQ58MP5FO5Q5CIXVMMYWWPEFW3" localSheetId="11" hidden="1">#REF!</definedName>
    <definedName name="BExQ58MP5FO5Q5CIXVMMYWWPEFW3" localSheetId="10" hidden="1">#REF!</definedName>
    <definedName name="BExQ58MP5FO5Q5CIXVMMYWWPEFW3" localSheetId="9" hidden="1">#REF!</definedName>
    <definedName name="BExQ58MP5FO5Q5CIXVMMYWWPEFW3" localSheetId="8" hidden="1">#REF!</definedName>
    <definedName name="BExQ58MP5FO5Q5CIXVMMYWWPEFW3" localSheetId="7" hidden="1">#REF!</definedName>
    <definedName name="BExQ58MP5FO5Q5CIXVMMYWWPEFW3" localSheetId="6" hidden="1">#REF!</definedName>
    <definedName name="BExQ58MP5FO5Q5CIXVMMYWWPEFW3" localSheetId="5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15" hidden="1">#REF!</definedName>
    <definedName name="BExQ5KX3Z668H1KUCKZ9J24HUQ1F" localSheetId="14" hidden="1">#REF!</definedName>
    <definedName name="BExQ5KX3Z668H1KUCKZ9J24HUQ1F" localSheetId="13" hidden="1">#REF!</definedName>
    <definedName name="BExQ5KX3Z668H1KUCKZ9J24HUQ1F" localSheetId="12" hidden="1">#REF!</definedName>
    <definedName name="BExQ5KX3Z668H1KUCKZ9J24HUQ1F" localSheetId="11" hidden="1">#REF!</definedName>
    <definedName name="BExQ5KX3Z668H1KUCKZ9J24HUQ1F" localSheetId="10" hidden="1">#REF!</definedName>
    <definedName name="BExQ5KX3Z668H1KUCKZ9J24HUQ1F" localSheetId="9" hidden="1">#REF!</definedName>
    <definedName name="BExQ5KX3Z668H1KUCKZ9J24HUQ1F" localSheetId="8" hidden="1">#REF!</definedName>
    <definedName name="BExQ5KX3Z668H1KUCKZ9J24HUQ1F" localSheetId="7" hidden="1">#REF!</definedName>
    <definedName name="BExQ5KX3Z668H1KUCKZ9J24HUQ1F" localSheetId="6" hidden="1">#REF!</definedName>
    <definedName name="BExQ5KX3Z668H1KUCKZ9J24HUQ1F" localSheetId="5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15" hidden="1">#REF!</definedName>
    <definedName name="BExQ5SPMSOCJYLAY20NB5A6O32RE" localSheetId="14" hidden="1">#REF!</definedName>
    <definedName name="BExQ5SPMSOCJYLAY20NB5A6O32RE" localSheetId="13" hidden="1">#REF!</definedName>
    <definedName name="BExQ5SPMSOCJYLAY20NB5A6O32RE" localSheetId="12" hidden="1">#REF!</definedName>
    <definedName name="BExQ5SPMSOCJYLAY20NB5A6O32RE" localSheetId="11" hidden="1">#REF!</definedName>
    <definedName name="BExQ5SPMSOCJYLAY20NB5A6O32RE" localSheetId="10" hidden="1">#REF!</definedName>
    <definedName name="BExQ5SPMSOCJYLAY20NB5A6O32RE" localSheetId="9" hidden="1">#REF!</definedName>
    <definedName name="BExQ5SPMSOCJYLAY20NB5A6O32RE" localSheetId="8" hidden="1">#REF!</definedName>
    <definedName name="BExQ5SPMSOCJYLAY20NB5A6O32RE" localSheetId="7" hidden="1">#REF!</definedName>
    <definedName name="BExQ5SPMSOCJYLAY20NB5A6O32RE" localSheetId="6" hidden="1">#REF!</definedName>
    <definedName name="BExQ5SPMSOCJYLAY20NB5A6O32RE" localSheetId="5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15" hidden="1">#REF!</definedName>
    <definedName name="BExQ5UICMGTMK790KTLK49MAGXRC" localSheetId="14" hidden="1">#REF!</definedName>
    <definedName name="BExQ5UICMGTMK790KTLK49MAGXRC" localSheetId="13" hidden="1">#REF!</definedName>
    <definedName name="BExQ5UICMGTMK790KTLK49MAGXRC" localSheetId="12" hidden="1">#REF!</definedName>
    <definedName name="BExQ5UICMGTMK790KTLK49MAGXRC" localSheetId="11" hidden="1">#REF!</definedName>
    <definedName name="BExQ5UICMGTMK790KTLK49MAGXRC" localSheetId="10" hidden="1">#REF!</definedName>
    <definedName name="BExQ5UICMGTMK790KTLK49MAGXRC" localSheetId="9" hidden="1">#REF!</definedName>
    <definedName name="BExQ5UICMGTMK790KTLK49MAGXRC" localSheetId="8" hidden="1">#REF!</definedName>
    <definedName name="BExQ5UICMGTMK790KTLK49MAGXRC" localSheetId="7" hidden="1">#REF!</definedName>
    <definedName name="BExQ5UICMGTMK790KTLK49MAGXRC" localSheetId="6" hidden="1">#REF!</definedName>
    <definedName name="BExQ5UICMGTMK790KTLK49MAGXRC" localSheetId="5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15" hidden="1">#REF!</definedName>
    <definedName name="BExQ5YUUK9FD0QGTY4WD0W90O7OL" localSheetId="14" hidden="1">#REF!</definedName>
    <definedName name="BExQ5YUUK9FD0QGTY4WD0W90O7OL" localSheetId="13" hidden="1">#REF!</definedName>
    <definedName name="BExQ5YUUK9FD0QGTY4WD0W90O7OL" localSheetId="12" hidden="1">#REF!</definedName>
    <definedName name="BExQ5YUUK9FD0QGTY4WD0W90O7OL" localSheetId="11" hidden="1">#REF!</definedName>
    <definedName name="BExQ5YUUK9FD0QGTY4WD0W90O7OL" localSheetId="10" hidden="1">#REF!</definedName>
    <definedName name="BExQ5YUUK9FD0QGTY4WD0W90O7OL" localSheetId="9" hidden="1">#REF!</definedName>
    <definedName name="BExQ5YUUK9FD0QGTY4WD0W90O7OL" localSheetId="8" hidden="1">#REF!</definedName>
    <definedName name="BExQ5YUUK9FD0QGTY4WD0W90O7OL" localSheetId="7" hidden="1">#REF!</definedName>
    <definedName name="BExQ5YUUK9FD0QGTY4WD0W90O7OL" localSheetId="6" hidden="1">#REF!</definedName>
    <definedName name="BExQ5YUUK9FD0QGTY4WD0W90O7OL" localSheetId="5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15" hidden="1">#REF!</definedName>
    <definedName name="BExQ62WGBSDPG7ZU34W0N8X45R3X" localSheetId="14" hidden="1">#REF!</definedName>
    <definedName name="BExQ62WGBSDPG7ZU34W0N8X45R3X" localSheetId="13" hidden="1">#REF!</definedName>
    <definedName name="BExQ62WGBSDPG7ZU34W0N8X45R3X" localSheetId="12" hidden="1">#REF!</definedName>
    <definedName name="BExQ62WGBSDPG7ZU34W0N8X45R3X" localSheetId="11" hidden="1">#REF!</definedName>
    <definedName name="BExQ62WGBSDPG7ZU34W0N8X45R3X" localSheetId="10" hidden="1">#REF!</definedName>
    <definedName name="BExQ62WGBSDPG7ZU34W0N8X45R3X" localSheetId="9" hidden="1">#REF!</definedName>
    <definedName name="BExQ62WGBSDPG7ZU34W0N8X45R3X" localSheetId="8" hidden="1">#REF!</definedName>
    <definedName name="BExQ62WGBSDPG7ZU34W0N8X45R3X" localSheetId="7" hidden="1">#REF!</definedName>
    <definedName name="BExQ62WGBSDPG7ZU34W0N8X45R3X" localSheetId="6" hidden="1">#REF!</definedName>
    <definedName name="BExQ62WGBSDPG7ZU34W0N8X45R3X" localSheetId="5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15" hidden="1">#REF!</definedName>
    <definedName name="BExQ63793YQ9BH7JLCNRIATIGTRG" localSheetId="14" hidden="1">#REF!</definedName>
    <definedName name="BExQ63793YQ9BH7JLCNRIATIGTRG" localSheetId="13" hidden="1">#REF!</definedName>
    <definedName name="BExQ63793YQ9BH7JLCNRIATIGTRG" localSheetId="12" hidden="1">#REF!</definedName>
    <definedName name="BExQ63793YQ9BH7JLCNRIATIGTRG" localSheetId="11" hidden="1">#REF!</definedName>
    <definedName name="BExQ63793YQ9BH7JLCNRIATIGTRG" localSheetId="10" hidden="1">#REF!</definedName>
    <definedName name="BExQ63793YQ9BH7JLCNRIATIGTRG" localSheetId="9" hidden="1">#REF!</definedName>
    <definedName name="BExQ63793YQ9BH7JLCNRIATIGTRG" localSheetId="8" hidden="1">#REF!</definedName>
    <definedName name="BExQ63793YQ9BH7JLCNRIATIGTRG" localSheetId="7" hidden="1">#REF!</definedName>
    <definedName name="BExQ63793YQ9BH7JLCNRIATIGTRG" localSheetId="6" hidden="1">#REF!</definedName>
    <definedName name="BExQ63793YQ9BH7JLCNRIATIGTRG" localSheetId="5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15" hidden="1">#REF!</definedName>
    <definedName name="BExQ6CN1EF2UPZ57ZYMGK8TUJQSS" localSheetId="14" hidden="1">#REF!</definedName>
    <definedName name="BExQ6CN1EF2UPZ57ZYMGK8TUJQSS" localSheetId="13" hidden="1">#REF!</definedName>
    <definedName name="BExQ6CN1EF2UPZ57ZYMGK8TUJQSS" localSheetId="12" hidden="1">#REF!</definedName>
    <definedName name="BExQ6CN1EF2UPZ57ZYMGK8TUJQSS" localSheetId="11" hidden="1">#REF!</definedName>
    <definedName name="BExQ6CN1EF2UPZ57ZYMGK8TUJQSS" localSheetId="10" hidden="1">#REF!</definedName>
    <definedName name="BExQ6CN1EF2UPZ57ZYMGK8TUJQSS" localSheetId="9" hidden="1">#REF!</definedName>
    <definedName name="BExQ6CN1EF2UPZ57ZYMGK8TUJQSS" localSheetId="8" hidden="1">#REF!</definedName>
    <definedName name="BExQ6CN1EF2UPZ57ZYMGK8TUJQSS" localSheetId="7" hidden="1">#REF!</definedName>
    <definedName name="BExQ6CN1EF2UPZ57ZYMGK8TUJQSS" localSheetId="6" hidden="1">#REF!</definedName>
    <definedName name="BExQ6CN1EF2UPZ57ZYMGK8TUJQSS" localSheetId="5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15" hidden="1">#REF!</definedName>
    <definedName name="BExQ6FSF8BMWVLJI7Y7MKPG9SU5O" localSheetId="14" hidden="1">#REF!</definedName>
    <definedName name="BExQ6FSF8BMWVLJI7Y7MKPG9SU5O" localSheetId="13" hidden="1">#REF!</definedName>
    <definedName name="BExQ6FSF8BMWVLJI7Y7MKPG9SU5O" localSheetId="12" hidden="1">#REF!</definedName>
    <definedName name="BExQ6FSF8BMWVLJI7Y7MKPG9SU5O" localSheetId="11" hidden="1">#REF!</definedName>
    <definedName name="BExQ6FSF8BMWVLJI7Y7MKPG9SU5O" localSheetId="10" hidden="1">#REF!</definedName>
    <definedName name="BExQ6FSF8BMWVLJI7Y7MKPG9SU5O" localSheetId="9" hidden="1">#REF!</definedName>
    <definedName name="BExQ6FSF8BMWVLJI7Y7MKPG9SU5O" localSheetId="8" hidden="1">#REF!</definedName>
    <definedName name="BExQ6FSF8BMWVLJI7Y7MKPG9SU5O" localSheetId="7" hidden="1">#REF!</definedName>
    <definedName name="BExQ6FSF8BMWVLJI7Y7MKPG9SU5O" localSheetId="6" hidden="1">#REF!</definedName>
    <definedName name="BExQ6FSF8BMWVLJI7Y7MKPG9SU5O" localSheetId="5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15" hidden="1">#REF!</definedName>
    <definedName name="BExQ6M2YXJ8AMRJF3QGHC40ADAHZ" localSheetId="14" hidden="1">#REF!</definedName>
    <definedName name="BExQ6M2YXJ8AMRJF3QGHC40ADAHZ" localSheetId="13" hidden="1">#REF!</definedName>
    <definedName name="BExQ6M2YXJ8AMRJF3QGHC40ADAHZ" localSheetId="12" hidden="1">#REF!</definedName>
    <definedName name="BExQ6M2YXJ8AMRJF3QGHC40ADAHZ" localSheetId="11" hidden="1">#REF!</definedName>
    <definedName name="BExQ6M2YXJ8AMRJF3QGHC40ADAHZ" localSheetId="10" hidden="1">#REF!</definedName>
    <definedName name="BExQ6M2YXJ8AMRJF3QGHC40ADAHZ" localSheetId="9" hidden="1">#REF!</definedName>
    <definedName name="BExQ6M2YXJ8AMRJF3QGHC40ADAHZ" localSheetId="8" hidden="1">#REF!</definedName>
    <definedName name="BExQ6M2YXJ8AMRJF3QGHC40ADAHZ" localSheetId="7" hidden="1">#REF!</definedName>
    <definedName name="BExQ6M2YXJ8AMRJF3QGHC40ADAHZ" localSheetId="6" hidden="1">#REF!</definedName>
    <definedName name="BExQ6M2YXJ8AMRJF3QGHC40ADAHZ" localSheetId="5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15" hidden="1">#REF!</definedName>
    <definedName name="BExQ6M8B0X44N9TV56ATUVHGDI00" localSheetId="14" hidden="1">#REF!</definedName>
    <definedName name="BExQ6M8B0X44N9TV56ATUVHGDI00" localSheetId="13" hidden="1">#REF!</definedName>
    <definedName name="BExQ6M8B0X44N9TV56ATUVHGDI00" localSheetId="12" hidden="1">#REF!</definedName>
    <definedName name="BExQ6M8B0X44N9TV56ATUVHGDI00" localSheetId="11" hidden="1">#REF!</definedName>
    <definedName name="BExQ6M8B0X44N9TV56ATUVHGDI00" localSheetId="10" hidden="1">#REF!</definedName>
    <definedName name="BExQ6M8B0X44N9TV56ATUVHGDI00" localSheetId="9" hidden="1">#REF!</definedName>
    <definedName name="BExQ6M8B0X44N9TV56ATUVHGDI00" localSheetId="8" hidden="1">#REF!</definedName>
    <definedName name="BExQ6M8B0X44N9TV56ATUVHGDI00" localSheetId="7" hidden="1">#REF!</definedName>
    <definedName name="BExQ6M8B0X44N9TV56ATUVHGDI00" localSheetId="6" hidden="1">#REF!</definedName>
    <definedName name="BExQ6M8B0X44N9TV56ATUVHGDI00" localSheetId="5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15" hidden="1">#REF!</definedName>
    <definedName name="BExQ6POH065GV0I74XXVD0VUPBJW" localSheetId="14" hidden="1">#REF!</definedName>
    <definedName name="BExQ6POH065GV0I74XXVD0VUPBJW" localSheetId="13" hidden="1">#REF!</definedName>
    <definedName name="BExQ6POH065GV0I74XXVD0VUPBJW" localSheetId="12" hidden="1">#REF!</definedName>
    <definedName name="BExQ6POH065GV0I74XXVD0VUPBJW" localSheetId="11" hidden="1">#REF!</definedName>
    <definedName name="BExQ6POH065GV0I74XXVD0VUPBJW" localSheetId="10" hidden="1">#REF!</definedName>
    <definedName name="BExQ6POH065GV0I74XXVD0VUPBJW" localSheetId="9" hidden="1">#REF!</definedName>
    <definedName name="BExQ6POH065GV0I74XXVD0VUPBJW" localSheetId="8" hidden="1">#REF!</definedName>
    <definedName name="BExQ6POH065GV0I74XXVD0VUPBJW" localSheetId="7" hidden="1">#REF!</definedName>
    <definedName name="BExQ6POH065GV0I74XXVD0VUPBJW" localSheetId="6" hidden="1">#REF!</definedName>
    <definedName name="BExQ6POH065GV0I74XXVD0VUPBJW" localSheetId="5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15" hidden="1">#REF!</definedName>
    <definedName name="BExQ6WV9KPSMXPPLGZ3KK4WNYTHU" localSheetId="14" hidden="1">#REF!</definedName>
    <definedName name="BExQ6WV9KPSMXPPLGZ3KK4WNYTHU" localSheetId="13" hidden="1">#REF!</definedName>
    <definedName name="BExQ6WV9KPSMXPPLGZ3KK4WNYTHU" localSheetId="12" hidden="1">#REF!</definedName>
    <definedName name="BExQ6WV9KPSMXPPLGZ3KK4WNYTHU" localSheetId="11" hidden="1">#REF!</definedName>
    <definedName name="BExQ6WV9KPSMXPPLGZ3KK4WNYTHU" localSheetId="10" hidden="1">#REF!</definedName>
    <definedName name="BExQ6WV9KPSMXPPLGZ3KK4WNYTHU" localSheetId="9" hidden="1">#REF!</definedName>
    <definedName name="BExQ6WV9KPSMXPPLGZ3KK4WNYTHU" localSheetId="8" hidden="1">#REF!</definedName>
    <definedName name="BExQ6WV9KPSMXPPLGZ3KK4WNYTHU" localSheetId="7" hidden="1">#REF!</definedName>
    <definedName name="BExQ6WV9KPSMXPPLGZ3KK4WNYTHU" localSheetId="6" hidden="1">#REF!</definedName>
    <definedName name="BExQ6WV9KPSMXPPLGZ3KK4WNYTHU" localSheetId="5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15" hidden="1">#REF!</definedName>
    <definedName name="BExQ7541G92R52ECOIYO6UXIWJJ4" localSheetId="14" hidden="1">#REF!</definedName>
    <definedName name="BExQ7541G92R52ECOIYO6UXIWJJ4" localSheetId="13" hidden="1">#REF!</definedName>
    <definedName name="BExQ7541G92R52ECOIYO6UXIWJJ4" localSheetId="12" hidden="1">#REF!</definedName>
    <definedName name="BExQ7541G92R52ECOIYO6UXIWJJ4" localSheetId="11" hidden="1">#REF!</definedName>
    <definedName name="BExQ7541G92R52ECOIYO6UXIWJJ4" localSheetId="10" hidden="1">#REF!</definedName>
    <definedName name="BExQ7541G92R52ECOIYO6UXIWJJ4" localSheetId="9" hidden="1">#REF!</definedName>
    <definedName name="BExQ7541G92R52ECOIYO6UXIWJJ4" localSheetId="8" hidden="1">#REF!</definedName>
    <definedName name="BExQ7541G92R52ECOIYO6UXIWJJ4" localSheetId="7" hidden="1">#REF!</definedName>
    <definedName name="BExQ7541G92R52ECOIYO6UXIWJJ4" localSheetId="6" hidden="1">#REF!</definedName>
    <definedName name="BExQ7541G92R52ECOIYO6UXIWJJ4" localSheetId="5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15" hidden="1">#REF!</definedName>
    <definedName name="BExQ783XTMM2A9I3UKCFWJH1PP2N" localSheetId="14" hidden="1">#REF!</definedName>
    <definedName name="BExQ783XTMM2A9I3UKCFWJH1PP2N" localSheetId="13" hidden="1">#REF!</definedName>
    <definedName name="BExQ783XTMM2A9I3UKCFWJH1PP2N" localSheetId="12" hidden="1">#REF!</definedName>
    <definedName name="BExQ783XTMM2A9I3UKCFWJH1PP2N" localSheetId="11" hidden="1">#REF!</definedName>
    <definedName name="BExQ783XTMM2A9I3UKCFWJH1PP2N" localSheetId="10" hidden="1">#REF!</definedName>
    <definedName name="BExQ783XTMM2A9I3UKCFWJH1PP2N" localSheetId="9" hidden="1">#REF!</definedName>
    <definedName name="BExQ783XTMM2A9I3UKCFWJH1PP2N" localSheetId="8" hidden="1">#REF!</definedName>
    <definedName name="BExQ783XTMM2A9I3UKCFWJH1PP2N" localSheetId="7" hidden="1">#REF!</definedName>
    <definedName name="BExQ783XTMM2A9I3UKCFWJH1PP2N" localSheetId="6" hidden="1">#REF!</definedName>
    <definedName name="BExQ783XTMM2A9I3UKCFWJH1PP2N" localSheetId="5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15" hidden="1">#REF!</definedName>
    <definedName name="BExQ79LX01ZPQB8EGD1ZHR2VK2H3" localSheetId="14" hidden="1">#REF!</definedName>
    <definedName name="BExQ79LX01ZPQB8EGD1ZHR2VK2H3" localSheetId="13" hidden="1">#REF!</definedName>
    <definedName name="BExQ79LX01ZPQB8EGD1ZHR2VK2H3" localSheetId="12" hidden="1">#REF!</definedName>
    <definedName name="BExQ79LX01ZPQB8EGD1ZHR2VK2H3" localSheetId="11" hidden="1">#REF!</definedName>
    <definedName name="BExQ79LX01ZPQB8EGD1ZHR2VK2H3" localSheetId="10" hidden="1">#REF!</definedName>
    <definedName name="BExQ79LX01ZPQB8EGD1ZHR2VK2H3" localSheetId="9" hidden="1">#REF!</definedName>
    <definedName name="BExQ79LX01ZPQB8EGD1ZHR2VK2H3" localSheetId="8" hidden="1">#REF!</definedName>
    <definedName name="BExQ79LX01ZPQB8EGD1ZHR2VK2H3" localSheetId="7" hidden="1">#REF!</definedName>
    <definedName name="BExQ79LX01ZPQB8EGD1ZHR2VK2H3" localSheetId="6" hidden="1">#REF!</definedName>
    <definedName name="BExQ79LX01ZPQB8EGD1ZHR2VK2H3" localSheetId="5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15" hidden="1">#REF!</definedName>
    <definedName name="BExQ7B3V9MGDK2OIJ61XXFBFLJFZ" localSheetId="14" hidden="1">#REF!</definedName>
    <definedName name="BExQ7B3V9MGDK2OIJ61XXFBFLJFZ" localSheetId="13" hidden="1">#REF!</definedName>
    <definedName name="BExQ7B3V9MGDK2OIJ61XXFBFLJFZ" localSheetId="12" hidden="1">#REF!</definedName>
    <definedName name="BExQ7B3V9MGDK2OIJ61XXFBFLJFZ" localSheetId="11" hidden="1">#REF!</definedName>
    <definedName name="BExQ7B3V9MGDK2OIJ61XXFBFLJFZ" localSheetId="10" hidden="1">#REF!</definedName>
    <definedName name="BExQ7B3V9MGDK2OIJ61XXFBFLJFZ" localSheetId="9" hidden="1">#REF!</definedName>
    <definedName name="BExQ7B3V9MGDK2OIJ61XXFBFLJFZ" localSheetId="8" hidden="1">#REF!</definedName>
    <definedName name="BExQ7B3V9MGDK2OIJ61XXFBFLJFZ" localSheetId="7" hidden="1">#REF!</definedName>
    <definedName name="BExQ7B3V9MGDK2OIJ61XXFBFLJFZ" localSheetId="6" hidden="1">#REF!</definedName>
    <definedName name="BExQ7B3V9MGDK2OIJ61XXFBFLJFZ" localSheetId="5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15" hidden="1">#REF!</definedName>
    <definedName name="BExQ7CB046NVPF9ZXDGA7OXOLSLX" localSheetId="14" hidden="1">#REF!</definedName>
    <definedName name="BExQ7CB046NVPF9ZXDGA7OXOLSLX" localSheetId="13" hidden="1">#REF!</definedName>
    <definedName name="BExQ7CB046NVPF9ZXDGA7OXOLSLX" localSheetId="12" hidden="1">#REF!</definedName>
    <definedName name="BExQ7CB046NVPF9ZXDGA7OXOLSLX" localSheetId="11" hidden="1">#REF!</definedName>
    <definedName name="BExQ7CB046NVPF9ZXDGA7OXOLSLX" localSheetId="10" hidden="1">#REF!</definedName>
    <definedName name="BExQ7CB046NVPF9ZXDGA7OXOLSLX" localSheetId="9" hidden="1">#REF!</definedName>
    <definedName name="BExQ7CB046NVPF9ZXDGA7OXOLSLX" localSheetId="8" hidden="1">#REF!</definedName>
    <definedName name="BExQ7CB046NVPF9ZXDGA7OXOLSLX" localSheetId="7" hidden="1">#REF!</definedName>
    <definedName name="BExQ7CB046NVPF9ZXDGA7OXOLSLX" localSheetId="6" hidden="1">#REF!</definedName>
    <definedName name="BExQ7CB046NVPF9ZXDGA7OXOLSLX" localSheetId="5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15" hidden="1">#REF!</definedName>
    <definedName name="BExQ7IWDCGGOO1HTJ97YGO1CK3R9" localSheetId="14" hidden="1">#REF!</definedName>
    <definedName name="BExQ7IWDCGGOO1HTJ97YGO1CK3R9" localSheetId="13" hidden="1">#REF!</definedName>
    <definedName name="BExQ7IWDCGGOO1HTJ97YGO1CK3R9" localSheetId="12" hidden="1">#REF!</definedName>
    <definedName name="BExQ7IWDCGGOO1HTJ97YGO1CK3R9" localSheetId="11" hidden="1">#REF!</definedName>
    <definedName name="BExQ7IWDCGGOO1HTJ97YGO1CK3R9" localSheetId="10" hidden="1">#REF!</definedName>
    <definedName name="BExQ7IWDCGGOO1HTJ97YGO1CK3R9" localSheetId="9" hidden="1">#REF!</definedName>
    <definedName name="BExQ7IWDCGGOO1HTJ97YGO1CK3R9" localSheetId="8" hidden="1">#REF!</definedName>
    <definedName name="BExQ7IWDCGGOO1HTJ97YGO1CK3R9" localSheetId="7" hidden="1">#REF!</definedName>
    <definedName name="BExQ7IWDCGGOO1HTJ97YGO1CK3R9" localSheetId="6" hidden="1">#REF!</definedName>
    <definedName name="BExQ7IWDCGGOO1HTJ97YGO1CK3R9" localSheetId="5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15" hidden="1">#REF!</definedName>
    <definedName name="BExQ7JNFIEGS2HKNBALH3Q2N5G7Z" localSheetId="14" hidden="1">#REF!</definedName>
    <definedName name="BExQ7JNFIEGS2HKNBALH3Q2N5G7Z" localSheetId="13" hidden="1">#REF!</definedName>
    <definedName name="BExQ7JNFIEGS2HKNBALH3Q2N5G7Z" localSheetId="12" hidden="1">#REF!</definedName>
    <definedName name="BExQ7JNFIEGS2HKNBALH3Q2N5G7Z" localSheetId="11" hidden="1">#REF!</definedName>
    <definedName name="BExQ7JNFIEGS2HKNBALH3Q2N5G7Z" localSheetId="10" hidden="1">#REF!</definedName>
    <definedName name="BExQ7JNFIEGS2HKNBALH3Q2N5G7Z" localSheetId="9" hidden="1">#REF!</definedName>
    <definedName name="BExQ7JNFIEGS2HKNBALH3Q2N5G7Z" localSheetId="8" hidden="1">#REF!</definedName>
    <definedName name="BExQ7JNFIEGS2HKNBALH3Q2N5G7Z" localSheetId="7" hidden="1">#REF!</definedName>
    <definedName name="BExQ7JNFIEGS2HKNBALH3Q2N5G7Z" localSheetId="6" hidden="1">#REF!</definedName>
    <definedName name="BExQ7JNFIEGS2HKNBALH3Q2N5G7Z" localSheetId="5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15" hidden="1">#REF!</definedName>
    <definedName name="BExQ7MY3U2Z1IZ71U5LJUD00VVB4" localSheetId="14" hidden="1">#REF!</definedName>
    <definedName name="BExQ7MY3U2Z1IZ71U5LJUD00VVB4" localSheetId="13" hidden="1">#REF!</definedName>
    <definedName name="BExQ7MY3U2Z1IZ71U5LJUD00VVB4" localSheetId="12" hidden="1">#REF!</definedName>
    <definedName name="BExQ7MY3U2Z1IZ71U5LJUD00VVB4" localSheetId="11" hidden="1">#REF!</definedName>
    <definedName name="BExQ7MY3U2Z1IZ71U5LJUD00VVB4" localSheetId="10" hidden="1">#REF!</definedName>
    <definedName name="BExQ7MY3U2Z1IZ71U5LJUD00VVB4" localSheetId="9" hidden="1">#REF!</definedName>
    <definedName name="BExQ7MY3U2Z1IZ71U5LJUD00VVB4" localSheetId="8" hidden="1">#REF!</definedName>
    <definedName name="BExQ7MY3U2Z1IZ71U5LJUD00VVB4" localSheetId="7" hidden="1">#REF!</definedName>
    <definedName name="BExQ7MY3U2Z1IZ71U5LJUD00VVB4" localSheetId="6" hidden="1">#REF!</definedName>
    <definedName name="BExQ7MY3U2Z1IZ71U5LJUD00VVB4" localSheetId="5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15" hidden="1">#REF!</definedName>
    <definedName name="BExQ7XL2Q1GVUFL1F9KK0K0EXMWG" localSheetId="14" hidden="1">#REF!</definedName>
    <definedName name="BExQ7XL2Q1GVUFL1F9KK0K0EXMWG" localSheetId="13" hidden="1">#REF!</definedName>
    <definedName name="BExQ7XL2Q1GVUFL1F9KK0K0EXMWG" localSheetId="12" hidden="1">#REF!</definedName>
    <definedName name="BExQ7XL2Q1GVUFL1F9KK0K0EXMWG" localSheetId="11" hidden="1">#REF!</definedName>
    <definedName name="BExQ7XL2Q1GVUFL1F9KK0K0EXMWG" localSheetId="10" hidden="1">#REF!</definedName>
    <definedName name="BExQ7XL2Q1GVUFL1F9KK0K0EXMWG" localSheetId="9" hidden="1">#REF!</definedName>
    <definedName name="BExQ7XL2Q1GVUFL1F9KK0K0EXMWG" localSheetId="8" hidden="1">#REF!</definedName>
    <definedName name="BExQ7XL2Q1GVUFL1F9KK0K0EXMWG" localSheetId="7" hidden="1">#REF!</definedName>
    <definedName name="BExQ7XL2Q1GVUFL1F9KK0K0EXMWG" localSheetId="6" hidden="1">#REF!</definedName>
    <definedName name="BExQ7XL2Q1GVUFL1F9KK0K0EXMWG" localSheetId="5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15" hidden="1">#REF!</definedName>
    <definedName name="BExQ8469L3ZRZ3KYZPYMSJIDL7Y5" localSheetId="14" hidden="1">#REF!</definedName>
    <definedName name="BExQ8469L3ZRZ3KYZPYMSJIDL7Y5" localSheetId="13" hidden="1">#REF!</definedName>
    <definedName name="BExQ8469L3ZRZ3KYZPYMSJIDL7Y5" localSheetId="12" hidden="1">#REF!</definedName>
    <definedName name="BExQ8469L3ZRZ3KYZPYMSJIDL7Y5" localSheetId="11" hidden="1">#REF!</definedName>
    <definedName name="BExQ8469L3ZRZ3KYZPYMSJIDL7Y5" localSheetId="10" hidden="1">#REF!</definedName>
    <definedName name="BExQ8469L3ZRZ3KYZPYMSJIDL7Y5" localSheetId="9" hidden="1">#REF!</definedName>
    <definedName name="BExQ8469L3ZRZ3KYZPYMSJIDL7Y5" localSheetId="8" hidden="1">#REF!</definedName>
    <definedName name="BExQ8469L3ZRZ3KYZPYMSJIDL7Y5" localSheetId="7" hidden="1">#REF!</definedName>
    <definedName name="BExQ8469L3ZRZ3KYZPYMSJIDL7Y5" localSheetId="6" hidden="1">#REF!</definedName>
    <definedName name="BExQ8469L3ZRZ3KYZPYMSJIDL7Y5" localSheetId="5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15" hidden="1">#REF!</definedName>
    <definedName name="BExQ84MJB94HL3BWRN50M4NCB6Z0" localSheetId="14" hidden="1">#REF!</definedName>
    <definedName name="BExQ84MJB94HL3BWRN50M4NCB6Z0" localSheetId="13" hidden="1">#REF!</definedName>
    <definedName name="BExQ84MJB94HL3BWRN50M4NCB6Z0" localSheetId="12" hidden="1">#REF!</definedName>
    <definedName name="BExQ84MJB94HL3BWRN50M4NCB6Z0" localSheetId="11" hidden="1">#REF!</definedName>
    <definedName name="BExQ84MJB94HL3BWRN50M4NCB6Z0" localSheetId="10" hidden="1">#REF!</definedName>
    <definedName name="BExQ84MJB94HL3BWRN50M4NCB6Z0" localSheetId="9" hidden="1">#REF!</definedName>
    <definedName name="BExQ84MJB94HL3BWRN50M4NCB6Z0" localSheetId="8" hidden="1">#REF!</definedName>
    <definedName name="BExQ84MJB94HL3BWRN50M4NCB6Z0" localSheetId="7" hidden="1">#REF!</definedName>
    <definedName name="BExQ84MJB94HL3BWRN50M4NCB6Z0" localSheetId="6" hidden="1">#REF!</definedName>
    <definedName name="BExQ84MJB94HL3BWRN50M4NCB6Z0" localSheetId="5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15" hidden="1">#REF!</definedName>
    <definedName name="BExQ8583ZE00NW7T9OF11OT9IA14" localSheetId="14" hidden="1">#REF!</definedName>
    <definedName name="BExQ8583ZE00NW7T9OF11OT9IA14" localSheetId="13" hidden="1">#REF!</definedName>
    <definedName name="BExQ8583ZE00NW7T9OF11OT9IA14" localSheetId="12" hidden="1">#REF!</definedName>
    <definedName name="BExQ8583ZE00NW7T9OF11OT9IA14" localSheetId="11" hidden="1">#REF!</definedName>
    <definedName name="BExQ8583ZE00NW7T9OF11OT9IA14" localSheetId="10" hidden="1">#REF!</definedName>
    <definedName name="BExQ8583ZE00NW7T9OF11OT9IA14" localSheetId="9" hidden="1">#REF!</definedName>
    <definedName name="BExQ8583ZE00NW7T9OF11OT9IA14" localSheetId="8" hidden="1">#REF!</definedName>
    <definedName name="BExQ8583ZE00NW7T9OF11OT9IA14" localSheetId="7" hidden="1">#REF!</definedName>
    <definedName name="BExQ8583ZE00NW7T9OF11OT9IA14" localSheetId="6" hidden="1">#REF!</definedName>
    <definedName name="BExQ8583ZE00NW7T9OF11OT9IA14" localSheetId="5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15" hidden="1">#REF!</definedName>
    <definedName name="BExQ8A0RPE3IMIFIZLUE7KD2N21W" localSheetId="14" hidden="1">#REF!</definedName>
    <definedName name="BExQ8A0RPE3IMIFIZLUE7KD2N21W" localSheetId="13" hidden="1">#REF!</definedName>
    <definedName name="BExQ8A0RPE3IMIFIZLUE7KD2N21W" localSheetId="12" hidden="1">#REF!</definedName>
    <definedName name="BExQ8A0RPE3IMIFIZLUE7KD2N21W" localSheetId="11" hidden="1">#REF!</definedName>
    <definedName name="BExQ8A0RPE3IMIFIZLUE7KD2N21W" localSheetId="10" hidden="1">#REF!</definedName>
    <definedName name="BExQ8A0RPE3IMIFIZLUE7KD2N21W" localSheetId="9" hidden="1">#REF!</definedName>
    <definedName name="BExQ8A0RPE3IMIFIZLUE7KD2N21W" localSheetId="8" hidden="1">#REF!</definedName>
    <definedName name="BExQ8A0RPE3IMIFIZLUE7KD2N21W" localSheetId="7" hidden="1">#REF!</definedName>
    <definedName name="BExQ8A0RPE3IMIFIZLUE7KD2N21W" localSheetId="6" hidden="1">#REF!</definedName>
    <definedName name="BExQ8A0RPE3IMIFIZLUE7KD2N21W" localSheetId="5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15" hidden="1">#REF!</definedName>
    <definedName name="BExQ8ABK6H1ADV2R2OYT8NFFYG2N" localSheetId="14" hidden="1">#REF!</definedName>
    <definedName name="BExQ8ABK6H1ADV2R2OYT8NFFYG2N" localSheetId="13" hidden="1">#REF!</definedName>
    <definedName name="BExQ8ABK6H1ADV2R2OYT8NFFYG2N" localSheetId="12" hidden="1">#REF!</definedName>
    <definedName name="BExQ8ABK6H1ADV2R2OYT8NFFYG2N" localSheetId="11" hidden="1">#REF!</definedName>
    <definedName name="BExQ8ABK6H1ADV2R2OYT8NFFYG2N" localSheetId="10" hidden="1">#REF!</definedName>
    <definedName name="BExQ8ABK6H1ADV2R2OYT8NFFYG2N" localSheetId="9" hidden="1">#REF!</definedName>
    <definedName name="BExQ8ABK6H1ADV2R2OYT8NFFYG2N" localSheetId="8" hidden="1">#REF!</definedName>
    <definedName name="BExQ8ABK6H1ADV2R2OYT8NFFYG2N" localSheetId="7" hidden="1">#REF!</definedName>
    <definedName name="BExQ8ABK6H1ADV2R2OYT8NFFYG2N" localSheetId="6" hidden="1">#REF!</definedName>
    <definedName name="BExQ8ABK6H1ADV2R2OYT8NFFYG2N" localSheetId="5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15" hidden="1">#REF!</definedName>
    <definedName name="BExQ8DM90XJ6GCJIK9LC5O82I2TJ" localSheetId="14" hidden="1">#REF!</definedName>
    <definedName name="BExQ8DM90XJ6GCJIK9LC5O82I2TJ" localSheetId="13" hidden="1">#REF!</definedName>
    <definedName name="BExQ8DM90XJ6GCJIK9LC5O82I2TJ" localSheetId="12" hidden="1">#REF!</definedName>
    <definedName name="BExQ8DM90XJ6GCJIK9LC5O82I2TJ" localSheetId="11" hidden="1">#REF!</definedName>
    <definedName name="BExQ8DM90XJ6GCJIK9LC5O82I2TJ" localSheetId="10" hidden="1">#REF!</definedName>
    <definedName name="BExQ8DM90XJ6GCJIK9LC5O82I2TJ" localSheetId="9" hidden="1">#REF!</definedName>
    <definedName name="BExQ8DM90XJ6GCJIK9LC5O82I2TJ" localSheetId="8" hidden="1">#REF!</definedName>
    <definedName name="BExQ8DM90XJ6GCJIK9LC5O82I2TJ" localSheetId="7" hidden="1">#REF!</definedName>
    <definedName name="BExQ8DM90XJ6GCJIK9LC5O82I2TJ" localSheetId="6" hidden="1">#REF!</definedName>
    <definedName name="BExQ8DM90XJ6GCJIK9LC5O82I2TJ" localSheetId="5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15" hidden="1">#REF!</definedName>
    <definedName name="BExQ8G0K46ZORA0QVQTDI7Z8LXGF" localSheetId="14" hidden="1">#REF!</definedName>
    <definedName name="BExQ8G0K46ZORA0QVQTDI7Z8LXGF" localSheetId="13" hidden="1">#REF!</definedName>
    <definedName name="BExQ8G0K46ZORA0QVQTDI7Z8LXGF" localSheetId="12" hidden="1">#REF!</definedName>
    <definedName name="BExQ8G0K46ZORA0QVQTDI7Z8LXGF" localSheetId="11" hidden="1">#REF!</definedName>
    <definedName name="BExQ8G0K46ZORA0QVQTDI7Z8LXGF" localSheetId="10" hidden="1">#REF!</definedName>
    <definedName name="BExQ8G0K46ZORA0QVQTDI7Z8LXGF" localSheetId="9" hidden="1">#REF!</definedName>
    <definedName name="BExQ8G0K46ZORA0QVQTDI7Z8LXGF" localSheetId="8" hidden="1">#REF!</definedName>
    <definedName name="BExQ8G0K46ZORA0QVQTDI7Z8LXGF" localSheetId="7" hidden="1">#REF!</definedName>
    <definedName name="BExQ8G0K46ZORA0QVQTDI7Z8LXGF" localSheetId="6" hidden="1">#REF!</definedName>
    <definedName name="BExQ8G0K46ZORA0QVQTDI7Z8LXGF" localSheetId="5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15" hidden="1">#REF!</definedName>
    <definedName name="BExQ8O3WEU8HNTTGKTW5T0QSKCLP" localSheetId="14" hidden="1">#REF!</definedName>
    <definedName name="BExQ8O3WEU8HNTTGKTW5T0QSKCLP" localSheetId="13" hidden="1">#REF!</definedName>
    <definedName name="BExQ8O3WEU8HNTTGKTW5T0QSKCLP" localSheetId="12" hidden="1">#REF!</definedName>
    <definedName name="BExQ8O3WEU8HNTTGKTW5T0QSKCLP" localSheetId="11" hidden="1">#REF!</definedName>
    <definedName name="BExQ8O3WEU8HNTTGKTW5T0QSKCLP" localSheetId="10" hidden="1">#REF!</definedName>
    <definedName name="BExQ8O3WEU8HNTTGKTW5T0QSKCLP" localSheetId="9" hidden="1">#REF!</definedName>
    <definedName name="BExQ8O3WEU8HNTTGKTW5T0QSKCLP" localSheetId="8" hidden="1">#REF!</definedName>
    <definedName name="BExQ8O3WEU8HNTTGKTW5T0QSKCLP" localSheetId="7" hidden="1">#REF!</definedName>
    <definedName name="BExQ8O3WEU8HNTTGKTW5T0QSKCLP" localSheetId="6" hidden="1">#REF!</definedName>
    <definedName name="BExQ8O3WEU8HNTTGKTW5T0QSKCLP" localSheetId="5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15" hidden="1">#REF!</definedName>
    <definedName name="BExQ8ZCEDBOBJA3D9LDP5TU2WYGR" localSheetId="14" hidden="1">#REF!</definedName>
    <definedName name="BExQ8ZCEDBOBJA3D9LDP5TU2WYGR" localSheetId="13" hidden="1">#REF!</definedName>
    <definedName name="BExQ8ZCEDBOBJA3D9LDP5TU2WYGR" localSheetId="12" hidden="1">#REF!</definedName>
    <definedName name="BExQ8ZCEDBOBJA3D9LDP5TU2WYGR" localSheetId="11" hidden="1">#REF!</definedName>
    <definedName name="BExQ8ZCEDBOBJA3D9LDP5TU2WYGR" localSheetId="10" hidden="1">#REF!</definedName>
    <definedName name="BExQ8ZCEDBOBJA3D9LDP5TU2WYGR" localSheetId="9" hidden="1">#REF!</definedName>
    <definedName name="BExQ8ZCEDBOBJA3D9LDP5TU2WYGR" localSheetId="8" hidden="1">#REF!</definedName>
    <definedName name="BExQ8ZCEDBOBJA3D9LDP5TU2WYGR" localSheetId="7" hidden="1">#REF!</definedName>
    <definedName name="BExQ8ZCEDBOBJA3D9LDP5TU2WYGR" localSheetId="6" hidden="1">#REF!</definedName>
    <definedName name="BExQ8ZCEDBOBJA3D9LDP5TU2WYGR" localSheetId="5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15" hidden="1">#REF!</definedName>
    <definedName name="BExQ94LAW6MAQBWY25WTBFV5PPZJ" localSheetId="14" hidden="1">#REF!</definedName>
    <definedName name="BExQ94LAW6MAQBWY25WTBFV5PPZJ" localSheetId="13" hidden="1">#REF!</definedName>
    <definedName name="BExQ94LAW6MAQBWY25WTBFV5PPZJ" localSheetId="12" hidden="1">#REF!</definedName>
    <definedName name="BExQ94LAW6MAQBWY25WTBFV5PPZJ" localSheetId="11" hidden="1">#REF!</definedName>
    <definedName name="BExQ94LAW6MAQBWY25WTBFV5PPZJ" localSheetId="10" hidden="1">#REF!</definedName>
    <definedName name="BExQ94LAW6MAQBWY25WTBFV5PPZJ" localSheetId="9" hidden="1">#REF!</definedName>
    <definedName name="BExQ94LAW6MAQBWY25WTBFV5PPZJ" localSheetId="8" hidden="1">#REF!</definedName>
    <definedName name="BExQ94LAW6MAQBWY25WTBFV5PPZJ" localSheetId="7" hidden="1">#REF!</definedName>
    <definedName name="BExQ94LAW6MAQBWY25WTBFV5PPZJ" localSheetId="6" hidden="1">#REF!</definedName>
    <definedName name="BExQ94LAW6MAQBWY25WTBFV5PPZJ" localSheetId="5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15" hidden="1">#REF!</definedName>
    <definedName name="BExQ968K8V66L55PCVI3B4VR4FW6" localSheetId="14" hidden="1">#REF!</definedName>
    <definedName name="BExQ968K8V66L55PCVI3B4VR4FW6" localSheetId="13" hidden="1">#REF!</definedName>
    <definedName name="BExQ968K8V66L55PCVI3B4VR4FW6" localSheetId="12" hidden="1">#REF!</definedName>
    <definedName name="BExQ968K8V66L55PCVI3B4VR4FW6" localSheetId="11" hidden="1">#REF!</definedName>
    <definedName name="BExQ968K8V66L55PCVI3B4VR4FW6" localSheetId="10" hidden="1">#REF!</definedName>
    <definedName name="BExQ968K8V66L55PCVI3B4VR4FW6" localSheetId="9" hidden="1">#REF!</definedName>
    <definedName name="BExQ968K8V66L55PCVI3B4VR4FW6" localSheetId="8" hidden="1">#REF!</definedName>
    <definedName name="BExQ968K8V66L55PCVI3B4VR4FW6" localSheetId="7" hidden="1">#REF!</definedName>
    <definedName name="BExQ968K8V66L55PCVI3B4VR4FW6" localSheetId="6" hidden="1">#REF!</definedName>
    <definedName name="BExQ968K8V66L55PCVI3B4VR4FW6" localSheetId="5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15" hidden="1">#REF!</definedName>
    <definedName name="BExQ97QIPOSSRK978N8P234Y1XA4" localSheetId="14" hidden="1">#REF!</definedName>
    <definedName name="BExQ97QIPOSSRK978N8P234Y1XA4" localSheetId="13" hidden="1">#REF!</definedName>
    <definedName name="BExQ97QIPOSSRK978N8P234Y1XA4" localSheetId="12" hidden="1">#REF!</definedName>
    <definedName name="BExQ97QIPOSSRK978N8P234Y1XA4" localSheetId="11" hidden="1">#REF!</definedName>
    <definedName name="BExQ97QIPOSSRK978N8P234Y1XA4" localSheetId="10" hidden="1">#REF!</definedName>
    <definedName name="BExQ97QIPOSSRK978N8P234Y1XA4" localSheetId="9" hidden="1">#REF!</definedName>
    <definedName name="BExQ97QIPOSSRK978N8P234Y1XA4" localSheetId="8" hidden="1">#REF!</definedName>
    <definedName name="BExQ97QIPOSSRK978N8P234Y1XA4" localSheetId="7" hidden="1">#REF!</definedName>
    <definedName name="BExQ97QIPOSSRK978N8P234Y1XA4" localSheetId="6" hidden="1">#REF!</definedName>
    <definedName name="BExQ97QIPOSSRK978N8P234Y1XA4" localSheetId="5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15" hidden="1">#REF!</definedName>
    <definedName name="BExQ9DFHXLBKBS9DWH05G83SL12Z" localSheetId="14" hidden="1">#REF!</definedName>
    <definedName name="BExQ9DFHXLBKBS9DWH05G83SL12Z" localSheetId="13" hidden="1">#REF!</definedName>
    <definedName name="BExQ9DFHXLBKBS9DWH05G83SL12Z" localSheetId="12" hidden="1">#REF!</definedName>
    <definedName name="BExQ9DFHXLBKBS9DWH05G83SL12Z" localSheetId="11" hidden="1">#REF!</definedName>
    <definedName name="BExQ9DFHXLBKBS9DWH05G83SL12Z" localSheetId="10" hidden="1">#REF!</definedName>
    <definedName name="BExQ9DFHXLBKBS9DWH05G83SL12Z" localSheetId="9" hidden="1">#REF!</definedName>
    <definedName name="BExQ9DFHXLBKBS9DWH05G83SL12Z" localSheetId="8" hidden="1">#REF!</definedName>
    <definedName name="BExQ9DFHXLBKBS9DWH05G83SL12Z" localSheetId="7" hidden="1">#REF!</definedName>
    <definedName name="BExQ9DFHXLBKBS9DWH05G83SL12Z" localSheetId="6" hidden="1">#REF!</definedName>
    <definedName name="BExQ9DFHXLBKBS9DWH05G83SL12Z" localSheetId="5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15" hidden="1">#REF!</definedName>
    <definedName name="BExQ9E6FBAXTHGF3RXANFIA77GXP" localSheetId="14" hidden="1">#REF!</definedName>
    <definedName name="BExQ9E6FBAXTHGF3RXANFIA77GXP" localSheetId="13" hidden="1">#REF!</definedName>
    <definedName name="BExQ9E6FBAXTHGF3RXANFIA77GXP" localSheetId="12" hidden="1">#REF!</definedName>
    <definedName name="BExQ9E6FBAXTHGF3RXANFIA77GXP" localSheetId="11" hidden="1">#REF!</definedName>
    <definedName name="BExQ9E6FBAXTHGF3RXANFIA77GXP" localSheetId="10" hidden="1">#REF!</definedName>
    <definedName name="BExQ9E6FBAXTHGF3RXANFIA77GXP" localSheetId="9" hidden="1">#REF!</definedName>
    <definedName name="BExQ9E6FBAXTHGF3RXANFIA77GXP" localSheetId="8" hidden="1">#REF!</definedName>
    <definedName name="BExQ9E6FBAXTHGF3RXANFIA77GXP" localSheetId="7" hidden="1">#REF!</definedName>
    <definedName name="BExQ9E6FBAXTHGF3RXANFIA77GXP" localSheetId="6" hidden="1">#REF!</definedName>
    <definedName name="BExQ9E6FBAXTHGF3RXANFIA77GXP" localSheetId="5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15" hidden="1">#REF!</definedName>
    <definedName name="BExQ9J4ID0TGFFFJSQ9PFAMXOYZ1" localSheetId="14" hidden="1">#REF!</definedName>
    <definedName name="BExQ9J4ID0TGFFFJSQ9PFAMXOYZ1" localSheetId="13" hidden="1">#REF!</definedName>
    <definedName name="BExQ9J4ID0TGFFFJSQ9PFAMXOYZ1" localSheetId="12" hidden="1">#REF!</definedName>
    <definedName name="BExQ9J4ID0TGFFFJSQ9PFAMXOYZ1" localSheetId="11" hidden="1">#REF!</definedName>
    <definedName name="BExQ9J4ID0TGFFFJSQ9PFAMXOYZ1" localSheetId="10" hidden="1">#REF!</definedName>
    <definedName name="BExQ9J4ID0TGFFFJSQ9PFAMXOYZ1" localSheetId="9" hidden="1">#REF!</definedName>
    <definedName name="BExQ9J4ID0TGFFFJSQ9PFAMXOYZ1" localSheetId="8" hidden="1">#REF!</definedName>
    <definedName name="BExQ9J4ID0TGFFFJSQ9PFAMXOYZ1" localSheetId="7" hidden="1">#REF!</definedName>
    <definedName name="BExQ9J4ID0TGFFFJSQ9PFAMXOYZ1" localSheetId="6" hidden="1">#REF!</definedName>
    <definedName name="BExQ9J4ID0TGFFFJSQ9PFAMXOYZ1" localSheetId="5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15" hidden="1">#REF!</definedName>
    <definedName name="BExQ9KX9734KIAK7IMRLHCPYDHO2" localSheetId="14" hidden="1">#REF!</definedName>
    <definedName name="BExQ9KX9734KIAK7IMRLHCPYDHO2" localSheetId="13" hidden="1">#REF!</definedName>
    <definedName name="BExQ9KX9734KIAK7IMRLHCPYDHO2" localSheetId="12" hidden="1">#REF!</definedName>
    <definedName name="BExQ9KX9734KIAK7IMRLHCPYDHO2" localSheetId="11" hidden="1">#REF!</definedName>
    <definedName name="BExQ9KX9734KIAK7IMRLHCPYDHO2" localSheetId="10" hidden="1">#REF!</definedName>
    <definedName name="BExQ9KX9734KIAK7IMRLHCPYDHO2" localSheetId="9" hidden="1">#REF!</definedName>
    <definedName name="BExQ9KX9734KIAK7IMRLHCPYDHO2" localSheetId="8" hidden="1">#REF!</definedName>
    <definedName name="BExQ9KX9734KIAK7IMRLHCPYDHO2" localSheetId="7" hidden="1">#REF!</definedName>
    <definedName name="BExQ9KX9734KIAK7IMRLHCPYDHO2" localSheetId="6" hidden="1">#REF!</definedName>
    <definedName name="BExQ9KX9734KIAK7IMRLHCPYDHO2" localSheetId="5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15" hidden="1">#REF!</definedName>
    <definedName name="BExQ9L81FF4I7816VTPFBDWVU4CW" localSheetId="14" hidden="1">#REF!</definedName>
    <definedName name="BExQ9L81FF4I7816VTPFBDWVU4CW" localSheetId="13" hidden="1">#REF!</definedName>
    <definedName name="BExQ9L81FF4I7816VTPFBDWVU4CW" localSheetId="12" hidden="1">#REF!</definedName>
    <definedName name="BExQ9L81FF4I7816VTPFBDWVU4CW" localSheetId="11" hidden="1">#REF!</definedName>
    <definedName name="BExQ9L81FF4I7816VTPFBDWVU4CW" localSheetId="10" hidden="1">#REF!</definedName>
    <definedName name="BExQ9L81FF4I7816VTPFBDWVU4CW" localSheetId="9" hidden="1">#REF!</definedName>
    <definedName name="BExQ9L81FF4I7816VTPFBDWVU4CW" localSheetId="8" hidden="1">#REF!</definedName>
    <definedName name="BExQ9L81FF4I7816VTPFBDWVU4CW" localSheetId="7" hidden="1">#REF!</definedName>
    <definedName name="BExQ9L81FF4I7816VTPFBDWVU4CW" localSheetId="6" hidden="1">#REF!</definedName>
    <definedName name="BExQ9L81FF4I7816VTPFBDWVU4CW" localSheetId="5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15" hidden="1">#REF!</definedName>
    <definedName name="BExQ9M4E2ACZOWWWP1JJIQO8AHUM" localSheetId="14" hidden="1">#REF!</definedName>
    <definedName name="BExQ9M4E2ACZOWWWP1JJIQO8AHUM" localSheetId="13" hidden="1">#REF!</definedName>
    <definedName name="BExQ9M4E2ACZOWWWP1JJIQO8AHUM" localSheetId="12" hidden="1">#REF!</definedName>
    <definedName name="BExQ9M4E2ACZOWWWP1JJIQO8AHUM" localSheetId="11" hidden="1">#REF!</definedName>
    <definedName name="BExQ9M4E2ACZOWWWP1JJIQO8AHUM" localSheetId="10" hidden="1">#REF!</definedName>
    <definedName name="BExQ9M4E2ACZOWWWP1JJIQO8AHUM" localSheetId="9" hidden="1">#REF!</definedName>
    <definedName name="BExQ9M4E2ACZOWWWP1JJIQO8AHUM" localSheetId="8" hidden="1">#REF!</definedName>
    <definedName name="BExQ9M4E2ACZOWWWP1JJIQO8AHUM" localSheetId="7" hidden="1">#REF!</definedName>
    <definedName name="BExQ9M4E2ACZOWWWP1JJIQO8AHUM" localSheetId="6" hidden="1">#REF!</definedName>
    <definedName name="BExQ9M4E2ACZOWWWP1JJIQO8AHUM" localSheetId="5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15" hidden="1">#REF!</definedName>
    <definedName name="BExQ9TBCP5IJKSQLYEBE6FQLF16I" localSheetId="14" hidden="1">#REF!</definedName>
    <definedName name="BExQ9TBCP5IJKSQLYEBE6FQLF16I" localSheetId="13" hidden="1">#REF!</definedName>
    <definedName name="BExQ9TBCP5IJKSQLYEBE6FQLF16I" localSheetId="12" hidden="1">#REF!</definedName>
    <definedName name="BExQ9TBCP5IJKSQLYEBE6FQLF16I" localSheetId="11" hidden="1">#REF!</definedName>
    <definedName name="BExQ9TBCP5IJKSQLYEBE6FQLF16I" localSheetId="10" hidden="1">#REF!</definedName>
    <definedName name="BExQ9TBCP5IJKSQLYEBE6FQLF16I" localSheetId="9" hidden="1">#REF!</definedName>
    <definedName name="BExQ9TBCP5IJKSQLYEBE6FQLF16I" localSheetId="8" hidden="1">#REF!</definedName>
    <definedName name="BExQ9TBCP5IJKSQLYEBE6FQLF16I" localSheetId="7" hidden="1">#REF!</definedName>
    <definedName name="BExQ9TBCP5IJKSQLYEBE6FQLF16I" localSheetId="6" hidden="1">#REF!</definedName>
    <definedName name="BExQ9TBCP5IJKSQLYEBE6FQLF16I" localSheetId="5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15" hidden="1">#REF!</definedName>
    <definedName name="BExQ9UTANMJCK7LJ4OQMD6F2Q01L" localSheetId="14" hidden="1">#REF!</definedName>
    <definedName name="BExQ9UTANMJCK7LJ4OQMD6F2Q01L" localSheetId="13" hidden="1">#REF!</definedName>
    <definedName name="BExQ9UTANMJCK7LJ4OQMD6F2Q01L" localSheetId="12" hidden="1">#REF!</definedName>
    <definedName name="BExQ9UTANMJCK7LJ4OQMD6F2Q01L" localSheetId="11" hidden="1">#REF!</definedName>
    <definedName name="BExQ9UTANMJCK7LJ4OQMD6F2Q01L" localSheetId="10" hidden="1">#REF!</definedName>
    <definedName name="BExQ9UTANMJCK7LJ4OQMD6F2Q01L" localSheetId="9" hidden="1">#REF!</definedName>
    <definedName name="BExQ9UTANMJCK7LJ4OQMD6F2Q01L" localSheetId="8" hidden="1">#REF!</definedName>
    <definedName name="BExQ9UTANMJCK7LJ4OQMD6F2Q01L" localSheetId="7" hidden="1">#REF!</definedName>
    <definedName name="BExQ9UTANMJCK7LJ4OQMD6F2Q01L" localSheetId="6" hidden="1">#REF!</definedName>
    <definedName name="BExQ9UTANMJCK7LJ4OQMD6F2Q01L" localSheetId="5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15" hidden="1">#REF!</definedName>
    <definedName name="BExQ9ZLYHWABXAA9NJDW8ZS0UQ9P" localSheetId="14" hidden="1">#REF!</definedName>
    <definedName name="BExQ9ZLYHWABXAA9NJDW8ZS0UQ9P" localSheetId="13" hidden="1">#REF!</definedName>
    <definedName name="BExQ9ZLYHWABXAA9NJDW8ZS0UQ9P" localSheetId="12" hidden="1">#REF!</definedName>
    <definedName name="BExQ9ZLYHWABXAA9NJDW8ZS0UQ9P" localSheetId="11" hidden="1">#REF!</definedName>
    <definedName name="BExQ9ZLYHWABXAA9NJDW8ZS0UQ9P" localSheetId="10" hidden="1">#REF!</definedName>
    <definedName name="BExQ9ZLYHWABXAA9NJDW8ZS0UQ9P" localSheetId="9" hidden="1">#REF!</definedName>
    <definedName name="BExQ9ZLYHWABXAA9NJDW8ZS0UQ9P" localSheetId="8" hidden="1">#REF!</definedName>
    <definedName name="BExQ9ZLYHWABXAA9NJDW8ZS0UQ9P" localSheetId="7" hidden="1">#REF!</definedName>
    <definedName name="BExQ9ZLYHWABXAA9NJDW8ZS0UQ9P" localSheetId="6" hidden="1">#REF!</definedName>
    <definedName name="BExQ9ZLYHWABXAA9NJDW8ZS0UQ9P" localSheetId="5" hidden="1">#REF!</definedName>
    <definedName name="BExQ9ZLYHWABXAA9NJDW8ZS0UQ9P" localSheetId="3" hidden="1">#REF!</definedName>
    <definedName name="BExQ9ZLYHWABXAA9NJDW8ZS0UQ9P" hidden="1">#REF!</definedName>
    <definedName name="BExQ9ZWQ19KSRZNZNPY6ZNWEST1J" localSheetId="15" hidden="1">#REF!</definedName>
    <definedName name="BExQ9ZWQ19KSRZNZNPY6ZNWEST1J" localSheetId="14" hidden="1">#REF!</definedName>
    <definedName name="BExQ9ZWQ19KSRZNZNPY6ZNWEST1J" localSheetId="13" hidden="1">#REF!</definedName>
    <definedName name="BExQ9ZWQ19KSRZNZNPY6ZNWEST1J" localSheetId="12" hidden="1">#REF!</definedName>
    <definedName name="BExQ9ZWQ19KSRZNZNPY6ZNWEST1J" localSheetId="11" hidden="1">#REF!</definedName>
    <definedName name="BExQ9ZWQ19KSRZNZNPY6ZNWEST1J" localSheetId="10" hidden="1">#REF!</definedName>
    <definedName name="BExQ9ZWQ19KSRZNZNPY6ZNWEST1J" localSheetId="9" hidden="1">#REF!</definedName>
    <definedName name="BExQ9ZWQ19KSRZNZNPY6ZNWEST1J" localSheetId="8" hidden="1">#REF!</definedName>
    <definedName name="BExQ9ZWQ19KSRZNZNPY6ZNWEST1J" localSheetId="7" hidden="1">#REF!</definedName>
    <definedName name="BExQ9ZWQ19KSRZNZNPY6ZNWEST1J" localSheetId="6" hidden="1">#REF!</definedName>
    <definedName name="BExQ9ZWQ19KSRZNZNPY6ZNWEST1J" localSheetId="5" hidden="1">#REF!</definedName>
    <definedName name="BExQ9ZWQ19KSRZNZNPY6ZNWEST1J" localSheetId="3" hidden="1">#REF!</definedName>
    <definedName name="BExQ9ZWQ19KSRZNZNPY6ZNWEST1J" hidden="1">#REF!</definedName>
    <definedName name="BExQA324HSCK40ENJUT9CS9EC71B" localSheetId="15" hidden="1">#REF!</definedName>
    <definedName name="BExQA324HSCK40ENJUT9CS9EC71B" localSheetId="14" hidden="1">#REF!</definedName>
    <definedName name="BExQA324HSCK40ENJUT9CS9EC71B" localSheetId="13" hidden="1">#REF!</definedName>
    <definedName name="BExQA324HSCK40ENJUT9CS9EC71B" localSheetId="12" hidden="1">#REF!</definedName>
    <definedName name="BExQA324HSCK40ENJUT9CS9EC71B" localSheetId="11" hidden="1">#REF!</definedName>
    <definedName name="BExQA324HSCK40ENJUT9CS9EC71B" localSheetId="10" hidden="1">#REF!</definedName>
    <definedName name="BExQA324HSCK40ENJUT9CS9EC71B" localSheetId="9" hidden="1">#REF!</definedName>
    <definedName name="BExQA324HSCK40ENJUT9CS9EC71B" localSheetId="8" hidden="1">#REF!</definedName>
    <definedName name="BExQA324HSCK40ENJUT9CS9EC71B" localSheetId="7" hidden="1">#REF!</definedName>
    <definedName name="BExQA324HSCK40ENJUT9CS9EC71B" localSheetId="6" hidden="1">#REF!</definedName>
    <definedName name="BExQA324HSCK40ENJUT9CS9EC71B" localSheetId="5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15" hidden="1">#REF!</definedName>
    <definedName name="BExQA55GY0STSNBWQCWN8E31ZXCS" localSheetId="14" hidden="1">#REF!</definedName>
    <definedName name="BExQA55GY0STSNBWQCWN8E31ZXCS" localSheetId="13" hidden="1">#REF!</definedName>
    <definedName name="BExQA55GY0STSNBWQCWN8E31ZXCS" localSheetId="12" hidden="1">#REF!</definedName>
    <definedName name="BExQA55GY0STSNBWQCWN8E31ZXCS" localSheetId="11" hidden="1">#REF!</definedName>
    <definedName name="BExQA55GY0STSNBWQCWN8E31ZXCS" localSheetId="10" hidden="1">#REF!</definedName>
    <definedName name="BExQA55GY0STSNBWQCWN8E31ZXCS" localSheetId="9" hidden="1">#REF!</definedName>
    <definedName name="BExQA55GY0STSNBWQCWN8E31ZXCS" localSheetId="8" hidden="1">#REF!</definedName>
    <definedName name="BExQA55GY0STSNBWQCWN8E31ZXCS" localSheetId="7" hidden="1">#REF!</definedName>
    <definedName name="BExQA55GY0STSNBWQCWN8E31ZXCS" localSheetId="6" hidden="1">#REF!</definedName>
    <definedName name="BExQA55GY0STSNBWQCWN8E31ZXCS" localSheetId="5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15" hidden="1">#REF!</definedName>
    <definedName name="BExQA7URC7M82I0T9RUF90GCS15S" localSheetId="14" hidden="1">#REF!</definedName>
    <definedName name="BExQA7URC7M82I0T9RUF90GCS15S" localSheetId="13" hidden="1">#REF!</definedName>
    <definedName name="BExQA7URC7M82I0T9RUF90GCS15S" localSheetId="12" hidden="1">#REF!</definedName>
    <definedName name="BExQA7URC7M82I0T9RUF90GCS15S" localSheetId="11" hidden="1">#REF!</definedName>
    <definedName name="BExQA7URC7M82I0T9RUF90GCS15S" localSheetId="10" hidden="1">#REF!</definedName>
    <definedName name="BExQA7URC7M82I0T9RUF90GCS15S" localSheetId="9" hidden="1">#REF!</definedName>
    <definedName name="BExQA7URC7M82I0T9RUF90GCS15S" localSheetId="8" hidden="1">#REF!</definedName>
    <definedName name="BExQA7URC7M82I0T9RUF90GCS15S" localSheetId="7" hidden="1">#REF!</definedName>
    <definedName name="BExQA7URC7M82I0T9RUF90GCS15S" localSheetId="6" hidden="1">#REF!</definedName>
    <definedName name="BExQA7URC7M82I0T9RUF90GCS15S" localSheetId="5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15" hidden="1">#REF!</definedName>
    <definedName name="BExQA9HZIN9XEMHEEVHT99UU9Z82" localSheetId="14" hidden="1">#REF!</definedName>
    <definedName name="BExQA9HZIN9XEMHEEVHT99UU9Z82" localSheetId="13" hidden="1">#REF!</definedName>
    <definedName name="BExQA9HZIN9XEMHEEVHT99UU9Z82" localSheetId="12" hidden="1">#REF!</definedName>
    <definedName name="BExQA9HZIN9XEMHEEVHT99UU9Z82" localSheetId="11" hidden="1">#REF!</definedName>
    <definedName name="BExQA9HZIN9XEMHEEVHT99UU9Z82" localSheetId="10" hidden="1">#REF!</definedName>
    <definedName name="BExQA9HZIN9XEMHEEVHT99UU9Z82" localSheetId="9" hidden="1">#REF!</definedName>
    <definedName name="BExQA9HZIN9XEMHEEVHT99UU9Z82" localSheetId="8" hidden="1">#REF!</definedName>
    <definedName name="BExQA9HZIN9XEMHEEVHT99UU9Z82" localSheetId="7" hidden="1">#REF!</definedName>
    <definedName name="BExQA9HZIN9XEMHEEVHT99UU9Z82" localSheetId="6" hidden="1">#REF!</definedName>
    <definedName name="BExQA9HZIN9XEMHEEVHT99UU9Z82" localSheetId="5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15" hidden="1">#REF!</definedName>
    <definedName name="BExQAELFYH92K8CJL155181UDORO" localSheetId="14" hidden="1">#REF!</definedName>
    <definedName name="BExQAELFYH92K8CJL155181UDORO" localSheetId="13" hidden="1">#REF!</definedName>
    <definedName name="BExQAELFYH92K8CJL155181UDORO" localSheetId="12" hidden="1">#REF!</definedName>
    <definedName name="BExQAELFYH92K8CJL155181UDORO" localSheetId="11" hidden="1">#REF!</definedName>
    <definedName name="BExQAELFYH92K8CJL155181UDORO" localSheetId="10" hidden="1">#REF!</definedName>
    <definedName name="BExQAELFYH92K8CJL155181UDORO" localSheetId="9" hidden="1">#REF!</definedName>
    <definedName name="BExQAELFYH92K8CJL155181UDORO" localSheetId="8" hidden="1">#REF!</definedName>
    <definedName name="BExQAELFYH92K8CJL155181UDORO" localSheetId="7" hidden="1">#REF!</definedName>
    <definedName name="BExQAELFYH92K8CJL155181UDORO" localSheetId="6" hidden="1">#REF!</definedName>
    <definedName name="BExQAELFYH92K8CJL155181UDORO" localSheetId="5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15" hidden="1">#REF!</definedName>
    <definedName name="BExQAG8PP8R5NJKNQD1U4QOSD6X5" localSheetId="14" hidden="1">#REF!</definedName>
    <definedName name="BExQAG8PP8R5NJKNQD1U4QOSD6X5" localSheetId="13" hidden="1">#REF!</definedName>
    <definedName name="BExQAG8PP8R5NJKNQD1U4QOSD6X5" localSheetId="12" hidden="1">#REF!</definedName>
    <definedName name="BExQAG8PP8R5NJKNQD1U4QOSD6X5" localSheetId="11" hidden="1">#REF!</definedName>
    <definedName name="BExQAG8PP8R5NJKNQD1U4QOSD6X5" localSheetId="10" hidden="1">#REF!</definedName>
    <definedName name="BExQAG8PP8R5NJKNQD1U4QOSD6X5" localSheetId="9" hidden="1">#REF!</definedName>
    <definedName name="BExQAG8PP8R5NJKNQD1U4QOSD6X5" localSheetId="8" hidden="1">#REF!</definedName>
    <definedName name="BExQAG8PP8R5NJKNQD1U4QOSD6X5" localSheetId="7" hidden="1">#REF!</definedName>
    <definedName name="BExQAG8PP8R5NJKNQD1U4QOSD6X5" localSheetId="6" hidden="1">#REF!</definedName>
    <definedName name="BExQAG8PP8R5NJKNQD1U4QOSD6X5" localSheetId="5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15" hidden="1">#REF!</definedName>
    <definedName name="BExQAVTR32SDHZQ69KNYF6UXXKS2" localSheetId="14" hidden="1">#REF!</definedName>
    <definedName name="BExQAVTR32SDHZQ69KNYF6UXXKS2" localSheetId="13" hidden="1">#REF!</definedName>
    <definedName name="BExQAVTR32SDHZQ69KNYF6UXXKS2" localSheetId="12" hidden="1">#REF!</definedName>
    <definedName name="BExQAVTR32SDHZQ69KNYF6UXXKS2" localSheetId="11" hidden="1">#REF!</definedName>
    <definedName name="BExQAVTR32SDHZQ69KNYF6UXXKS2" localSheetId="10" hidden="1">#REF!</definedName>
    <definedName name="BExQAVTR32SDHZQ69KNYF6UXXKS2" localSheetId="9" hidden="1">#REF!</definedName>
    <definedName name="BExQAVTR32SDHZQ69KNYF6UXXKS2" localSheetId="8" hidden="1">#REF!</definedName>
    <definedName name="BExQAVTR32SDHZQ69KNYF6UXXKS2" localSheetId="7" hidden="1">#REF!</definedName>
    <definedName name="BExQAVTR32SDHZQ69KNYF6UXXKS2" localSheetId="6" hidden="1">#REF!</definedName>
    <definedName name="BExQAVTR32SDHZQ69KNYF6UXXKS2" localSheetId="5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15" hidden="1">#REF!</definedName>
    <definedName name="BExQBBETZJ7LHJ9CLAL3GEKQFEGR" localSheetId="14" hidden="1">#REF!</definedName>
    <definedName name="BExQBBETZJ7LHJ9CLAL3GEKQFEGR" localSheetId="13" hidden="1">#REF!</definedName>
    <definedName name="BExQBBETZJ7LHJ9CLAL3GEKQFEGR" localSheetId="12" hidden="1">#REF!</definedName>
    <definedName name="BExQBBETZJ7LHJ9CLAL3GEKQFEGR" localSheetId="11" hidden="1">#REF!</definedName>
    <definedName name="BExQBBETZJ7LHJ9CLAL3GEKQFEGR" localSheetId="10" hidden="1">#REF!</definedName>
    <definedName name="BExQBBETZJ7LHJ9CLAL3GEKQFEGR" localSheetId="9" hidden="1">#REF!</definedName>
    <definedName name="BExQBBETZJ7LHJ9CLAL3GEKQFEGR" localSheetId="8" hidden="1">#REF!</definedName>
    <definedName name="BExQBBETZJ7LHJ9CLAL3GEKQFEGR" localSheetId="7" hidden="1">#REF!</definedName>
    <definedName name="BExQBBETZJ7LHJ9CLAL3GEKQFEGR" localSheetId="6" hidden="1">#REF!</definedName>
    <definedName name="BExQBBETZJ7LHJ9CLAL3GEKQFEGR" localSheetId="5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15" hidden="1">#REF!</definedName>
    <definedName name="BExQBDICMZTSA1X73TMHNO4JSFLN" localSheetId="14" hidden="1">#REF!</definedName>
    <definedName name="BExQBDICMZTSA1X73TMHNO4JSFLN" localSheetId="13" hidden="1">#REF!</definedName>
    <definedName name="BExQBDICMZTSA1X73TMHNO4JSFLN" localSheetId="12" hidden="1">#REF!</definedName>
    <definedName name="BExQBDICMZTSA1X73TMHNO4JSFLN" localSheetId="11" hidden="1">#REF!</definedName>
    <definedName name="BExQBDICMZTSA1X73TMHNO4JSFLN" localSheetId="10" hidden="1">#REF!</definedName>
    <definedName name="BExQBDICMZTSA1X73TMHNO4JSFLN" localSheetId="9" hidden="1">#REF!</definedName>
    <definedName name="BExQBDICMZTSA1X73TMHNO4JSFLN" localSheetId="8" hidden="1">#REF!</definedName>
    <definedName name="BExQBDICMZTSA1X73TMHNO4JSFLN" localSheetId="7" hidden="1">#REF!</definedName>
    <definedName name="BExQBDICMZTSA1X73TMHNO4JSFLN" localSheetId="6" hidden="1">#REF!</definedName>
    <definedName name="BExQBDICMZTSA1X73TMHNO4JSFLN" localSheetId="5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15" hidden="1">#REF!</definedName>
    <definedName name="BExQBEER6CRCRPSSL61S0OMH57ZA" localSheetId="14" hidden="1">#REF!</definedName>
    <definedName name="BExQBEER6CRCRPSSL61S0OMH57ZA" localSheetId="13" hidden="1">#REF!</definedName>
    <definedName name="BExQBEER6CRCRPSSL61S0OMH57ZA" localSheetId="12" hidden="1">#REF!</definedName>
    <definedName name="BExQBEER6CRCRPSSL61S0OMH57ZA" localSheetId="11" hidden="1">#REF!</definedName>
    <definedName name="BExQBEER6CRCRPSSL61S0OMH57ZA" localSheetId="10" hidden="1">#REF!</definedName>
    <definedName name="BExQBEER6CRCRPSSL61S0OMH57ZA" localSheetId="9" hidden="1">#REF!</definedName>
    <definedName name="BExQBEER6CRCRPSSL61S0OMH57ZA" localSheetId="8" hidden="1">#REF!</definedName>
    <definedName name="BExQBEER6CRCRPSSL61S0OMH57ZA" localSheetId="7" hidden="1">#REF!</definedName>
    <definedName name="BExQBEER6CRCRPSSL61S0OMH57ZA" localSheetId="6" hidden="1">#REF!</definedName>
    <definedName name="BExQBEER6CRCRPSSL61S0OMH57ZA" localSheetId="5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15" hidden="1">#REF!</definedName>
    <definedName name="BExQBFR753FNBMC27WEQJT8UKANJ" localSheetId="14" hidden="1">#REF!</definedName>
    <definedName name="BExQBFR753FNBMC27WEQJT8UKANJ" localSheetId="13" hidden="1">#REF!</definedName>
    <definedName name="BExQBFR753FNBMC27WEQJT8UKANJ" localSheetId="12" hidden="1">#REF!</definedName>
    <definedName name="BExQBFR753FNBMC27WEQJT8UKANJ" localSheetId="11" hidden="1">#REF!</definedName>
    <definedName name="BExQBFR753FNBMC27WEQJT8UKANJ" localSheetId="10" hidden="1">#REF!</definedName>
    <definedName name="BExQBFR753FNBMC27WEQJT8UKANJ" localSheetId="9" hidden="1">#REF!</definedName>
    <definedName name="BExQBFR753FNBMC27WEQJT8UKANJ" localSheetId="8" hidden="1">#REF!</definedName>
    <definedName name="BExQBFR753FNBMC27WEQJT8UKANJ" localSheetId="7" hidden="1">#REF!</definedName>
    <definedName name="BExQBFR753FNBMC27WEQJT8UKANJ" localSheetId="6" hidden="1">#REF!</definedName>
    <definedName name="BExQBFR753FNBMC27WEQJT8UKANJ" localSheetId="5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15" hidden="1">#REF!</definedName>
    <definedName name="BExQBIGGY5TXI2FJVVZSLZ0LTZYH" localSheetId="14" hidden="1">#REF!</definedName>
    <definedName name="BExQBIGGY5TXI2FJVVZSLZ0LTZYH" localSheetId="13" hidden="1">#REF!</definedName>
    <definedName name="BExQBIGGY5TXI2FJVVZSLZ0LTZYH" localSheetId="12" hidden="1">#REF!</definedName>
    <definedName name="BExQBIGGY5TXI2FJVVZSLZ0LTZYH" localSheetId="11" hidden="1">#REF!</definedName>
    <definedName name="BExQBIGGY5TXI2FJVVZSLZ0LTZYH" localSheetId="10" hidden="1">#REF!</definedName>
    <definedName name="BExQBIGGY5TXI2FJVVZSLZ0LTZYH" localSheetId="9" hidden="1">#REF!</definedName>
    <definedName name="BExQBIGGY5TXI2FJVVZSLZ0LTZYH" localSheetId="8" hidden="1">#REF!</definedName>
    <definedName name="BExQBIGGY5TXI2FJVVZSLZ0LTZYH" localSheetId="7" hidden="1">#REF!</definedName>
    <definedName name="BExQBIGGY5TXI2FJVVZSLZ0LTZYH" localSheetId="6" hidden="1">#REF!</definedName>
    <definedName name="BExQBIGGY5TXI2FJVVZSLZ0LTZYH" localSheetId="5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15" hidden="1">#REF!</definedName>
    <definedName name="BExQBM1RUSIQ85LLMM2159BYDPIP" localSheetId="14" hidden="1">#REF!</definedName>
    <definedName name="BExQBM1RUSIQ85LLMM2159BYDPIP" localSheetId="13" hidden="1">#REF!</definedName>
    <definedName name="BExQBM1RUSIQ85LLMM2159BYDPIP" localSheetId="12" hidden="1">#REF!</definedName>
    <definedName name="BExQBM1RUSIQ85LLMM2159BYDPIP" localSheetId="11" hidden="1">#REF!</definedName>
    <definedName name="BExQBM1RUSIQ85LLMM2159BYDPIP" localSheetId="10" hidden="1">#REF!</definedName>
    <definedName name="BExQBM1RUSIQ85LLMM2159BYDPIP" localSheetId="9" hidden="1">#REF!</definedName>
    <definedName name="BExQBM1RUSIQ85LLMM2159BYDPIP" localSheetId="8" hidden="1">#REF!</definedName>
    <definedName name="BExQBM1RUSIQ85LLMM2159BYDPIP" localSheetId="7" hidden="1">#REF!</definedName>
    <definedName name="BExQBM1RUSIQ85LLMM2159BYDPIP" localSheetId="6" hidden="1">#REF!</definedName>
    <definedName name="BExQBM1RUSIQ85LLMM2159BYDPIP" localSheetId="5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15" hidden="1">#REF!</definedName>
    <definedName name="BExQBOWE543K7PGA5S7SVU2QKPM3" localSheetId="14" hidden="1">#REF!</definedName>
    <definedName name="BExQBOWE543K7PGA5S7SVU2QKPM3" localSheetId="13" hidden="1">#REF!</definedName>
    <definedName name="BExQBOWE543K7PGA5S7SVU2QKPM3" localSheetId="12" hidden="1">#REF!</definedName>
    <definedName name="BExQBOWE543K7PGA5S7SVU2QKPM3" localSheetId="11" hidden="1">#REF!</definedName>
    <definedName name="BExQBOWE543K7PGA5S7SVU2QKPM3" localSheetId="10" hidden="1">#REF!</definedName>
    <definedName name="BExQBOWE543K7PGA5S7SVU2QKPM3" localSheetId="9" hidden="1">#REF!</definedName>
    <definedName name="BExQBOWE543K7PGA5S7SVU2QKPM3" localSheetId="8" hidden="1">#REF!</definedName>
    <definedName name="BExQBOWE543K7PGA5S7SVU2QKPM3" localSheetId="7" hidden="1">#REF!</definedName>
    <definedName name="BExQBOWE543K7PGA5S7SVU2QKPM3" localSheetId="6" hidden="1">#REF!</definedName>
    <definedName name="BExQBOWE543K7PGA5S7SVU2QKPM3" localSheetId="5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15" hidden="1">#REF!</definedName>
    <definedName name="BExQBPSOZ47V81YAEURP0NQJNTJH" localSheetId="14" hidden="1">#REF!</definedName>
    <definedName name="BExQBPSOZ47V81YAEURP0NQJNTJH" localSheetId="13" hidden="1">#REF!</definedName>
    <definedName name="BExQBPSOZ47V81YAEURP0NQJNTJH" localSheetId="12" hidden="1">#REF!</definedName>
    <definedName name="BExQBPSOZ47V81YAEURP0NQJNTJH" localSheetId="11" hidden="1">#REF!</definedName>
    <definedName name="BExQBPSOZ47V81YAEURP0NQJNTJH" localSheetId="10" hidden="1">#REF!</definedName>
    <definedName name="BExQBPSOZ47V81YAEURP0NQJNTJH" localSheetId="9" hidden="1">#REF!</definedName>
    <definedName name="BExQBPSOZ47V81YAEURP0NQJNTJH" localSheetId="8" hidden="1">#REF!</definedName>
    <definedName name="BExQBPSOZ47V81YAEURP0NQJNTJH" localSheetId="7" hidden="1">#REF!</definedName>
    <definedName name="BExQBPSOZ47V81YAEURP0NQJNTJH" localSheetId="6" hidden="1">#REF!</definedName>
    <definedName name="BExQBPSOZ47V81YAEURP0NQJNTJH" localSheetId="5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15" hidden="1">#REF!</definedName>
    <definedName name="BExQC5TWT21CGBKD0IHAXTIN2QB8" localSheetId="14" hidden="1">#REF!</definedName>
    <definedName name="BExQC5TWT21CGBKD0IHAXTIN2QB8" localSheetId="13" hidden="1">#REF!</definedName>
    <definedName name="BExQC5TWT21CGBKD0IHAXTIN2QB8" localSheetId="12" hidden="1">#REF!</definedName>
    <definedName name="BExQC5TWT21CGBKD0IHAXTIN2QB8" localSheetId="11" hidden="1">#REF!</definedName>
    <definedName name="BExQC5TWT21CGBKD0IHAXTIN2QB8" localSheetId="10" hidden="1">#REF!</definedName>
    <definedName name="BExQC5TWT21CGBKD0IHAXTIN2QB8" localSheetId="9" hidden="1">#REF!</definedName>
    <definedName name="BExQC5TWT21CGBKD0IHAXTIN2QB8" localSheetId="8" hidden="1">#REF!</definedName>
    <definedName name="BExQC5TWT21CGBKD0IHAXTIN2QB8" localSheetId="7" hidden="1">#REF!</definedName>
    <definedName name="BExQC5TWT21CGBKD0IHAXTIN2QB8" localSheetId="6" hidden="1">#REF!</definedName>
    <definedName name="BExQC5TWT21CGBKD0IHAXTIN2QB8" localSheetId="5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15" hidden="1">#REF!</definedName>
    <definedName name="BExQC94JL9F5GW4S8DQCAF4WB2DA" localSheetId="14" hidden="1">#REF!</definedName>
    <definedName name="BExQC94JL9F5GW4S8DQCAF4WB2DA" localSheetId="13" hidden="1">#REF!</definedName>
    <definedName name="BExQC94JL9F5GW4S8DQCAF4WB2DA" localSheetId="12" hidden="1">#REF!</definedName>
    <definedName name="BExQC94JL9F5GW4S8DQCAF4WB2DA" localSheetId="11" hidden="1">#REF!</definedName>
    <definedName name="BExQC94JL9F5GW4S8DQCAF4WB2DA" localSheetId="10" hidden="1">#REF!</definedName>
    <definedName name="BExQC94JL9F5GW4S8DQCAF4WB2DA" localSheetId="9" hidden="1">#REF!</definedName>
    <definedName name="BExQC94JL9F5GW4S8DQCAF4WB2DA" localSheetId="8" hidden="1">#REF!</definedName>
    <definedName name="BExQC94JL9F5GW4S8DQCAF4WB2DA" localSheetId="7" hidden="1">#REF!</definedName>
    <definedName name="BExQC94JL9F5GW4S8DQCAF4WB2DA" localSheetId="6" hidden="1">#REF!</definedName>
    <definedName name="BExQC94JL9F5GW4S8DQCAF4WB2DA" localSheetId="5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15" hidden="1">#REF!</definedName>
    <definedName name="BExQCKTD8AT0824LGWREXM1B5D1X" localSheetId="14" hidden="1">#REF!</definedName>
    <definedName name="BExQCKTD8AT0824LGWREXM1B5D1X" localSheetId="13" hidden="1">#REF!</definedName>
    <definedName name="BExQCKTD8AT0824LGWREXM1B5D1X" localSheetId="12" hidden="1">#REF!</definedName>
    <definedName name="BExQCKTD8AT0824LGWREXM1B5D1X" localSheetId="11" hidden="1">#REF!</definedName>
    <definedName name="BExQCKTD8AT0824LGWREXM1B5D1X" localSheetId="10" hidden="1">#REF!</definedName>
    <definedName name="BExQCKTD8AT0824LGWREXM1B5D1X" localSheetId="9" hidden="1">#REF!</definedName>
    <definedName name="BExQCKTD8AT0824LGWREXM1B5D1X" localSheetId="8" hidden="1">#REF!</definedName>
    <definedName name="BExQCKTD8AT0824LGWREXM1B5D1X" localSheetId="7" hidden="1">#REF!</definedName>
    <definedName name="BExQCKTD8AT0824LGWREXM1B5D1X" localSheetId="6" hidden="1">#REF!</definedName>
    <definedName name="BExQCKTD8AT0824LGWREXM1B5D1X" localSheetId="5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15" hidden="1">#REF!</definedName>
    <definedName name="BExQCQ7KF4HVXSD72FF3DJGNNO3M" localSheetId="14" hidden="1">#REF!</definedName>
    <definedName name="BExQCQ7KF4HVXSD72FF3DJGNNO3M" localSheetId="13" hidden="1">#REF!</definedName>
    <definedName name="BExQCQ7KF4HVXSD72FF3DJGNNO3M" localSheetId="12" hidden="1">#REF!</definedName>
    <definedName name="BExQCQ7KF4HVXSD72FF3DJGNNO3M" localSheetId="11" hidden="1">#REF!</definedName>
    <definedName name="BExQCQ7KF4HVXSD72FF3DJGNNO3M" localSheetId="10" hidden="1">#REF!</definedName>
    <definedName name="BExQCQ7KF4HVXSD72FF3DJGNNO3M" localSheetId="9" hidden="1">#REF!</definedName>
    <definedName name="BExQCQ7KF4HVXSD72FF3DJGNNO3M" localSheetId="8" hidden="1">#REF!</definedName>
    <definedName name="BExQCQ7KF4HVXSD72FF3DJGNNO3M" localSheetId="7" hidden="1">#REF!</definedName>
    <definedName name="BExQCQ7KF4HVXSD72FF3DJGNNO3M" localSheetId="6" hidden="1">#REF!</definedName>
    <definedName name="BExQCQ7KF4HVXSD72FF3DJGNNO3M" localSheetId="5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15" hidden="1">#REF!</definedName>
    <definedName name="BExQCRPJXI0WNJUFFAC39C0PFUFK" localSheetId="14" hidden="1">#REF!</definedName>
    <definedName name="BExQCRPJXI0WNJUFFAC39C0PFUFK" localSheetId="13" hidden="1">#REF!</definedName>
    <definedName name="BExQCRPJXI0WNJUFFAC39C0PFUFK" localSheetId="12" hidden="1">#REF!</definedName>
    <definedName name="BExQCRPJXI0WNJUFFAC39C0PFUFK" localSheetId="11" hidden="1">#REF!</definedName>
    <definedName name="BExQCRPJXI0WNJUFFAC39C0PFUFK" localSheetId="10" hidden="1">#REF!</definedName>
    <definedName name="BExQCRPJXI0WNJUFFAC39C0PFUFK" localSheetId="9" hidden="1">#REF!</definedName>
    <definedName name="BExQCRPJXI0WNJUFFAC39C0PFUFK" localSheetId="8" hidden="1">#REF!</definedName>
    <definedName name="BExQCRPJXI0WNJUFFAC39C0PFUFK" localSheetId="7" hidden="1">#REF!</definedName>
    <definedName name="BExQCRPJXI0WNJUFFAC39C0PFUFK" localSheetId="6" hidden="1">#REF!</definedName>
    <definedName name="BExQCRPJXI0WNJUFFAC39C0PFUFK" localSheetId="5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15" hidden="1">#REF!</definedName>
    <definedName name="BExQD571YWOXKR2SX85K5MKQ0AO2" localSheetId="14" hidden="1">#REF!</definedName>
    <definedName name="BExQD571YWOXKR2SX85K5MKQ0AO2" localSheetId="13" hidden="1">#REF!</definedName>
    <definedName name="BExQD571YWOXKR2SX85K5MKQ0AO2" localSheetId="12" hidden="1">#REF!</definedName>
    <definedName name="BExQD571YWOXKR2SX85K5MKQ0AO2" localSheetId="11" hidden="1">#REF!</definedName>
    <definedName name="BExQD571YWOXKR2SX85K5MKQ0AO2" localSheetId="10" hidden="1">#REF!</definedName>
    <definedName name="BExQD571YWOXKR2SX85K5MKQ0AO2" localSheetId="9" hidden="1">#REF!</definedName>
    <definedName name="BExQD571YWOXKR2SX85K5MKQ0AO2" localSheetId="8" hidden="1">#REF!</definedName>
    <definedName name="BExQD571YWOXKR2SX85K5MKQ0AO2" localSheetId="7" hidden="1">#REF!</definedName>
    <definedName name="BExQD571YWOXKR2SX85K5MKQ0AO2" localSheetId="6" hidden="1">#REF!</definedName>
    <definedName name="BExQD571YWOXKR2SX85K5MKQ0AO2" localSheetId="5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15" hidden="1">#REF!</definedName>
    <definedName name="BExQDB6VCHN8PNX8EA6JNIEQ2JC2" localSheetId="14" hidden="1">#REF!</definedName>
    <definedName name="BExQDB6VCHN8PNX8EA6JNIEQ2JC2" localSheetId="13" hidden="1">#REF!</definedName>
    <definedName name="BExQDB6VCHN8PNX8EA6JNIEQ2JC2" localSheetId="12" hidden="1">#REF!</definedName>
    <definedName name="BExQDB6VCHN8PNX8EA6JNIEQ2JC2" localSheetId="11" hidden="1">#REF!</definedName>
    <definedName name="BExQDB6VCHN8PNX8EA6JNIEQ2JC2" localSheetId="10" hidden="1">#REF!</definedName>
    <definedName name="BExQDB6VCHN8PNX8EA6JNIEQ2JC2" localSheetId="9" hidden="1">#REF!</definedName>
    <definedName name="BExQDB6VCHN8PNX8EA6JNIEQ2JC2" localSheetId="8" hidden="1">#REF!</definedName>
    <definedName name="BExQDB6VCHN8PNX8EA6JNIEQ2JC2" localSheetId="7" hidden="1">#REF!</definedName>
    <definedName name="BExQDB6VCHN8PNX8EA6JNIEQ2JC2" localSheetId="6" hidden="1">#REF!</definedName>
    <definedName name="BExQDB6VCHN8PNX8EA6JNIEQ2JC2" localSheetId="5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15" hidden="1">#REF!</definedName>
    <definedName name="BExQDE1B6U2Q9B73KBENABP71YM1" localSheetId="14" hidden="1">#REF!</definedName>
    <definedName name="BExQDE1B6U2Q9B73KBENABP71YM1" localSheetId="13" hidden="1">#REF!</definedName>
    <definedName name="BExQDE1B6U2Q9B73KBENABP71YM1" localSheetId="12" hidden="1">#REF!</definedName>
    <definedName name="BExQDE1B6U2Q9B73KBENABP71YM1" localSheetId="11" hidden="1">#REF!</definedName>
    <definedName name="BExQDE1B6U2Q9B73KBENABP71YM1" localSheetId="10" hidden="1">#REF!</definedName>
    <definedName name="BExQDE1B6U2Q9B73KBENABP71YM1" localSheetId="9" hidden="1">#REF!</definedName>
    <definedName name="BExQDE1B6U2Q9B73KBENABP71YM1" localSheetId="8" hidden="1">#REF!</definedName>
    <definedName name="BExQDE1B6U2Q9B73KBENABP71YM1" localSheetId="7" hidden="1">#REF!</definedName>
    <definedName name="BExQDE1B6U2Q9B73KBENABP71YM1" localSheetId="6" hidden="1">#REF!</definedName>
    <definedName name="BExQDE1B6U2Q9B73KBENABP71YM1" localSheetId="5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15" hidden="1">#REF!</definedName>
    <definedName name="BExQDGQCN7ZW41QDUHOBJUGQAX40" localSheetId="14" hidden="1">#REF!</definedName>
    <definedName name="BExQDGQCN7ZW41QDUHOBJUGQAX40" localSheetId="13" hidden="1">#REF!</definedName>
    <definedName name="BExQDGQCN7ZW41QDUHOBJUGQAX40" localSheetId="12" hidden="1">#REF!</definedName>
    <definedName name="BExQDGQCN7ZW41QDUHOBJUGQAX40" localSheetId="11" hidden="1">#REF!</definedName>
    <definedName name="BExQDGQCN7ZW41QDUHOBJUGQAX40" localSheetId="10" hidden="1">#REF!</definedName>
    <definedName name="BExQDGQCN7ZW41QDUHOBJUGQAX40" localSheetId="9" hidden="1">#REF!</definedName>
    <definedName name="BExQDGQCN7ZW41QDUHOBJUGQAX40" localSheetId="8" hidden="1">#REF!</definedName>
    <definedName name="BExQDGQCN7ZW41QDUHOBJUGQAX40" localSheetId="7" hidden="1">#REF!</definedName>
    <definedName name="BExQDGQCN7ZW41QDUHOBJUGQAX40" localSheetId="6" hidden="1">#REF!</definedName>
    <definedName name="BExQDGQCN7ZW41QDUHOBJUGQAX40" localSheetId="5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15" hidden="1">#REF!</definedName>
    <definedName name="BExQED8ZZUEH0WRNOHXI7V9TVC8K" localSheetId="14" hidden="1">#REF!</definedName>
    <definedName name="BExQED8ZZUEH0WRNOHXI7V9TVC8K" localSheetId="13" hidden="1">#REF!</definedName>
    <definedName name="BExQED8ZZUEH0WRNOHXI7V9TVC8K" localSheetId="12" hidden="1">#REF!</definedName>
    <definedName name="BExQED8ZZUEH0WRNOHXI7V9TVC8K" localSheetId="11" hidden="1">#REF!</definedName>
    <definedName name="BExQED8ZZUEH0WRNOHXI7V9TVC8K" localSheetId="10" hidden="1">#REF!</definedName>
    <definedName name="BExQED8ZZUEH0WRNOHXI7V9TVC8K" localSheetId="9" hidden="1">#REF!</definedName>
    <definedName name="BExQED8ZZUEH0WRNOHXI7V9TVC8K" localSheetId="8" hidden="1">#REF!</definedName>
    <definedName name="BExQED8ZZUEH0WRNOHXI7V9TVC8K" localSheetId="7" hidden="1">#REF!</definedName>
    <definedName name="BExQED8ZZUEH0WRNOHXI7V9TVC8K" localSheetId="6" hidden="1">#REF!</definedName>
    <definedName name="BExQED8ZZUEH0WRNOHXI7V9TVC8K" localSheetId="5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15" hidden="1">#REF!</definedName>
    <definedName name="BExQEF1PIJIB9J24OB0M4X1WLBB0" localSheetId="14" hidden="1">#REF!</definedName>
    <definedName name="BExQEF1PIJIB9J24OB0M4X1WLBB0" localSheetId="13" hidden="1">#REF!</definedName>
    <definedName name="BExQEF1PIJIB9J24OB0M4X1WLBB0" localSheetId="12" hidden="1">#REF!</definedName>
    <definedName name="BExQEF1PIJIB9J24OB0M4X1WLBB0" localSheetId="11" hidden="1">#REF!</definedName>
    <definedName name="BExQEF1PIJIB9J24OB0M4X1WLBB0" localSheetId="10" hidden="1">#REF!</definedName>
    <definedName name="BExQEF1PIJIB9J24OB0M4X1WLBB0" localSheetId="9" hidden="1">#REF!</definedName>
    <definedName name="BExQEF1PIJIB9J24OB0M4X1WLBB0" localSheetId="8" hidden="1">#REF!</definedName>
    <definedName name="BExQEF1PIJIB9J24OB0M4X1WLBB0" localSheetId="7" hidden="1">#REF!</definedName>
    <definedName name="BExQEF1PIJIB9J24OB0M4X1WLBB0" localSheetId="6" hidden="1">#REF!</definedName>
    <definedName name="BExQEF1PIJIB9J24OB0M4X1WLBB0" localSheetId="5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15" hidden="1">#REF!</definedName>
    <definedName name="BExQEMUA4HEFM4OVO8M8MA8PIAW1" localSheetId="14" hidden="1">#REF!</definedName>
    <definedName name="BExQEMUA4HEFM4OVO8M8MA8PIAW1" localSheetId="13" hidden="1">#REF!</definedName>
    <definedName name="BExQEMUA4HEFM4OVO8M8MA8PIAW1" localSheetId="12" hidden="1">#REF!</definedName>
    <definedName name="BExQEMUA4HEFM4OVO8M8MA8PIAW1" localSheetId="11" hidden="1">#REF!</definedName>
    <definedName name="BExQEMUA4HEFM4OVO8M8MA8PIAW1" localSheetId="10" hidden="1">#REF!</definedName>
    <definedName name="BExQEMUA4HEFM4OVO8M8MA8PIAW1" localSheetId="9" hidden="1">#REF!</definedName>
    <definedName name="BExQEMUA4HEFM4OVO8M8MA8PIAW1" localSheetId="8" hidden="1">#REF!</definedName>
    <definedName name="BExQEMUA4HEFM4OVO8M8MA8PIAW1" localSheetId="7" hidden="1">#REF!</definedName>
    <definedName name="BExQEMUA4HEFM4OVO8M8MA8PIAW1" localSheetId="6" hidden="1">#REF!</definedName>
    <definedName name="BExQEMUA4HEFM4OVO8M8MA8PIAW1" localSheetId="5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15" hidden="1">#REF!</definedName>
    <definedName name="BExQEP38QPDKB85WG2WOL17IMB5S" localSheetId="14" hidden="1">#REF!</definedName>
    <definedName name="BExQEP38QPDKB85WG2WOL17IMB5S" localSheetId="13" hidden="1">#REF!</definedName>
    <definedName name="BExQEP38QPDKB85WG2WOL17IMB5S" localSheetId="12" hidden="1">#REF!</definedName>
    <definedName name="BExQEP38QPDKB85WG2WOL17IMB5S" localSheetId="11" hidden="1">#REF!</definedName>
    <definedName name="BExQEP38QPDKB85WG2WOL17IMB5S" localSheetId="10" hidden="1">#REF!</definedName>
    <definedName name="BExQEP38QPDKB85WG2WOL17IMB5S" localSheetId="9" hidden="1">#REF!</definedName>
    <definedName name="BExQEP38QPDKB85WG2WOL17IMB5S" localSheetId="8" hidden="1">#REF!</definedName>
    <definedName name="BExQEP38QPDKB85WG2WOL17IMB5S" localSheetId="7" hidden="1">#REF!</definedName>
    <definedName name="BExQEP38QPDKB85WG2WOL17IMB5S" localSheetId="6" hidden="1">#REF!</definedName>
    <definedName name="BExQEP38QPDKB85WG2WOL17IMB5S" localSheetId="5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15" hidden="1">#REF!</definedName>
    <definedName name="BExQEQ4XZQFIKUXNU9H7WE7AMZ1U" localSheetId="14" hidden="1">#REF!</definedName>
    <definedName name="BExQEQ4XZQFIKUXNU9H7WE7AMZ1U" localSheetId="13" hidden="1">#REF!</definedName>
    <definedName name="BExQEQ4XZQFIKUXNU9H7WE7AMZ1U" localSheetId="12" hidden="1">#REF!</definedName>
    <definedName name="BExQEQ4XZQFIKUXNU9H7WE7AMZ1U" localSheetId="11" hidden="1">#REF!</definedName>
    <definedName name="BExQEQ4XZQFIKUXNU9H7WE7AMZ1U" localSheetId="10" hidden="1">#REF!</definedName>
    <definedName name="BExQEQ4XZQFIKUXNU9H7WE7AMZ1U" localSheetId="9" hidden="1">#REF!</definedName>
    <definedName name="BExQEQ4XZQFIKUXNU9H7WE7AMZ1U" localSheetId="8" hidden="1">#REF!</definedName>
    <definedName name="BExQEQ4XZQFIKUXNU9H7WE7AMZ1U" localSheetId="7" hidden="1">#REF!</definedName>
    <definedName name="BExQEQ4XZQFIKUXNU9H7WE7AMZ1U" localSheetId="6" hidden="1">#REF!</definedName>
    <definedName name="BExQEQ4XZQFIKUXNU9H7WE7AMZ1U" localSheetId="5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15" hidden="1">#REF!</definedName>
    <definedName name="BExQF1OEB07CRAP6ALNNMJNJ3P2D" localSheetId="14" hidden="1">#REF!</definedName>
    <definedName name="BExQF1OEB07CRAP6ALNNMJNJ3P2D" localSheetId="13" hidden="1">#REF!</definedName>
    <definedName name="BExQF1OEB07CRAP6ALNNMJNJ3P2D" localSheetId="12" hidden="1">#REF!</definedName>
    <definedName name="BExQF1OEB07CRAP6ALNNMJNJ3P2D" localSheetId="11" hidden="1">#REF!</definedName>
    <definedName name="BExQF1OEB07CRAP6ALNNMJNJ3P2D" localSheetId="10" hidden="1">#REF!</definedName>
    <definedName name="BExQF1OEB07CRAP6ALNNMJNJ3P2D" localSheetId="9" hidden="1">#REF!</definedName>
    <definedName name="BExQF1OEB07CRAP6ALNNMJNJ3P2D" localSheetId="8" hidden="1">#REF!</definedName>
    <definedName name="BExQF1OEB07CRAP6ALNNMJNJ3P2D" localSheetId="7" hidden="1">#REF!</definedName>
    <definedName name="BExQF1OEB07CRAP6ALNNMJNJ3P2D" localSheetId="6" hidden="1">#REF!</definedName>
    <definedName name="BExQF1OEB07CRAP6ALNNMJNJ3P2D" localSheetId="5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15" hidden="1">#REF!</definedName>
    <definedName name="BExQF8KKL224NYD20XYLLM2RE7EW" localSheetId="14" hidden="1">#REF!</definedName>
    <definedName name="BExQF8KKL224NYD20XYLLM2RE7EW" localSheetId="13" hidden="1">#REF!</definedName>
    <definedName name="BExQF8KKL224NYD20XYLLM2RE7EW" localSheetId="12" hidden="1">#REF!</definedName>
    <definedName name="BExQF8KKL224NYD20XYLLM2RE7EW" localSheetId="11" hidden="1">#REF!</definedName>
    <definedName name="BExQF8KKL224NYD20XYLLM2RE7EW" localSheetId="10" hidden="1">#REF!</definedName>
    <definedName name="BExQF8KKL224NYD20XYLLM2RE7EW" localSheetId="9" hidden="1">#REF!</definedName>
    <definedName name="BExQF8KKL224NYD20XYLLM2RE7EW" localSheetId="8" hidden="1">#REF!</definedName>
    <definedName name="BExQF8KKL224NYD20XYLLM2RE7EW" localSheetId="7" hidden="1">#REF!</definedName>
    <definedName name="BExQF8KKL224NYD20XYLLM2RE7EW" localSheetId="6" hidden="1">#REF!</definedName>
    <definedName name="BExQF8KKL224NYD20XYLLM2RE7EW" localSheetId="5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15" hidden="1">#REF!</definedName>
    <definedName name="BExQF9X2AQPFJZTCHTU5PTTR0JAH" localSheetId="14" hidden="1">#REF!</definedName>
    <definedName name="BExQF9X2AQPFJZTCHTU5PTTR0JAH" localSheetId="13" hidden="1">#REF!</definedName>
    <definedName name="BExQF9X2AQPFJZTCHTU5PTTR0JAH" localSheetId="12" hidden="1">#REF!</definedName>
    <definedName name="BExQF9X2AQPFJZTCHTU5PTTR0JAH" localSheetId="11" hidden="1">#REF!</definedName>
    <definedName name="BExQF9X2AQPFJZTCHTU5PTTR0JAH" localSheetId="10" hidden="1">#REF!</definedName>
    <definedName name="BExQF9X2AQPFJZTCHTU5PTTR0JAH" localSheetId="9" hidden="1">#REF!</definedName>
    <definedName name="BExQF9X2AQPFJZTCHTU5PTTR0JAH" localSheetId="8" hidden="1">#REF!</definedName>
    <definedName name="BExQF9X2AQPFJZTCHTU5PTTR0JAH" localSheetId="7" hidden="1">#REF!</definedName>
    <definedName name="BExQF9X2AQPFJZTCHTU5PTTR0JAH" localSheetId="6" hidden="1">#REF!</definedName>
    <definedName name="BExQF9X2AQPFJZTCHTU5PTTR0JAH" localSheetId="5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15" hidden="1">#REF!</definedName>
    <definedName name="BExQFAINO9ODQZX6NSM8EBTRD04E" localSheetId="14" hidden="1">#REF!</definedName>
    <definedName name="BExQFAINO9ODQZX6NSM8EBTRD04E" localSheetId="13" hidden="1">#REF!</definedName>
    <definedName name="BExQFAINO9ODQZX6NSM8EBTRD04E" localSheetId="12" hidden="1">#REF!</definedName>
    <definedName name="BExQFAINO9ODQZX6NSM8EBTRD04E" localSheetId="11" hidden="1">#REF!</definedName>
    <definedName name="BExQFAINO9ODQZX6NSM8EBTRD04E" localSheetId="10" hidden="1">#REF!</definedName>
    <definedName name="BExQFAINO9ODQZX6NSM8EBTRD04E" localSheetId="9" hidden="1">#REF!</definedName>
    <definedName name="BExQFAINO9ODQZX6NSM8EBTRD04E" localSheetId="8" hidden="1">#REF!</definedName>
    <definedName name="BExQFAINO9ODQZX6NSM8EBTRD04E" localSheetId="7" hidden="1">#REF!</definedName>
    <definedName name="BExQFAINO9ODQZX6NSM8EBTRD04E" localSheetId="6" hidden="1">#REF!</definedName>
    <definedName name="BExQFAINO9ODQZX6NSM8EBTRD04E" localSheetId="5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15" hidden="1">#REF!</definedName>
    <definedName name="BExQFC0M9KKFMQKPLPEO2RQDB7MM" localSheetId="14" hidden="1">#REF!</definedName>
    <definedName name="BExQFC0M9KKFMQKPLPEO2RQDB7MM" localSheetId="13" hidden="1">#REF!</definedName>
    <definedName name="BExQFC0M9KKFMQKPLPEO2RQDB7MM" localSheetId="12" hidden="1">#REF!</definedName>
    <definedName name="BExQFC0M9KKFMQKPLPEO2RQDB7MM" localSheetId="11" hidden="1">#REF!</definedName>
    <definedName name="BExQFC0M9KKFMQKPLPEO2RQDB7MM" localSheetId="10" hidden="1">#REF!</definedName>
    <definedName name="BExQFC0M9KKFMQKPLPEO2RQDB7MM" localSheetId="9" hidden="1">#REF!</definedName>
    <definedName name="BExQFC0M9KKFMQKPLPEO2RQDB7MM" localSheetId="8" hidden="1">#REF!</definedName>
    <definedName name="BExQFC0M9KKFMQKPLPEO2RQDB7MM" localSheetId="7" hidden="1">#REF!</definedName>
    <definedName name="BExQFC0M9KKFMQKPLPEO2RQDB7MM" localSheetId="6" hidden="1">#REF!</definedName>
    <definedName name="BExQFC0M9KKFMQKPLPEO2RQDB7MM" localSheetId="5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15" hidden="1">#REF!</definedName>
    <definedName name="BExQFEEV7627R8TYZCM28C6V6WHE" localSheetId="14" hidden="1">#REF!</definedName>
    <definedName name="BExQFEEV7627R8TYZCM28C6V6WHE" localSheetId="13" hidden="1">#REF!</definedName>
    <definedName name="BExQFEEV7627R8TYZCM28C6V6WHE" localSheetId="12" hidden="1">#REF!</definedName>
    <definedName name="BExQFEEV7627R8TYZCM28C6V6WHE" localSheetId="11" hidden="1">#REF!</definedName>
    <definedName name="BExQFEEV7627R8TYZCM28C6V6WHE" localSheetId="10" hidden="1">#REF!</definedName>
    <definedName name="BExQFEEV7627R8TYZCM28C6V6WHE" localSheetId="9" hidden="1">#REF!</definedName>
    <definedName name="BExQFEEV7627R8TYZCM28C6V6WHE" localSheetId="8" hidden="1">#REF!</definedName>
    <definedName name="BExQFEEV7627R8TYZCM28C6V6WHE" localSheetId="7" hidden="1">#REF!</definedName>
    <definedName name="BExQFEEV7627R8TYZCM28C6V6WHE" localSheetId="6" hidden="1">#REF!</definedName>
    <definedName name="BExQFEEV7627R8TYZCM28C6V6WHE" localSheetId="5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15" hidden="1">#REF!</definedName>
    <definedName name="BExQFEK8NUD04X2OBRA275ADPSDL" localSheetId="14" hidden="1">#REF!</definedName>
    <definedName name="BExQFEK8NUD04X2OBRA275ADPSDL" localSheetId="13" hidden="1">#REF!</definedName>
    <definedName name="BExQFEK8NUD04X2OBRA275ADPSDL" localSheetId="12" hidden="1">#REF!</definedName>
    <definedName name="BExQFEK8NUD04X2OBRA275ADPSDL" localSheetId="11" hidden="1">#REF!</definedName>
    <definedName name="BExQFEK8NUD04X2OBRA275ADPSDL" localSheetId="10" hidden="1">#REF!</definedName>
    <definedName name="BExQFEK8NUD04X2OBRA275ADPSDL" localSheetId="9" hidden="1">#REF!</definedName>
    <definedName name="BExQFEK8NUD04X2OBRA275ADPSDL" localSheetId="8" hidden="1">#REF!</definedName>
    <definedName name="BExQFEK8NUD04X2OBRA275ADPSDL" localSheetId="7" hidden="1">#REF!</definedName>
    <definedName name="BExQFEK8NUD04X2OBRA275ADPSDL" localSheetId="6" hidden="1">#REF!</definedName>
    <definedName name="BExQFEK8NUD04X2OBRA275ADPSDL" localSheetId="5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15" hidden="1">#REF!</definedName>
    <definedName name="BExQFGYIWDR4W0YF7XR6E4EWWJ02" localSheetId="14" hidden="1">#REF!</definedName>
    <definedName name="BExQFGYIWDR4W0YF7XR6E4EWWJ02" localSheetId="13" hidden="1">#REF!</definedName>
    <definedName name="BExQFGYIWDR4W0YF7XR6E4EWWJ02" localSheetId="12" hidden="1">#REF!</definedName>
    <definedName name="BExQFGYIWDR4W0YF7XR6E4EWWJ02" localSheetId="11" hidden="1">#REF!</definedName>
    <definedName name="BExQFGYIWDR4W0YF7XR6E4EWWJ02" localSheetId="10" hidden="1">#REF!</definedName>
    <definedName name="BExQFGYIWDR4W0YF7XR6E4EWWJ02" localSheetId="9" hidden="1">#REF!</definedName>
    <definedName name="BExQFGYIWDR4W0YF7XR6E4EWWJ02" localSheetId="8" hidden="1">#REF!</definedName>
    <definedName name="BExQFGYIWDR4W0YF7XR6E4EWWJ02" localSheetId="7" hidden="1">#REF!</definedName>
    <definedName name="BExQFGYIWDR4W0YF7XR6E4EWWJ02" localSheetId="6" hidden="1">#REF!</definedName>
    <definedName name="BExQFGYIWDR4W0YF7XR6E4EWWJ02" localSheetId="5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15" hidden="1">#REF!</definedName>
    <definedName name="BExQFPNFKA36IAPS22LAUMBDI4KE" localSheetId="14" hidden="1">#REF!</definedName>
    <definedName name="BExQFPNFKA36IAPS22LAUMBDI4KE" localSheetId="13" hidden="1">#REF!</definedName>
    <definedName name="BExQFPNFKA36IAPS22LAUMBDI4KE" localSheetId="12" hidden="1">#REF!</definedName>
    <definedName name="BExQFPNFKA36IAPS22LAUMBDI4KE" localSheetId="11" hidden="1">#REF!</definedName>
    <definedName name="BExQFPNFKA36IAPS22LAUMBDI4KE" localSheetId="10" hidden="1">#REF!</definedName>
    <definedName name="BExQFPNFKA36IAPS22LAUMBDI4KE" localSheetId="9" hidden="1">#REF!</definedName>
    <definedName name="BExQFPNFKA36IAPS22LAUMBDI4KE" localSheetId="8" hidden="1">#REF!</definedName>
    <definedName name="BExQFPNFKA36IAPS22LAUMBDI4KE" localSheetId="7" hidden="1">#REF!</definedName>
    <definedName name="BExQFPNFKA36IAPS22LAUMBDI4KE" localSheetId="6" hidden="1">#REF!</definedName>
    <definedName name="BExQFPNFKA36IAPS22LAUMBDI4KE" localSheetId="5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15" hidden="1">#REF!</definedName>
    <definedName name="BExQFPSWEMA8WBUZ4WK20LR13VSU" localSheetId="14" hidden="1">#REF!</definedName>
    <definedName name="BExQFPSWEMA8WBUZ4WK20LR13VSU" localSheetId="13" hidden="1">#REF!</definedName>
    <definedName name="BExQFPSWEMA8WBUZ4WK20LR13VSU" localSheetId="12" hidden="1">#REF!</definedName>
    <definedName name="BExQFPSWEMA8WBUZ4WK20LR13VSU" localSheetId="11" hidden="1">#REF!</definedName>
    <definedName name="BExQFPSWEMA8WBUZ4WK20LR13VSU" localSheetId="10" hidden="1">#REF!</definedName>
    <definedName name="BExQFPSWEMA8WBUZ4WK20LR13VSU" localSheetId="9" hidden="1">#REF!</definedName>
    <definedName name="BExQFPSWEMA8WBUZ4WK20LR13VSU" localSheetId="8" hidden="1">#REF!</definedName>
    <definedName name="BExQFPSWEMA8WBUZ4WK20LR13VSU" localSheetId="7" hidden="1">#REF!</definedName>
    <definedName name="BExQFPSWEMA8WBUZ4WK20LR13VSU" localSheetId="6" hidden="1">#REF!</definedName>
    <definedName name="BExQFPSWEMA8WBUZ4WK20LR13VSU" localSheetId="5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15" hidden="1">#REF!</definedName>
    <definedName name="BExQFVSPOSCCPF1TLJPIWYWYB8A9" localSheetId="14" hidden="1">#REF!</definedName>
    <definedName name="BExQFVSPOSCCPF1TLJPIWYWYB8A9" localSheetId="13" hidden="1">#REF!</definedName>
    <definedName name="BExQFVSPOSCCPF1TLJPIWYWYB8A9" localSheetId="12" hidden="1">#REF!</definedName>
    <definedName name="BExQFVSPOSCCPF1TLJPIWYWYB8A9" localSheetId="11" hidden="1">#REF!</definedName>
    <definedName name="BExQFVSPOSCCPF1TLJPIWYWYB8A9" localSheetId="10" hidden="1">#REF!</definedName>
    <definedName name="BExQFVSPOSCCPF1TLJPIWYWYB8A9" localSheetId="9" hidden="1">#REF!</definedName>
    <definedName name="BExQFVSPOSCCPF1TLJPIWYWYB8A9" localSheetId="8" hidden="1">#REF!</definedName>
    <definedName name="BExQFVSPOSCCPF1TLJPIWYWYB8A9" localSheetId="7" hidden="1">#REF!</definedName>
    <definedName name="BExQFVSPOSCCPF1TLJPIWYWYB8A9" localSheetId="6" hidden="1">#REF!</definedName>
    <definedName name="BExQFVSPOSCCPF1TLJPIWYWYB8A9" localSheetId="5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15" hidden="1">#REF!</definedName>
    <definedName name="BExQFWJQXNQAW6LUMOEDS6KMJMYL" localSheetId="14" hidden="1">#REF!</definedName>
    <definedName name="BExQFWJQXNQAW6LUMOEDS6KMJMYL" localSheetId="13" hidden="1">#REF!</definedName>
    <definedName name="BExQFWJQXNQAW6LUMOEDS6KMJMYL" localSheetId="12" hidden="1">#REF!</definedName>
    <definedName name="BExQFWJQXNQAW6LUMOEDS6KMJMYL" localSheetId="11" hidden="1">#REF!</definedName>
    <definedName name="BExQFWJQXNQAW6LUMOEDS6KMJMYL" localSheetId="10" hidden="1">#REF!</definedName>
    <definedName name="BExQFWJQXNQAW6LUMOEDS6KMJMYL" localSheetId="9" hidden="1">#REF!</definedName>
    <definedName name="BExQFWJQXNQAW6LUMOEDS6KMJMYL" localSheetId="8" hidden="1">#REF!</definedName>
    <definedName name="BExQFWJQXNQAW6LUMOEDS6KMJMYL" localSheetId="7" hidden="1">#REF!</definedName>
    <definedName name="BExQFWJQXNQAW6LUMOEDS6KMJMYL" localSheetId="6" hidden="1">#REF!</definedName>
    <definedName name="BExQFWJQXNQAW6LUMOEDS6KMJMYL" localSheetId="5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15" hidden="1">#REF!</definedName>
    <definedName name="BExQG8TYRD2G42UA5ZPCRLNKUDMX" localSheetId="14" hidden="1">#REF!</definedName>
    <definedName name="BExQG8TYRD2G42UA5ZPCRLNKUDMX" localSheetId="13" hidden="1">#REF!</definedName>
    <definedName name="BExQG8TYRD2G42UA5ZPCRLNKUDMX" localSheetId="12" hidden="1">#REF!</definedName>
    <definedName name="BExQG8TYRD2G42UA5ZPCRLNKUDMX" localSheetId="11" hidden="1">#REF!</definedName>
    <definedName name="BExQG8TYRD2G42UA5ZPCRLNKUDMX" localSheetId="10" hidden="1">#REF!</definedName>
    <definedName name="BExQG8TYRD2G42UA5ZPCRLNKUDMX" localSheetId="9" hidden="1">#REF!</definedName>
    <definedName name="BExQG8TYRD2G42UA5ZPCRLNKUDMX" localSheetId="8" hidden="1">#REF!</definedName>
    <definedName name="BExQG8TYRD2G42UA5ZPCRLNKUDMX" localSheetId="7" hidden="1">#REF!</definedName>
    <definedName name="BExQG8TYRD2G42UA5ZPCRLNKUDMX" localSheetId="6" hidden="1">#REF!</definedName>
    <definedName name="BExQG8TYRD2G42UA5ZPCRLNKUDMX" localSheetId="5" hidden="1">#REF!</definedName>
    <definedName name="BExQG8TYRD2G42UA5ZPCRLNKUDMX" localSheetId="3" hidden="1">#REF!</definedName>
    <definedName name="BExQG8TYRD2G42UA5ZPCRLNKUDMX" hidden="1">#REF!</definedName>
    <definedName name="BExQG9A8OZ31BDN5QEGQGWG59A43" localSheetId="15" hidden="1">#REF!</definedName>
    <definedName name="BExQG9A8OZ31BDN5QEGQGWG59A43" localSheetId="14" hidden="1">#REF!</definedName>
    <definedName name="BExQG9A8OZ31BDN5QEGQGWG59A43" localSheetId="13" hidden="1">#REF!</definedName>
    <definedName name="BExQG9A8OZ31BDN5QEGQGWG59A43" localSheetId="12" hidden="1">#REF!</definedName>
    <definedName name="BExQG9A8OZ31BDN5QEGQGWG59A43" localSheetId="11" hidden="1">#REF!</definedName>
    <definedName name="BExQG9A8OZ31BDN5QEGQGWG59A43" localSheetId="10" hidden="1">#REF!</definedName>
    <definedName name="BExQG9A8OZ31BDN5QEGQGWG59A43" localSheetId="9" hidden="1">#REF!</definedName>
    <definedName name="BExQG9A8OZ31BDN5QEGQGWG59A43" localSheetId="8" hidden="1">#REF!</definedName>
    <definedName name="BExQG9A8OZ31BDN5QEGQGWG59A43" localSheetId="7" hidden="1">#REF!</definedName>
    <definedName name="BExQG9A8OZ31BDN5QEGQGWG59A43" localSheetId="6" hidden="1">#REF!</definedName>
    <definedName name="BExQG9A8OZ31BDN5QEGQGWG59A43" localSheetId="5" hidden="1">#REF!</definedName>
    <definedName name="BExQG9A8OZ31BDN5QEGQGWG59A43" localSheetId="3" hidden="1">#REF!</definedName>
    <definedName name="BExQG9A8OZ31BDN5QEGQGWG59A43" hidden="1">#REF!</definedName>
    <definedName name="BExQGGBQ2CMSPV4NV4RA7NMBQER6" localSheetId="15" hidden="1">#REF!</definedName>
    <definedName name="BExQGGBQ2CMSPV4NV4RA7NMBQER6" localSheetId="14" hidden="1">#REF!</definedName>
    <definedName name="BExQGGBQ2CMSPV4NV4RA7NMBQER6" localSheetId="13" hidden="1">#REF!</definedName>
    <definedName name="BExQGGBQ2CMSPV4NV4RA7NMBQER6" localSheetId="12" hidden="1">#REF!</definedName>
    <definedName name="BExQGGBQ2CMSPV4NV4RA7NMBQER6" localSheetId="11" hidden="1">#REF!</definedName>
    <definedName name="BExQGGBQ2CMSPV4NV4RA7NMBQER6" localSheetId="10" hidden="1">#REF!</definedName>
    <definedName name="BExQGGBQ2CMSPV4NV4RA7NMBQER6" localSheetId="9" hidden="1">#REF!</definedName>
    <definedName name="BExQGGBQ2CMSPV4NV4RA7NMBQER6" localSheetId="8" hidden="1">#REF!</definedName>
    <definedName name="BExQGGBQ2CMSPV4NV4RA7NMBQER6" localSheetId="7" hidden="1">#REF!</definedName>
    <definedName name="BExQGGBQ2CMSPV4NV4RA7NMBQER6" localSheetId="6" hidden="1">#REF!</definedName>
    <definedName name="BExQGGBQ2CMSPV4NV4RA7NMBQER6" localSheetId="5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15" hidden="1">#REF!</definedName>
    <definedName name="BExQGO48J9MPCDQ96RBB9UN9AIGT" localSheetId="14" hidden="1">#REF!</definedName>
    <definedName name="BExQGO48J9MPCDQ96RBB9UN9AIGT" localSheetId="13" hidden="1">#REF!</definedName>
    <definedName name="BExQGO48J9MPCDQ96RBB9UN9AIGT" localSheetId="12" hidden="1">#REF!</definedName>
    <definedName name="BExQGO48J9MPCDQ96RBB9UN9AIGT" localSheetId="11" hidden="1">#REF!</definedName>
    <definedName name="BExQGO48J9MPCDQ96RBB9UN9AIGT" localSheetId="10" hidden="1">#REF!</definedName>
    <definedName name="BExQGO48J9MPCDQ96RBB9UN9AIGT" localSheetId="9" hidden="1">#REF!</definedName>
    <definedName name="BExQGO48J9MPCDQ96RBB9UN9AIGT" localSheetId="8" hidden="1">#REF!</definedName>
    <definedName name="BExQGO48J9MPCDQ96RBB9UN9AIGT" localSheetId="7" hidden="1">#REF!</definedName>
    <definedName name="BExQGO48J9MPCDQ96RBB9UN9AIGT" localSheetId="6" hidden="1">#REF!</definedName>
    <definedName name="BExQGO48J9MPCDQ96RBB9UN9AIGT" localSheetId="5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15" hidden="1">#REF!</definedName>
    <definedName name="BExQGSBB6MJWDW7AYWA0MSFTXKRR" localSheetId="14" hidden="1">#REF!</definedName>
    <definedName name="BExQGSBB6MJWDW7AYWA0MSFTXKRR" localSheetId="13" hidden="1">#REF!</definedName>
    <definedName name="BExQGSBB6MJWDW7AYWA0MSFTXKRR" localSheetId="12" hidden="1">#REF!</definedName>
    <definedName name="BExQGSBB6MJWDW7AYWA0MSFTXKRR" localSheetId="11" hidden="1">#REF!</definedName>
    <definedName name="BExQGSBB6MJWDW7AYWA0MSFTXKRR" localSheetId="10" hidden="1">#REF!</definedName>
    <definedName name="BExQGSBB6MJWDW7AYWA0MSFTXKRR" localSheetId="9" hidden="1">#REF!</definedName>
    <definedName name="BExQGSBB6MJWDW7AYWA0MSFTXKRR" localSheetId="8" hidden="1">#REF!</definedName>
    <definedName name="BExQGSBB6MJWDW7AYWA0MSFTXKRR" localSheetId="7" hidden="1">#REF!</definedName>
    <definedName name="BExQGSBB6MJWDW7AYWA0MSFTXKRR" localSheetId="6" hidden="1">#REF!</definedName>
    <definedName name="BExQGSBB6MJWDW7AYWA0MSFTXKRR" localSheetId="5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15" hidden="1">#REF!</definedName>
    <definedName name="BExQH0UURAJ13AVO5UI04HSRGVYW" localSheetId="14" hidden="1">#REF!</definedName>
    <definedName name="BExQH0UURAJ13AVO5UI04HSRGVYW" localSheetId="13" hidden="1">#REF!</definedName>
    <definedName name="BExQH0UURAJ13AVO5UI04HSRGVYW" localSheetId="12" hidden="1">#REF!</definedName>
    <definedName name="BExQH0UURAJ13AVO5UI04HSRGVYW" localSheetId="11" hidden="1">#REF!</definedName>
    <definedName name="BExQH0UURAJ13AVO5UI04HSRGVYW" localSheetId="10" hidden="1">#REF!</definedName>
    <definedName name="BExQH0UURAJ13AVO5UI04HSRGVYW" localSheetId="9" hidden="1">#REF!</definedName>
    <definedName name="BExQH0UURAJ13AVO5UI04HSRGVYW" localSheetId="8" hidden="1">#REF!</definedName>
    <definedName name="BExQH0UURAJ13AVO5UI04HSRGVYW" localSheetId="7" hidden="1">#REF!</definedName>
    <definedName name="BExQH0UURAJ13AVO5UI04HSRGVYW" localSheetId="6" hidden="1">#REF!</definedName>
    <definedName name="BExQH0UURAJ13AVO5UI04HSRGVYW" localSheetId="5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15" hidden="1">#REF!</definedName>
    <definedName name="BExQH5I0FUT0822E2ITR6M5724UF" localSheetId="14" hidden="1">#REF!</definedName>
    <definedName name="BExQH5I0FUT0822E2ITR6M5724UF" localSheetId="13" hidden="1">#REF!</definedName>
    <definedName name="BExQH5I0FUT0822E2ITR6M5724UF" localSheetId="12" hidden="1">#REF!</definedName>
    <definedName name="BExQH5I0FUT0822E2ITR6M5724UF" localSheetId="11" hidden="1">#REF!</definedName>
    <definedName name="BExQH5I0FUT0822E2ITR6M5724UF" localSheetId="10" hidden="1">#REF!</definedName>
    <definedName name="BExQH5I0FUT0822E2ITR6M5724UF" localSheetId="9" hidden="1">#REF!</definedName>
    <definedName name="BExQH5I0FUT0822E2ITR6M5724UF" localSheetId="8" hidden="1">#REF!</definedName>
    <definedName name="BExQH5I0FUT0822E2ITR6M5724UF" localSheetId="7" hidden="1">#REF!</definedName>
    <definedName name="BExQH5I0FUT0822E2ITR6M5724UF" localSheetId="6" hidden="1">#REF!</definedName>
    <definedName name="BExQH5I0FUT0822E2ITR6M5724UF" localSheetId="5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15" hidden="1">#REF!</definedName>
    <definedName name="BExQH6ZZY0NR8SE48PSI9D0CU1TC" localSheetId="14" hidden="1">#REF!</definedName>
    <definedName name="BExQH6ZZY0NR8SE48PSI9D0CU1TC" localSheetId="13" hidden="1">#REF!</definedName>
    <definedName name="BExQH6ZZY0NR8SE48PSI9D0CU1TC" localSheetId="12" hidden="1">#REF!</definedName>
    <definedName name="BExQH6ZZY0NR8SE48PSI9D0CU1TC" localSheetId="11" hidden="1">#REF!</definedName>
    <definedName name="BExQH6ZZY0NR8SE48PSI9D0CU1TC" localSheetId="10" hidden="1">#REF!</definedName>
    <definedName name="BExQH6ZZY0NR8SE48PSI9D0CU1TC" localSheetId="9" hidden="1">#REF!</definedName>
    <definedName name="BExQH6ZZY0NR8SE48PSI9D0CU1TC" localSheetId="8" hidden="1">#REF!</definedName>
    <definedName name="BExQH6ZZY0NR8SE48PSI9D0CU1TC" localSheetId="7" hidden="1">#REF!</definedName>
    <definedName name="BExQH6ZZY0NR8SE48PSI9D0CU1TC" localSheetId="6" hidden="1">#REF!</definedName>
    <definedName name="BExQH6ZZY0NR8SE48PSI9D0CU1TC" localSheetId="5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15" hidden="1">#REF!</definedName>
    <definedName name="BExQH9P2MCXAJOVEO4GFQT6MNW22" localSheetId="14" hidden="1">#REF!</definedName>
    <definedName name="BExQH9P2MCXAJOVEO4GFQT6MNW22" localSheetId="13" hidden="1">#REF!</definedName>
    <definedName name="BExQH9P2MCXAJOVEO4GFQT6MNW22" localSheetId="12" hidden="1">#REF!</definedName>
    <definedName name="BExQH9P2MCXAJOVEO4GFQT6MNW22" localSheetId="11" hidden="1">#REF!</definedName>
    <definedName name="BExQH9P2MCXAJOVEO4GFQT6MNW22" localSheetId="10" hidden="1">#REF!</definedName>
    <definedName name="BExQH9P2MCXAJOVEO4GFQT6MNW22" localSheetId="9" hidden="1">#REF!</definedName>
    <definedName name="BExQH9P2MCXAJOVEO4GFQT6MNW22" localSheetId="8" hidden="1">#REF!</definedName>
    <definedName name="BExQH9P2MCXAJOVEO4GFQT6MNW22" localSheetId="7" hidden="1">#REF!</definedName>
    <definedName name="BExQH9P2MCXAJOVEO4GFQT6MNW22" localSheetId="6" hidden="1">#REF!</definedName>
    <definedName name="BExQH9P2MCXAJOVEO4GFQT6MNW22" localSheetId="5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15" hidden="1">#REF!</definedName>
    <definedName name="BExQHCZSBYUY8OKKJXFYWKBBM6AH" localSheetId="14" hidden="1">#REF!</definedName>
    <definedName name="BExQHCZSBYUY8OKKJXFYWKBBM6AH" localSheetId="13" hidden="1">#REF!</definedName>
    <definedName name="BExQHCZSBYUY8OKKJXFYWKBBM6AH" localSheetId="12" hidden="1">#REF!</definedName>
    <definedName name="BExQHCZSBYUY8OKKJXFYWKBBM6AH" localSheetId="11" hidden="1">#REF!</definedName>
    <definedName name="BExQHCZSBYUY8OKKJXFYWKBBM6AH" localSheetId="10" hidden="1">#REF!</definedName>
    <definedName name="BExQHCZSBYUY8OKKJXFYWKBBM6AH" localSheetId="9" hidden="1">#REF!</definedName>
    <definedName name="BExQHCZSBYUY8OKKJXFYWKBBM6AH" localSheetId="8" hidden="1">#REF!</definedName>
    <definedName name="BExQHCZSBYUY8OKKJXFYWKBBM6AH" localSheetId="7" hidden="1">#REF!</definedName>
    <definedName name="BExQHCZSBYUY8OKKJXFYWKBBM6AH" localSheetId="6" hidden="1">#REF!</definedName>
    <definedName name="BExQHCZSBYUY8OKKJXFYWKBBM6AH" localSheetId="5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15" hidden="1">#REF!</definedName>
    <definedName name="BExQHML1J3V7M9VZ3S2S198637RP" localSheetId="14" hidden="1">#REF!</definedName>
    <definedName name="BExQHML1J3V7M9VZ3S2S198637RP" localSheetId="13" hidden="1">#REF!</definedName>
    <definedName name="BExQHML1J3V7M9VZ3S2S198637RP" localSheetId="12" hidden="1">#REF!</definedName>
    <definedName name="BExQHML1J3V7M9VZ3S2S198637RP" localSheetId="11" hidden="1">#REF!</definedName>
    <definedName name="BExQHML1J3V7M9VZ3S2S198637RP" localSheetId="10" hidden="1">#REF!</definedName>
    <definedName name="BExQHML1J3V7M9VZ3S2S198637RP" localSheetId="9" hidden="1">#REF!</definedName>
    <definedName name="BExQHML1J3V7M9VZ3S2S198637RP" localSheetId="8" hidden="1">#REF!</definedName>
    <definedName name="BExQHML1J3V7M9VZ3S2S198637RP" localSheetId="7" hidden="1">#REF!</definedName>
    <definedName name="BExQHML1J3V7M9VZ3S2S198637RP" localSheetId="6" hidden="1">#REF!</definedName>
    <definedName name="BExQHML1J3V7M9VZ3S2S198637RP" localSheetId="5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15" hidden="1">#REF!</definedName>
    <definedName name="BExQHPKXZ1K33V2F90NZIQRZYIAW" localSheetId="14" hidden="1">#REF!</definedName>
    <definedName name="BExQHPKXZ1K33V2F90NZIQRZYIAW" localSheetId="13" hidden="1">#REF!</definedName>
    <definedName name="BExQHPKXZ1K33V2F90NZIQRZYIAW" localSheetId="12" hidden="1">#REF!</definedName>
    <definedName name="BExQHPKXZ1K33V2F90NZIQRZYIAW" localSheetId="11" hidden="1">#REF!</definedName>
    <definedName name="BExQHPKXZ1K33V2F90NZIQRZYIAW" localSheetId="10" hidden="1">#REF!</definedName>
    <definedName name="BExQHPKXZ1K33V2F90NZIQRZYIAW" localSheetId="9" hidden="1">#REF!</definedName>
    <definedName name="BExQHPKXZ1K33V2F90NZIQRZYIAW" localSheetId="8" hidden="1">#REF!</definedName>
    <definedName name="BExQHPKXZ1K33V2F90NZIQRZYIAW" localSheetId="7" hidden="1">#REF!</definedName>
    <definedName name="BExQHPKXZ1K33V2F90NZIQRZYIAW" localSheetId="6" hidden="1">#REF!</definedName>
    <definedName name="BExQHPKXZ1K33V2F90NZIQRZYIAW" localSheetId="5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15" hidden="1">#REF!</definedName>
    <definedName name="BExQHRDNW8YFGT2B35K9CYSS1VAI" localSheetId="14" hidden="1">#REF!</definedName>
    <definedName name="BExQHRDNW8YFGT2B35K9CYSS1VAI" localSheetId="13" hidden="1">#REF!</definedName>
    <definedName name="BExQHRDNW8YFGT2B35K9CYSS1VAI" localSheetId="12" hidden="1">#REF!</definedName>
    <definedName name="BExQHRDNW8YFGT2B35K9CYSS1VAI" localSheetId="11" hidden="1">#REF!</definedName>
    <definedName name="BExQHRDNW8YFGT2B35K9CYSS1VAI" localSheetId="10" hidden="1">#REF!</definedName>
    <definedName name="BExQHRDNW8YFGT2B35K9CYSS1VAI" localSheetId="9" hidden="1">#REF!</definedName>
    <definedName name="BExQHRDNW8YFGT2B35K9CYSS1VAI" localSheetId="8" hidden="1">#REF!</definedName>
    <definedName name="BExQHRDNW8YFGT2B35K9CYSS1VAI" localSheetId="7" hidden="1">#REF!</definedName>
    <definedName name="BExQHRDNW8YFGT2B35K9CYSS1VAI" localSheetId="6" hidden="1">#REF!</definedName>
    <definedName name="BExQHRDNW8YFGT2B35K9CYSS1VAI" localSheetId="5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15" hidden="1">#REF!</definedName>
    <definedName name="BExQHRZ9FBLUG6G6CC88UZA6V39L" localSheetId="14" hidden="1">#REF!</definedName>
    <definedName name="BExQHRZ9FBLUG6G6CC88UZA6V39L" localSheetId="13" hidden="1">#REF!</definedName>
    <definedName name="BExQHRZ9FBLUG6G6CC88UZA6V39L" localSheetId="12" hidden="1">#REF!</definedName>
    <definedName name="BExQHRZ9FBLUG6G6CC88UZA6V39L" localSheetId="11" hidden="1">#REF!</definedName>
    <definedName name="BExQHRZ9FBLUG6G6CC88UZA6V39L" localSheetId="10" hidden="1">#REF!</definedName>
    <definedName name="BExQHRZ9FBLUG6G6CC88UZA6V39L" localSheetId="9" hidden="1">#REF!</definedName>
    <definedName name="BExQHRZ9FBLUG6G6CC88UZA6V39L" localSheetId="8" hidden="1">#REF!</definedName>
    <definedName name="BExQHRZ9FBLUG6G6CC88UZA6V39L" localSheetId="7" hidden="1">#REF!</definedName>
    <definedName name="BExQHRZ9FBLUG6G6CC88UZA6V39L" localSheetId="6" hidden="1">#REF!</definedName>
    <definedName name="BExQHRZ9FBLUG6G6CC88UZA6V39L" localSheetId="5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15" hidden="1">#REF!</definedName>
    <definedName name="BExQHVF9KD06AG2RXUQJ9X4PVGX4" localSheetId="14" hidden="1">#REF!</definedName>
    <definedName name="BExQHVF9KD06AG2RXUQJ9X4PVGX4" localSheetId="13" hidden="1">#REF!</definedName>
    <definedName name="BExQHVF9KD06AG2RXUQJ9X4PVGX4" localSheetId="12" hidden="1">#REF!</definedName>
    <definedName name="BExQHVF9KD06AG2RXUQJ9X4PVGX4" localSheetId="11" hidden="1">#REF!</definedName>
    <definedName name="BExQHVF9KD06AG2RXUQJ9X4PVGX4" localSheetId="10" hidden="1">#REF!</definedName>
    <definedName name="BExQHVF9KD06AG2RXUQJ9X4PVGX4" localSheetId="9" hidden="1">#REF!</definedName>
    <definedName name="BExQHVF9KD06AG2RXUQJ9X4PVGX4" localSheetId="8" hidden="1">#REF!</definedName>
    <definedName name="BExQHVF9KD06AG2RXUQJ9X4PVGX4" localSheetId="7" hidden="1">#REF!</definedName>
    <definedName name="BExQHVF9KD06AG2RXUQJ9X4PVGX4" localSheetId="6" hidden="1">#REF!</definedName>
    <definedName name="BExQHVF9KD06AG2RXUQJ9X4PVGX4" localSheetId="5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15" hidden="1">#REF!</definedName>
    <definedName name="BExQHZBHVN2L4HC7ACTR73T5OCV0" localSheetId="14" hidden="1">#REF!</definedName>
    <definedName name="BExQHZBHVN2L4HC7ACTR73T5OCV0" localSheetId="13" hidden="1">#REF!</definedName>
    <definedName name="BExQHZBHVN2L4HC7ACTR73T5OCV0" localSheetId="12" hidden="1">#REF!</definedName>
    <definedName name="BExQHZBHVN2L4HC7ACTR73T5OCV0" localSheetId="11" hidden="1">#REF!</definedName>
    <definedName name="BExQHZBHVN2L4HC7ACTR73T5OCV0" localSheetId="10" hidden="1">#REF!</definedName>
    <definedName name="BExQHZBHVN2L4HC7ACTR73T5OCV0" localSheetId="9" hidden="1">#REF!</definedName>
    <definedName name="BExQHZBHVN2L4HC7ACTR73T5OCV0" localSheetId="8" hidden="1">#REF!</definedName>
    <definedName name="BExQHZBHVN2L4HC7ACTR73T5OCV0" localSheetId="7" hidden="1">#REF!</definedName>
    <definedName name="BExQHZBHVN2L4HC7ACTR73T5OCV0" localSheetId="6" hidden="1">#REF!</definedName>
    <definedName name="BExQHZBHVN2L4HC7ACTR73T5OCV0" localSheetId="5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15" hidden="1">#REF!</definedName>
    <definedName name="BExQI3O3BBL6MXZNJD1S3UD8WBUU" localSheetId="14" hidden="1">#REF!</definedName>
    <definedName name="BExQI3O3BBL6MXZNJD1S3UD8WBUU" localSheetId="13" hidden="1">#REF!</definedName>
    <definedName name="BExQI3O3BBL6MXZNJD1S3UD8WBUU" localSheetId="12" hidden="1">#REF!</definedName>
    <definedName name="BExQI3O3BBL6MXZNJD1S3UD8WBUU" localSheetId="11" hidden="1">#REF!</definedName>
    <definedName name="BExQI3O3BBL6MXZNJD1S3UD8WBUU" localSheetId="10" hidden="1">#REF!</definedName>
    <definedName name="BExQI3O3BBL6MXZNJD1S3UD8WBUU" localSheetId="9" hidden="1">#REF!</definedName>
    <definedName name="BExQI3O3BBL6MXZNJD1S3UD8WBUU" localSheetId="8" hidden="1">#REF!</definedName>
    <definedName name="BExQI3O3BBL6MXZNJD1S3UD8WBUU" localSheetId="7" hidden="1">#REF!</definedName>
    <definedName name="BExQI3O3BBL6MXZNJD1S3UD8WBUU" localSheetId="6" hidden="1">#REF!</definedName>
    <definedName name="BExQI3O3BBL6MXZNJD1S3UD8WBUU" localSheetId="5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15" hidden="1">#REF!</definedName>
    <definedName name="BExQI7431UOEBYKYPVVMNXBZ2ZP2" localSheetId="14" hidden="1">#REF!</definedName>
    <definedName name="BExQI7431UOEBYKYPVVMNXBZ2ZP2" localSheetId="13" hidden="1">#REF!</definedName>
    <definedName name="BExQI7431UOEBYKYPVVMNXBZ2ZP2" localSheetId="12" hidden="1">#REF!</definedName>
    <definedName name="BExQI7431UOEBYKYPVVMNXBZ2ZP2" localSheetId="11" hidden="1">#REF!</definedName>
    <definedName name="BExQI7431UOEBYKYPVVMNXBZ2ZP2" localSheetId="10" hidden="1">#REF!</definedName>
    <definedName name="BExQI7431UOEBYKYPVVMNXBZ2ZP2" localSheetId="9" hidden="1">#REF!</definedName>
    <definedName name="BExQI7431UOEBYKYPVVMNXBZ2ZP2" localSheetId="8" hidden="1">#REF!</definedName>
    <definedName name="BExQI7431UOEBYKYPVVMNXBZ2ZP2" localSheetId="7" hidden="1">#REF!</definedName>
    <definedName name="BExQI7431UOEBYKYPVVMNXBZ2ZP2" localSheetId="6" hidden="1">#REF!</definedName>
    <definedName name="BExQI7431UOEBYKYPVVMNXBZ2ZP2" localSheetId="5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15" hidden="1">#REF!</definedName>
    <definedName name="BExQI85V9TNLDJT5LTRZS10Y26SG" localSheetId="14" hidden="1">#REF!</definedName>
    <definedName name="BExQI85V9TNLDJT5LTRZS10Y26SG" localSheetId="13" hidden="1">#REF!</definedName>
    <definedName name="BExQI85V9TNLDJT5LTRZS10Y26SG" localSheetId="12" hidden="1">#REF!</definedName>
    <definedName name="BExQI85V9TNLDJT5LTRZS10Y26SG" localSheetId="11" hidden="1">#REF!</definedName>
    <definedName name="BExQI85V9TNLDJT5LTRZS10Y26SG" localSheetId="10" hidden="1">#REF!</definedName>
    <definedName name="BExQI85V9TNLDJT5LTRZS10Y26SG" localSheetId="9" hidden="1">#REF!</definedName>
    <definedName name="BExQI85V9TNLDJT5LTRZS10Y26SG" localSheetId="8" hidden="1">#REF!</definedName>
    <definedName name="BExQI85V9TNLDJT5LTRZS10Y26SG" localSheetId="7" hidden="1">#REF!</definedName>
    <definedName name="BExQI85V9TNLDJT5LTRZS10Y26SG" localSheetId="6" hidden="1">#REF!</definedName>
    <definedName name="BExQI85V9TNLDJT5LTRZS10Y26SG" localSheetId="5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15" hidden="1">#REF!</definedName>
    <definedName name="BExQI9ICYVAAXE7L1BQSE1VWSQA9" localSheetId="14" hidden="1">#REF!</definedName>
    <definedName name="BExQI9ICYVAAXE7L1BQSE1VWSQA9" localSheetId="13" hidden="1">#REF!</definedName>
    <definedName name="BExQI9ICYVAAXE7L1BQSE1VWSQA9" localSheetId="12" hidden="1">#REF!</definedName>
    <definedName name="BExQI9ICYVAAXE7L1BQSE1VWSQA9" localSheetId="11" hidden="1">#REF!</definedName>
    <definedName name="BExQI9ICYVAAXE7L1BQSE1VWSQA9" localSheetId="10" hidden="1">#REF!</definedName>
    <definedName name="BExQI9ICYVAAXE7L1BQSE1VWSQA9" localSheetId="9" hidden="1">#REF!</definedName>
    <definedName name="BExQI9ICYVAAXE7L1BQSE1VWSQA9" localSheetId="8" hidden="1">#REF!</definedName>
    <definedName name="BExQI9ICYVAAXE7L1BQSE1VWSQA9" localSheetId="7" hidden="1">#REF!</definedName>
    <definedName name="BExQI9ICYVAAXE7L1BQSE1VWSQA9" localSheetId="6" hidden="1">#REF!</definedName>
    <definedName name="BExQI9ICYVAAXE7L1BQSE1VWSQA9" localSheetId="5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15" hidden="1">#REF!</definedName>
    <definedName name="BExQIAPKHVEV8CU1L3TTHJW67FJ5" localSheetId="14" hidden="1">#REF!</definedName>
    <definedName name="BExQIAPKHVEV8CU1L3TTHJW67FJ5" localSheetId="13" hidden="1">#REF!</definedName>
    <definedName name="BExQIAPKHVEV8CU1L3TTHJW67FJ5" localSheetId="12" hidden="1">#REF!</definedName>
    <definedName name="BExQIAPKHVEV8CU1L3TTHJW67FJ5" localSheetId="11" hidden="1">#REF!</definedName>
    <definedName name="BExQIAPKHVEV8CU1L3TTHJW67FJ5" localSheetId="10" hidden="1">#REF!</definedName>
    <definedName name="BExQIAPKHVEV8CU1L3TTHJW67FJ5" localSheetId="9" hidden="1">#REF!</definedName>
    <definedName name="BExQIAPKHVEV8CU1L3TTHJW67FJ5" localSheetId="8" hidden="1">#REF!</definedName>
    <definedName name="BExQIAPKHVEV8CU1L3TTHJW67FJ5" localSheetId="7" hidden="1">#REF!</definedName>
    <definedName name="BExQIAPKHVEV8CU1L3TTHJW67FJ5" localSheetId="6" hidden="1">#REF!</definedName>
    <definedName name="BExQIAPKHVEV8CU1L3TTHJW67FJ5" localSheetId="5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15" hidden="1">#REF!</definedName>
    <definedName name="BExQIAV02RGEQG6AF0CWXU3MS9BZ" localSheetId="14" hidden="1">#REF!</definedName>
    <definedName name="BExQIAV02RGEQG6AF0CWXU3MS9BZ" localSheetId="13" hidden="1">#REF!</definedName>
    <definedName name="BExQIAV02RGEQG6AF0CWXU3MS9BZ" localSheetId="12" hidden="1">#REF!</definedName>
    <definedName name="BExQIAV02RGEQG6AF0CWXU3MS9BZ" localSheetId="11" hidden="1">#REF!</definedName>
    <definedName name="BExQIAV02RGEQG6AF0CWXU3MS9BZ" localSheetId="10" hidden="1">#REF!</definedName>
    <definedName name="BExQIAV02RGEQG6AF0CWXU3MS9BZ" localSheetId="9" hidden="1">#REF!</definedName>
    <definedName name="BExQIAV02RGEQG6AF0CWXU3MS9BZ" localSheetId="8" hidden="1">#REF!</definedName>
    <definedName name="BExQIAV02RGEQG6AF0CWXU3MS9BZ" localSheetId="7" hidden="1">#REF!</definedName>
    <definedName name="BExQIAV02RGEQG6AF0CWXU3MS9BZ" localSheetId="6" hidden="1">#REF!</definedName>
    <definedName name="BExQIAV02RGEQG6AF0CWXU3MS9BZ" localSheetId="5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15" hidden="1">#REF!</definedName>
    <definedName name="BExQIBB4I3Z6AUU0HYV1DHRS13M4" localSheetId="14" hidden="1">#REF!</definedName>
    <definedName name="BExQIBB4I3Z6AUU0HYV1DHRS13M4" localSheetId="13" hidden="1">#REF!</definedName>
    <definedName name="BExQIBB4I3Z6AUU0HYV1DHRS13M4" localSheetId="12" hidden="1">#REF!</definedName>
    <definedName name="BExQIBB4I3Z6AUU0HYV1DHRS13M4" localSheetId="11" hidden="1">#REF!</definedName>
    <definedName name="BExQIBB4I3Z6AUU0HYV1DHRS13M4" localSheetId="10" hidden="1">#REF!</definedName>
    <definedName name="BExQIBB4I3Z6AUU0HYV1DHRS13M4" localSheetId="9" hidden="1">#REF!</definedName>
    <definedName name="BExQIBB4I3Z6AUU0HYV1DHRS13M4" localSheetId="8" hidden="1">#REF!</definedName>
    <definedName name="BExQIBB4I3Z6AUU0HYV1DHRS13M4" localSheetId="7" hidden="1">#REF!</definedName>
    <definedName name="BExQIBB4I3Z6AUU0HYV1DHRS13M4" localSheetId="6" hidden="1">#REF!</definedName>
    <definedName name="BExQIBB4I3Z6AUU0HYV1DHRS13M4" localSheetId="5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15" hidden="1">#REF!</definedName>
    <definedName name="BExQIBWPAXU7HJZLKGJZY3EB7MIS" localSheetId="14" hidden="1">#REF!</definedName>
    <definedName name="BExQIBWPAXU7HJZLKGJZY3EB7MIS" localSheetId="13" hidden="1">#REF!</definedName>
    <definedName name="BExQIBWPAXU7HJZLKGJZY3EB7MIS" localSheetId="12" hidden="1">#REF!</definedName>
    <definedName name="BExQIBWPAXU7HJZLKGJZY3EB7MIS" localSheetId="11" hidden="1">#REF!</definedName>
    <definedName name="BExQIBWPAXU7HJZLKGJZY3EB7MIS" localSheetId="10" hidden="1">#REF!</definedName>
    <definedName name="BExQIBWPAXU7HJZLKGJZY3EB7MIS" localSheetId="9" hidden="1">#REF!</definedName>
    <definedName name="BExQIBWPAXU7HJZLKGJZY3EB7MIS" localSheetId="8" hidden="1">#REF!</definedName>
    <definedName name="BExQIBWPAXU7HJZLKGJZY3EB7MIS" localSheetId="7" hidden="1">#REF!</definedName>
    <definedName name="BExQIBWPAXU7HJZLKGJZY3EB7MIS" localSheetId="6" hidden="1">#REF!</definedName>
    <definedName name="BExQIBWPAXU7HJZLKGJZY3EB7MIS" localSheetId="5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15" hidden="1">#REF!</definedName>
    <definedName name="BExQIHLP9AT969BKBF22IGW76GLI" localSheetId="14" hidden="1">#REF!</definedName>
    <definedName name="BExQIHLP9AT969BKBF22IGW76GLI" localSheetId="13" hidden="1">#REF!</definedName>
    <definedName name="BExQIHLP9AT969BKBF22IGW76GLI" localSheetId="12" hidden="1">#REF!</definedName>
    <definedName name="BExQIHLP9AT969BKBF22IGW76GLI" localSheetId="11" hidden="1">#REF!</definedName>
    <definedName name="BExQIHLP9AT969BKBF22IGW76GLI" localSheetId="10" hidden="1">#REF!</definedName>
    <definedName name="BExQIHLP9AT969BKBF22IGW76GLI" localSheetId="9" hidden="1">#REF!</definedName>
    <definedName name="BExQIHLP9AT969BKBF22IGW76GLI" localSheetId="8" hidden="1">#REF!</definedName>
    <definedName name="BExQIHLP9AT969BKBF22IGW76GLI" localSheetId="7" hidden="1">#REF!</definedName>
    <definedName name="BExQIHLP9AT969BKBF22IGW76GLI" localSheetId="6" hidden="1">#REF!</definedName>
    <definedName name="BExQIHLP9AT969BKBF22IGW76GLI" localSheetId="5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15" hidden="1">#REF!</definedName>
    <definedName name="BExQIS8O6R36CI01XRY9ISM99TW9" localSheetId="14" hidden="1">#REF!</definedName>
    <definedName name="BExQIS8O6R36CI01XRY9ISM99TW9" localSheetId="13" hidden="1">#REF!</definedName>
    <definedName name="BExQIS8O6R36CI01XRY9ISM99TW9" localSheetId="12" hidden="1">#REF!</definedName>
    <definedName name="BExQIS8O6R36CI01XRY9ISM99TW9" localSheetId="11" hidden="1">#REF!</definedName>
    <definedName name="BExQIS8O6R36CI01XRY9ISM99TW9" localSheetId="10" hidden="1">#REF!</definedName>
    <definedName name="BExQIS8O6R36CI01XRY9ISM99TW9" localSheetId="9" hidden="1">#REF!</definedName>
    <definedName name="BExQIS8O6R36CI01XRY9ISM99TW9" localSheetId="8" hidden="1">#REF!</definedName>
    <definedName name="BExQIS8O6R36CI01XRY9ISM99TW9" localSheetId="7" hidden="1">#REF!</definedName>
    <definedName name="BExQIS8O6R36CI01XRY9ISM99TW9" localSheetId="6" hidden="1">#REF!</definedName>
    <definedName name="BExQIS8O6R36CI01XRY9ISM99TW9" localSheetId="5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15" hidden="1">#REF!</definedName>
    <definedName name="BExQIVJB9MJ25NDUHTCVMSODJY2C" localSheetId="14" hidden="1">#REF!</definedName>
    <definedName name="BExQIVJB9MJ25NDUHTCVMSODJY2C" localSheetId="13" hidden="1">#REF!</definedName>
    <definedName name="BExQIVJB9MJ25NDUHTCVMSODJY2C" localSheetId="12" hidden="1">#REF!</definedName>
    <definedName name="BExQIVJB9MJ25NDUHTCVMSODJY2C" localSheetId="11" hidden="1">#REF!</definedName>
    <definedName name="BExQIVJB9MJ25NDUHTCVMSODJY2C" localSheetId="10" hidden="1">#REF!</definedName>
    <definedName name="BExQIVJB9MJ25NDUHTCVMSODJY2C" localSheetId="9" hidden="1">#REF!</definedName>
    <definedName name="BExQIVJB9MJ25NDUHTCVMSODJY2C" localSheetId="8" hidden="1">#REF!</definedName>
    <definedName name="BExQIVJB9MJ25NDUHTCVMSODJY2C" localSheetId="7" hidden="1">#REF!</definedName>
    <definedName name="BExQIVJB9MJ25NDUHTCVMSODJY2C" localSheetId="6" hidden="1">#REF!</definedName>
    <definedName name="BExQIVJB9MJ25NDUHTCVMSODJY2C" localSheetId="5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15" hidden="1">#REF!</definedName>
    <definedName name="BExQIWAEMVTWAU39DWIXT17K2A9Z" localSheetId="14" hidden="1">#REF!</definedName>
    <definedName name="BExQIWAEMVTWAU39DWIXT17K2A9Z" localSheetId="13" hidden="1">#REF!</definedName>
    <definedName name="BExQIWAEMVTWAU39DWIXT17K2A9Z" localSheetId="12" hidden="1">#REF!</definedName>
    <definedName name="BExQIWAEMVTWAU39DWIXT17K2A9Z" localSheetId="11" hidden="1">#REF!</definedName>
    <definedName name="BExQIWAEMVTWAU39DWIXT17K2A9Z" localSheetId="10" hidden="1">#REF!</definedName>
    <definedName name="BExQIWAEMVTWAU39DWIXT17K2A9Z" localSheetId="9" hidden="1">#REF!</definedName>
    <definedName name="BExQIWAEMVTWAU39DWIXT17K2A9Z" localSheetId="8" hidden="1">#REF!</definedName>
    <definedName name="BExQIWAEMVTWAU39DWIXT17K2A9Z" localSheetId="7" hidden="1">#REF!</definedName>
    <definedName name="BExQIWAEMVTWAU39DWIXT17K2A9Z" localSheetId="6" hidden="1">#REF!</definedName>
    <definedName name="BExQIWAEMVTWAU39DWIXT17K2A9Z" localSheetId="5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15" hidden="1">#REF!</definedName>
    <definedName name="BExQJ72T8UR0U461ZLEGOOEPCDIG" localSheetId="14" hidden="1">#REF!</definedName>
    <definedName name="BExQJ72T8UR0U461ZLEGOOEPCDIG" localSheetId="13" hidden="1">#REF!</definedName>
    <definedName name="BExQJ72T8UR0U461ZLEGOOEPCDIG" localSheetId="12" hidden="1">#REF!</definedName>
    <definedName name="BExQJ72T8UR0U461ZLEGOOEPCDIG" localSheetId="11" hidden="1">#REF!</definedName>
    <definedName name="BExQJ72T8UR0U461ZLEGOOEPCDIG" localSheetId="10" hidden="1">#REF!</definedName>
    <definedName name="BExQJ72T8UR0U461ZLEGOOEPCDIG" localSheetId="9" hidden="1">#REF!</definedName>
    <definedName name="BExQJ72T8UR0U461ZLEGOOEPCDIG" localSheetId="8" hidden="1">#REF!</definedName>
    <definedName name="BExQJ72T8UR0U461ZLEGOOEPCDIG" localSheetId="7" hidden="1">#REF!</definedName>
    <definedName name="BExQJ72T8UR0U461ZLEGOOEPCDIG" localSheetId="6" hidden="1">#REF!</definedName>
    <definedName name="BExQJ72T8UR0U461ZLEGOOEPCDIG" localSheetId="5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15" hidden="1">#REF!</definedName>
    <definedName name="BExQJAZ2QDORCR0K8PR9VHQZ4Y3P" localSheetId="14" hidden="1">#REF!</definedName>
    <definedName name="BExQJAZ2QDORCR0K8PR9VHQZ4Y3P" localSheetId="13" hidden="1">#REF!</definedName>
    <definedName name="BExQJAZ2QDORCR0K8PR9VHQZ4Y3P" localSheetId="12" hidden="1">#REF!</definedName>
    <definedName name="BExQJAZ2QDORCR0K8PR9VHQZ4Y3P" localSheetId="11" hidden="1">#REF!</definedName>
    <definedName name="BExQJAZ2QDORCR0K8PR9VHQZ4Y3P" localSheetId="10" hidden="1">#REF!</definedName>
    <definedName name="BExQJAZ2QDORCR0K8PR9VHQZ4Y3P" localSheetId="9" hidden="1">#REF!</definedName>
    <definedName name="BExQJAZ2QDORCR0K8PR9VHQZ4Y3P" localSheetId="8" hidden="1">#REF!</definedName>
    <definedName name="BExQJAZ2QDORCR0K8PR9VHQZ4Y3P" localSheetId="7" hidden="1">#REF!</definedName>
    <definedName name="BExQJAZ2QDORCR0K8PR9VHQZ4Y3P" localSheetId="6" hidden="1">#REF!</definedName>
    <definedName name="BExQJAZ2QDORCR0K8PR9VHQZ4Y3P" localSheetId="5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15" hidden="1">#REF!</definedName>
    <definedName name="BExQJBF7LAX128WR7VTMJC88ZLPG" localSheetId="14" hidden="1">#REF!</definedName>
    <definedName name="BExQJBF7LAX128WR7VTMJC88ZLPG" localSheetId="13" hidden="1">#REF!</definedName>
    <definedName name="BExQJBF7LAX128WR7VTMJC88ZLPG" localSheetId="12" hidden="1">#REF!</definedName>
    <definedName name="BExQJBF7LAX128WR7VTMJC88ZLPG" localSheetId="11" hidden="1">#REF!</definedName>
    <definedName name="BExQJBF7LAX128WR7VTMJC88ZLPG" localSheetId="10" hidden="1">#REF!</definedName>
    <definedName name="BExQJBF7LAX128WR7VTMJC88ZLPG" localSheetId="9" hidden="1">#REF!</definedName>
    <definedName name="BExQJBF7LAX128WR7VTMJC88ZLPG" localSheetId="8" hidden="1">#REF!</definedName>
    <definedName name="BExQJBF7LAX128WR7VTMJC88ZLPG" localSheetId="7" hidden="1">#REF!</definedName>
    <definedName name="BExQJBF7LAX128WR7VTMJC88ZLPG" localSheetId="6" hidden="1">#REF!</definedName>
    <definedName name="BExQJBF7LAX128WR7VTMJC88ZLPG" localSheetId="5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15" hidden="1">#REF!</definedName>
    <definedName name="BExQJEVCKX6KZHNCLYXY7D0MX5KN" localSheetId="14" hidden="1">#REF!</definedName>
    <definedName name="BExQJEVCKX6KZHNCLYXY7D0MX5KN" localSheetId="13" hidden="1">#REF!</definedName>
    <definedName name="BExQJEVCKX6KZHNCLYXY7D0MX5KN" localSheetId="12" hidden="1">#REF!</definedName>
    <definedName name="BExQJEVCKX6KZHNCLYXY7D0MX5KN" localSheetId="11" hidden="1">#REF!</definedName>
    <definedName name="BExQJEVCKX6KZHNCLYXY7D0MX5KN" localSheetId="10" hidden="1">#REF!</definedName>
    <definedName name="BExQJEVCKX6KZHNCLYXY7D0MX5KN" localSheetId="9" hidden="1">#REF!</definedName>
    <definedName name="BExQJEVCKX6KZHNCLYXY7D0MX5KN" localSheetId="8" hidden="1">#REF!</definedName>
    <definedName name="BExQJEVCKX6KZHNCLYXY7D0MX5KN" localSheetId="7" hidden="1">#REF!</definedName>
    <definedName name="BExQJEVCKX6KZHNCLYXY7D0MX5KN" localSheetId="6" hidden="1">#REF!</definedName>
    <definedName name="BExQJEVCKX6KZHNCLYXY7D0MX5KN" localSheetId="5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15" hidden="1">#REF!</definedName>
    <definedName name="BExQJJYSDX8B0J1QGF2HL071KKA3" localSheetId="14" hidden="1">#REF!</definedName>
    <definedName name="BExQJJYSDX8B0J1QGF2HL071KKA3" localSheetId="13" hidden="1">#REF!</definedName>
    <definedName name="BExQJJYSDX8B0J1QGF2HL071KKA3" localSheetId="12" hidden="1">#REF!</definedName>
    <definedName name="BExQJJYSDX8B0J1QGF2HL071KKA3" localSheetId="11" hidden="1">#REF!</definedName>
    <definedName name="BExQJJYSDX8B0J1QGF2HL071KKA3" localSheetId="10" hidden="1">#REF!</definedName>
    <definedName name="BExQJJYSDX8B0J1QGF2HL071KKA3" localSheetId="9" hidden="1">#REF!</definedName>
    <definedName name="BExQJJYSDX8B0J1QGF2HL071KKA3" localSheetId="8" hidden="1">#REF!</definedName>
    <definedName name="BExQJJYSDX8B0J1QGF2HL071KKA3" localSheetId="7" hidden="1">#REF!</definedName>
    <definedName name="BExQJJYSDX8B0J1QGF2HL071KKA3" localSheetId="6" hidden="1">#REF!</definedName>
    <definedName name="BExQJJYSDX8B0J1QGF2HL071KKA3" localSheetId="5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15" hidden="1">#REF!</definedName>
    <definedName name="BExQK1HV6SQQ7CP8H8IUKI9TYXTD" localSheetId="14" hidden="1">#REF!</definedName>
    <definedName name="BExQK1HV6SQQ7CP8H8IUKI9TYXTD" localSheetId="13" hidden="1">#REF!</definedName>
    <definedName name="BExQK1HV6SQQ7CP8H8IUKI9TYXTD" localSheetId="12" hidden="1">#REF!</definedName>
    <definedName name="BExQK1HV6SQQ7CP8H8IUKI9TYXTD" localSheetId="11" hidden="1">#REF!</definedName>
    <definedName name="BExQK1HV6SQQ7CP8H8IUKI9TYXTD" localSheetId="10" hidden="1">#REF!</definedName>
    <definedName name="BExQK1HV6SQQ7CP8H8IUKI9TYXTD" localSheetId="9" hidden="1">#REF!</definedName>
    <definedName name="BExQK1HV6SQQ7CP8H8IUKI9TYXTD" localSheetId="8" hidden="1">#REF!</definedName>
    <definedName name="BExQK1HV6SQQ7CP8H8IUKI9TYXTD" localSheetId="7" hidden="1">#REF!</definedName>
    <definedName name="BExQK1HV6SQQ7CP8H8IUKI9TYXTD" localSheetId="6" hidden="1">#REF!</definedName>
    <definedName name="BExQK1HV6SQQ7CP8H8IUKI9TYXTD" localSheetId="5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15" hidden="1">#REF!</definedName>
    <definedName name="BExQK3LE5CSBW1E4H4KHW548FL2R" localSheetId="14" hidden="1">#REF!</definedName>
    <definedName name="BExQK3LE5CSBW1E4H4KHW548FL2R" localSheetId="13" hidden="1">#REF!</definedName>
    <definedName name="BExQK3LE5CSBW1E4H4KHW548FL2R" localSheetId="12" hidden="1">#REF!</definedName>
    <definedName name="BExQK3LE5CSBW1E4H4KHW548FL2R" localSheetId="11" hidden="1">#REF!</definedName>
    <definedName name="BExQK3LE5CSBW1E4H4KHW548FL2R" localSheetId="10" hidden="1">#REF!</definedName>
    <definedName name="BExQK3LE5CSBW1E4H4KHW548FL2R" localSheetId="9" hidden="1">#REF!</definedName>
    <definedName name="BExQK3LE5CSBW1E4H4KHW548FL2R" localSheetId="8" hidden="1">#REF!</definedName>
    <definedName name="BExQK3LE5CSBW1E4H4KHW548FL2R" localSheetId="7" hidden="1">#REF!</definedName>
    <definedName name="BExQK3LE5CSBW1E4H4KHW548FL2R" localSheetId="6" hidden="1">#REF!</definedName>
    <definedName name="BExQK3LE5CSBW1E4H4KHW548FL2R" localSheetId="5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15" hidden="1">#REF!</definedName>
    <definedName name="BExQKG6LD6PLNDGNGO9DJXY865BR" localSheetId="14" hidden="1">#REF!</definedName>
    <definedName name="BExQKG6LD6PLNDGNGO9DJXY865BR" localSheetId="13" hidden="1">#REF!</definedName>
    <definedName name="BExQKG6LD6PLNDGNGO9DJXY865BR" localSheetId="12" hidden="1">#REF!</definedName>
    <definedName name="BExQKG6LD6PLNDGNGO9DJXY865BR" localSheetId="11" hidden="1">#REF!</definedName>
    <definedName name="BExQKG6LD6PLNDGNGO9DJXY865BR" localSheetId="10" hidden="1">#REF!</definedName>
    <definedName name="BExQKG6LD6PLNDGNGO9DJXY865BR" localSheetId="9" hidden="1">#REF!</definedName>
    <definedName name="BExQKG6LD6PLNDGNGO9DJXY865BR" localSheetId="8" hidden="1">#REF!</definedName>
    <definedName name="BExQKG6LD6PLNDGNGO9DJXY865BR" localSheetId="7" hidden="1">#REF!</definedName>
    <definedName name="BExQKG6LD6PLNDGNGO9DJXY865BR" localSheetId="6" hidden="1">#REF!</definedName>
    <definedName name="BExQKG6LD6PLNDGNGO9DJXY865BR" localSheetId="5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15" hidden="1">#REF!</definedName>
    <definedName name="BExQKUKG8I4CGS9QYSD0H7NHP4JN" localSheetId="14" hidden="1">#REF!</definedName>
    <definedName name="BExQKUKG8I4CGS9QYSD0H7NHP4JN" localSheetId="13" hidden="1">#REF!</definedName>
    <definedName name="BExQKUKG8I4CGS9QYSD0H7NHP4JN" localSheetId="12" hidden="1">#REF!</definedName>
    <definedName name="BExQKUKG8I4CGS9QYSD0H7NHP4JN" localSheetId="11" hidden="1">#REF!</definedName>
    <definedName name="BExQKUKG8I4CGS9QYSD0H7NHP4JN" localSheetId="10" hidden="1">#REF!</definedName>
    <definedName name="BExQKUKG8I4CGS9QYSD0H7NHP4JN" localSheetId="9" hidden="1">#REF!</definedName>
    <definedName name="BExQKUKG8I4CGS9QYSD0H7NHP4JN" localSheetId="8" hidden="1">#REF!</definedName>
    <definedName name="BExQKUKG8I4CGS9QYSD0H7NHP4JN" localSheetId="7" hidden="1">#REF!</definedName>
    <definedName name="BExQKUKG8I4CGS9QYSD0H7NHP4JN" localSheetId="6" hidden="1">#REF!</definedName>
    <definedName name="BExQKUKG8I4CGS9QYSD0H7NHP4JN" localSheetId="5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15" hidden="1">#REF!</definedName>
    <definedName name="BExQL2NSE8OYZFXQH8A23RMVMFW7" localSheetId="14" hidden="1">#REF!</definedName>
    <definedName name="BExQL2NSE8OYZFXQH8A23RMVMFW7" localSheetId="13" hidden="1">#REF!</definedName>
    <definedName name="BExQL2NSE8OYZFXQH8A23RMVMFW7" localSheetId="12" hidden="1">#REF!</definedName>
    <definedName name="BExQL2NSE8OYZFXQH8A23RMVMFW7" localSheetId="11" hidden="1">#REF!</definedName>
    <definedName name="BExQL2NSE8OYZFXQH8A23RMVMFW7" localSheetId="10" hidden="1">#REF!</definedName>
    <definedName name="BExQL2NSE8OYZFXQH8A23RMVMFW7" localSheetId="9" hidden="1">#REF!</definedName>
    <definedName name="BExQL2NSE8OYZFXQH8A23RMVMFW7" localSheetId="8" hidden="1">#REF!</definedName>
    <definedName name="BExQL2NSE8OYZFXQH8A23RMVMFW7" localSheetId="7" hidden="1">#REF!</definedName>
    <definedName name="BExQL2NSE8OYZFXQH8A23RMVMFW7" localSheetId="6" hidden="1">#REF!</definedName>
    <definedName name="BExQL2NSE8OYZFXQH8A23RMVMFW7" localSheetId="5" hidden="1">#REF!</definedName>
    <definedName name="BExQL2NSE8OYZFXQH8A23RMVMFW7" localSheetId="3" hidden="1">#REF!</definedName>
    <definedName name="BExQL2NSE8OYZFXQH8A23RMVMFW7" hidden="1">#REF!</definedName>
    <definedName name="BExQL4GJ3LZJL6JDEHT7UDXW90TV" localSheetId="15" hidden="1">#REF!</definedName>
    <definedName name="BExQL4GJ3LZJL6JDEHT7UDXW90TV" localSheetId="14" hidden="1">#REF!</definedName>
    <definedName name="BExQL4GJ3LZJL6JDEHT7UDXW90TV" localSheetId="13" hidden="1">#REF!</definedName>
    <definedName name="BExQL4GJ3LZJL6JDEHT7UDXW90TV" localSheetId="12" hidden="1">#REF!</definedName>
    <definedName name="BExQL4GJ3LZJL6JDEHT7UDXW90TV" localSheetId="11" hidden="1">#REF!</definedName>
    <definedName name="BExQL4GJ3LZJL6JDEHT7UDXW90TV" localSheetId="10" hidden="1">#REF!</definedName>
    <definedName name="BExQL4GJ3LZJL6JDEHT7UDXW90TV" localSheetId="9" hidden="1">#REF!</definedName>
    <definedName name="BExQL4GJ3LZJL6JDEHT7UDXW90TV" localSheetId="8" hidden="1">#REF!</definedName>
    <definedName name="BExQL4GJ3LZJL6JDEHT7UDXW90TV" localSheetId="7" hidden="1">#REF!</definedName>
    <definedName name="BExQL4GJ3LZJL6JDEHT7UDXW90TV" localSheetId="6" hidden="1">#REF!</definedName>
    <definedName name="BExQL4GJ3LZJL6JDEHT7UDXW90TV" localSheetId="5" hidden="1">#REF!</definedName>
    <definedName name="BExQL4GJ3LZJL6JDEHT7UDXW90TV" localSheetId="3" hidden="1">#REF!</definedName>
    <definedName name="BExQL4GJ3LZJL6JDEHT7UDXW90TV" hidden="1">#REF!</definedName>
    <definedName name="BExQLE1TOW3A287TQB0AVWENT8O1" localSheetId="15" hidden="1">#REF!</definedName>
    <definedName name="BExQLE1TOW3A287TQB0AVWENT8O1" localSheetId="14" hidden="1">#REF!</definedName>
    <definedName name="BExQLE1TOW3A287TQB0AVWENT8O1" localSheetId="13" hidden="1">#REF!</definedName>
    <definedName name="BExQLE1TOW3A287TQB0AVWENT8O1" localSheetId="12" hidden="1">#REF!</definedName>
    <definedName name="BExQLE1TOW3A287TQB0AVWENT8O1" localSheetId="11" hidden="1">#REF!</definedName>
    <definedName name="BExQLE1TOW3A287TQB0AVWENT8O1" localSheetId="10" hidden="1">#REF!</definedName>
    <definedName name="BExQLE1TOW3A287TQB0AVWENT8O1" localSheetId="9" hidden="1">#REF!</definedName>
    <definedName name="BExQLE1TOW3A287TQB0AVWENT8O1" localSheetId="8" hidden="1">#REF!</definedName>
    <definedName name="BExQLE1TOW3A287TQB0AVWENT8O1" localSheetId="7" hidden="1">#REF!</definedName>
    <definedName name="BExQLE1TOW3A287TQB0AVWENT8O1" localSheetId="6" hidden="1">#REF!</definedName>
    <definedName name="BExQLE1TOW3A287TQB0AVWENT8O1" localSheetId="5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15" hidden="1">#REF!</definedName>
    <definedName name="BExRYOYB4A3E5F6MTROY69LR0PMG" localSheetId="14" hidden="1">#REF!</definedName>
    <definedName name="BExRYOYB4A3E5F6MTROY69LR0PMG" localSheetId="13" hidden="1">#REF!</definedName>
    <definedName name="BExRYOYB4A3E5F6MTROY69LR0PMG" localSheetId="12" hidden="1">#REF!</definedName>
    <definedName name="BExRYOYB4A3E5F6MTROY69LR0PMG" localSheetId="11" hidden="1">#REF!</definedName>
    <definedName name="BExRYOYB4A3E5F6MTROY69LR0PMG" localSheetId="10" hidden="1">#REF!</definedName>
    <definedName name="BExRYOYB4A3E5F6MTROY69LR0PMG" localSheetId="9" hidden="1">#REF!</definedName>
    <definedName name="BExRYOYB4A3E5F6MTROY69LR0PMG" localSheetId="8" hidden="1">#REF!</definedName>
    <definedName name="BExRYOYB4A3E5F6MTROY69LR0PMG" localSheetId="7" hidden="1">#REF!</definedName>
    <definedName name="BExRYOYB4A3E5F6MTROY69LR0PMG" localSheetId="6" hidden="1">#REF!</definedName>
    <definedName name="BExRYOYB4A3E5F6MTROY69LR0PMG" localSheetId="5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15" hidden="1">#REF!</definedName>
    <definedName name="BExRYZLA9EW71H4SXQR525S72LLP" localSheetId="14" hidden="1">#REF!</definedName>
    <definedName name="BExRYZLA9EW71H4SXQR525S72LLP" localSheetId="13" hidden="1">#REF!</definedName>
    <definedName name="BExRYZLA9EW71H4SXQR525S72LLP" localSheetId="12" hidden="1">#REF!</definedName>
    <definedName name="BExRYZLA9EW71H4SXQR525S72LLP" localSheetId="11" hidden="1">#REF!</definedName>
    <definedName name="BExRYZLA9EW71H4SXQR525S72LLP" localSheetId="10" hidden="1">#REF!</definedName>
    <definedName name="BExRYZLA9EW71H4SXQR525S72LLP" localSheetId="9" hidden="1">#REF!</definedName>
    <definedName name="BExRYZLA9EW71H4SXQR525S72LLP" localSheetId="8" hidden="1">#REF!</definedName>
    <definedName name="BExRYZLA9EW71H4SXQR525S72LLP" localSheetId="7" hidden="1">#REF!</definedName>
    <definedName name="BExRYZLA9EW71H4SXQR525S72LLP" localSheetId="6" hidden="1">#REF!</definedName>
    <definedName name="BExRYZLA9EW71H4SXQR525S72LLP" localSheetId="5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15" hidden="1">#REF!</definedName>
    <definedName name="BExRZ66M8G9FQ0VFP077QSZBSOA5" localSheetId="14" hidden="1">#REF!</definedName>
    <definedName name="BExRZ66M8G9FQ0VFP077QSZBSOA5" localSheetId="13" hidden="1">#REF!</definedName>
    <definedName name="BExRZ66M8G9FQ0VFP077QSZBSOA5" localSheetId="12" hidden="1">#REF!</definedName>
    <definedName name="BExRZ66M8G9FQ0VFP077QSZBSOA5" localSheetId="11" hidden="1">#REF!</definedName>
    <definedName name="BExRZ66M8G9FQ0VFP077QSZBSOA5" localSheetId="10" hidden="1">#REF!</definedName>
    <definedName name="BExRZ66M8G9FQ0VFP077QSZBSOA5" localSheetId="9" hidden="1">#REF!</definedName>
    <definedName name="BExRZ66M8G9FQ0VFP077QSZBSOA5" localSheetId="8" hidden="1">#REF!</definedName>
    <definedName name="BExRZ66M8G9FQ0VFP077QSZBSOA5" localSheetId="7" hidden="1">#REF!</definedName>
    <definedName name="BExRZ66M8G9FQ0VFP077QSZBSOA5" localSheetId="6" hidden="1">#REF!</definedName>
    <definedName name="BExRZ66M8G9FQ0VFP077QSZBSOA5" localSheetId="5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15" hidden="1">#REF!</definedName>
    <definedName name="BExRZ8FMQQL46I8AQWU17LRNZD5T" localSheetId="14" hidden="1">#REF!</definedName>
    <definedName name="BExRZ8FMQQL46I8AQWU17LRNZD5T" localSheetId="13" hidden="1">#REF!</definedName>
    <definedName name="BExRZ8FMQQL46I8AQWU17LRNZD5T" localSheetId="12" hidden="1">#REF!</definedName>
    <definedName name="BExRZ8FMQQL46I8AQWU17LRNZD5T" localSheetId="11" hidden="1">#REF!</definedName>
    <definedName name="BExRZ8FMQQL46I8AQWU17LRNZD5T" localSheetId="10" hidden="1">#REF!</definedName>
    <definedName name="BExRZ8FMQQL46I8AQWU17LRNZD5T" localSheetId="9" hidden="1">#REF!</definedName>
    <definedName name="BExRZ8FMQQL46I8AQWU17LRNZD5T" localSheetId="8" hidden="1">#REF!</definedName>
    <definedName name="BExRZ8FMQQL46I8AQWU17LRNZD5T" localSheetId="7" hidden="1">#REF!</definedName>
    <definedName name="BExRZ8FMQQL46I8AQWU17LRNZD5T" localSheetId="6" hidden="1">#REF!</definedName>
    <definedName name="BExRZ8FMQQL46I8AQWU17LRNZD5T" localSheetId="5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15" hidden="1">#REF!</definedName>
    <definedName name="BExRZIRRIXRUMZ5GOO95S7460BMP" localSheetId="14" hidden="1">#REF!</definedName>
    <definedName name="BExRZIRRIXRUMZ5GOO95S7460BMP" localSheetId="13" hidden="1">#REF!</definedName>
    <definedName name="BExRZIRRIXRUMZ5GOO95S7460BMP" localSheetId="12" hidden="1">#REF!</definedName>
    <definedName name="BExRZIRRIXRUMZ5GOO95S7460BMP" localSheetId="11" hidden="1">#REF!</definedName>
    <definedName name="BExRZIRRIXRUMZ5GOO95S7460BMP" localSheetId="10" hidden="1">#REF!</definedName>
    <definedName name="BExRZIRRIXRUMZ5GOO95S7460BMP" localSheetId="9" hidden="1">#REF!</definedName>
    <definedName name="BExRZIRRIXRUMZ5GOO95S7460BMP" localSheetId="8" hidden="1">#REF!</definedName>
    <definedName name="BExRZIRRIXRUMZ5GOO95S7460BMP" localSheetId="7" hidden="1">#REF!</definedName>
    <definedName name="BExRZIRRIXRUMZ5GOO95S7460BMP" localSheetId="6" hidden="1">#REF!</definedName>
    <definedName name="BExRZIRRIXRUMZ5GOO95S7460BMP" localSheetId="5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15" hidden="1">#REF!</definedName>
    <definedName name="BExRZJTNBKKPK7SB4LA31O3OH6PO" localSheetId="14" hidden="1">#REF!</definedName>
    <definedName name="BExRZJTNBKKPK7SB4LA31O3OH6PO" localSheetId="13" hidden="1">#REF!</definedName>
    <definedName name="BExRZJTNBKKPK7SB4LA31O3OH6PO" localSheetId="12" hidden="1">#REF!</definedName>
    <definedName name="BExRZJTNBKKPK7SB4LA31O3OH6PO" localSheetId="11" hidden="1">#REF!</definedName>
    <definedName name="BExRZJTNBKKPK7SB4LA31O3OH6PO" localSheetId="10" hidden="1">#REF!</definedName>
    <definedName name="BExRZJTNBKKPK7SB4LA31O3OH6PO" localSheetId="9" hidden="1">#REF!</definedName>
    <definedName name="BExRZJTNBKKPK7SB4LA31O3OH6PO" localSheetId="8" hidden="1">#REF!</definedName>
    <definedName name="BExRZJTNBKKPK7SB4LA31O3OH6PO" localSheetId="7" hidden="1">#REF!</definedName>
    <definedName name="BExRZJTNBKKPK7SB4LA31O3OH6PO" localSheetId="6" hidden="1">#REF!</definedName>
    <definedName name="BExRZJTNBKKPK7SB4LA31O3OH6PO" localSheetId="5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15" hidden="1">#REF!</definedName>
    <definedName name="BExRZK9RAHMM0ZLTNSK7A4LDC42D" localSheetId="14" hidden="1">#REF!</definedName>
    <definedName name="BExRZK9RAHMM0ZLTNSK7A4LDC42D" localSheetId="13" hidden="1">#REF!</definedName>
    <definedName name="BExRZK9RAHMM0ZLTNSK7A4LDC42D" localSheetId="12" hidden="1">#REF!</definedName>
    <definedName name="BExRZK9RAHMM0ZLTNSK7A4LDC42D" localSheetId="11" hidden="1">#REF!</definedName>
    <definedName name="BExRZK9RAHMM0ZLTNSK7A4LDC42D" localSheetId="10" hidden="1">#REF!</definedName>
    <definedName name="BExRZK9RAHMM0ZLTNSK7A4LDC42D" localSheetId="9" hidden="1">#REF!</definedName>
    <definedName name="BExRZK9RAHMM0ZLTNSK7A4LDC42D" localSheetId="8" hidden="1">#REF!</definedName>
    <definedName name="BExRZK9RAHMM0ZLTNSK7A4LDC42D" localSheetId="7" hidden="1">#REF!</definedName>
    <definedName name="BExRZK9RAHMM0ZLTNSK7A4LDC42D" localSheetId="6" hidden="1">#REF!</definedName>
    <definedName name="BExRZK9RAHMM0ZLTNSK7A4LDC42D" localSheetId="5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15" hidden="1">#REF!</definedName>
    <definedName name="BExRZNF461H0WDF36L3U0UQSJGZB" localSheetId="14" hidden="1">#REF!</definedName>
    <definedName name="BExRZNF461H0WDF36L3U0UQSJGZB" localSheetId="13" hidden="1">#REF!</definedName>
    <definedName name="BExRZNF461H0WDF36L3U0UQSJGZB" localSheetId="12" hidden="1">#REF!</definedName>
    <definedName name="BExRZNF461H0WDF36L3U0UQSJGZB" localSheetId="11" hidden="1">#REF!</definedName>
    <definedName name="BExRZNF461H0WDF36L3U0UQSJGZB" localSheetId="10" hidden="1">#REF!</definedName>
    <definedName name="BExRZNF461H0WDF36L3U0UQSJGZB" localSheetId="9" hidden="1">#REF!</definedName>
    <definedName name="BExRZNF461H0WDF36L3U0UQSJGZB" localSheetId="8" hidden="1">#REF!</definedName>
    <definedName name="BExRZNF461H0WDF36L3U0UQSJGZB" localSheetId="7" hidden="1">#REF!</definedName>
    <definedName name="BExRZNF461H0WDF36L3U0UQSJGZB" localSheetId="6" hidden="1">#REF!</definedName>
    <definedName name="BExRZNF461H0WDF36L3U0UQSJGZB" localSheetId="5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15" hidden="1">#REF!</definedName>
    <definedName name="BExRZOGSR69INI6GAEPHDWSNK5Q4" localSheetId="14" hidden="1">#REF!</definedName>
    <definedName name="BExRZOGSR69INI6GAEPHDWSNK5Q4" localSheetId="13" hidden="1">#REF!</definedName>
    <definedName name="BExRZOGSR69INI6GAEPHDWSNK5Q4" localSheetId="12" hidden="1">#REF!</definedName>
    <definedName name="BExRZOGSR69INI6GAEPHDWSNK5Q4" localSheetId="11" hidden="1">#REF!</definedName>
    <definedName name="BExRZOGSR69INI6GAEPHDWSNK5Q4" localSheetId="10" hidden="1">#REF!</definedName>
    <definedName name="BExRZOGSR69INI6GAEPHDWSNK5Q4" localSheetId="9" hidden="1">#REF!</definedName>
    <definedName name="BExRZOGSR69INI6GAEPHDWSNK5Q4" localSheetId="8" hidden="1">#REF!</definedName>
    <definedName name="BExRZOGSR69INI6GAEPHDWSNK5Q4" localSheetId="7" hidden="1">#REF!</definedName>
    <definedName name="BExRZOGSR69INI6GAEPHDWSNK5Q4" localSheetId="6" hidden="1">#REF!</definedName>
    <definedName name="BExRZOGSR69INI6GAEPHDWSNK5Q4" localSheetId="5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15" hidden="1">#REF!</definedName>
    <definedName name="BExS0ASQBKRTPDWFK0KUDFOS9LE5" localSheetId="14" hidden="1">#REF!</definedName>
    <definedName name="BExS0ASQBKRTPDWFK0KUDFOS9LE5" localSheetId="13" hidden="1">#REF!</definedName>
    <definedName name="BExS0ASQBKRTPDWFK0KUDFOS9LE5" localSheetId="12" hidden="1">#REF!</definedName>
    <definedName name="BExS0ASQBKRTPDWFK0KUDFOS9LE5" localSheetId="11" hidden="1">#REF!</definedName>
    <definedName name="BExS0ASQBKRTPDWFK0KUDFOS9LE5" localSheetId="10" hidden="1">#REF!</definedName>
    <definedName name="BExS0ASQBKRTPDWFK0KUDFOS9LE5" localSheetId="9" hidden="1">#REF!</definedName>
    <definedName name="BExS0ASQBKRTPDWFK0KUDFOS9LE5" localSheetId="8" hidden="1">#REF!</definedName>
    <definedName name="BExS0ASQBKRTPDWFK0KUDFOS9LE5" localSheetId="7" hidden="1">#REF!</definedName>
    <definedName name="BExS0ASQBKRTPDWFK0KUDFOS9LE5" localSheetId="6" hidden="1">#REF!</definedName>
    <definedName name="BExS0ASQBKRTPDWFK0KUDFOS9LE5" localSheetId="5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15" hidden="1">#REF!</definedName>
    <definedName name="BExS0GHQUF6YT0RU3TKDEO8CSJYB" localSheetId="14" hidden="1">#REF!</definedName>
    <definedName name="BExS0GHQUF6YT0RU3TKDEO8CSJYB" localSheetId="13" hidden="1">#REF!</definedName>
    <definedName name="BExS0GHQUF6YT0RU3TKDEO8CSJYB" localSheetId="12" hidden="1">#REF!</definedName>
    <definedName name="BExS0GHQUF6YT0RU3TKDEO8CSJYB" localSheetId="11" hidden="1">#REF!</definedName>
    <definedName name="BExS0GHQUF6YT0RU3TKDEO8CSJYB" localSheetId="10" hidden="1">#REF!</definedName>
    <definedName name="BExS0GHQUF6YT0RU3TKDEO8CSJYB" localSheetId="9" hidden="1">#REF!</definedName>
    <definedName name="BExS0GHQUF6YT0RU3TKDEO8CSJYB" localSheetId="8" hidden="1">#REF!</definedName>
    <definedName name="BExS0GHQUF6YT0RU3TKDEO8CSJYB" localSheetId="7" hidden="1">#REF!</definedName>
    <definedName name="BExS0GHQUF6YT0RU3TKDEO8CSJYB" localSheetId="6" hidden="1">#REF!</definedName>
    <definedName name="BExS0GHQUF6YT0RU3TKDEO8CSJYB" localSheetId="5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15" hidden="1">#REF!</definedName>
    <definedName name="BExS0K8IHC45I78DMZBOJ1P13KQA" localSheetId="14" hidden="1">#REF!</definedName>
    <definedName name="BExS0K8IHC45I78DMZBOJ1P13KQA" localSheetId="13" hidden="1">#REF!</definedName>
    <definedName name="BExS0K8IHC45I78DMZBOJ1P13KQA" localSheetId="12" hidden="1">#REF!</definedName>
    <definedName name="BExS0K8IHC45I78DMZBOJ1P13KQA" localSheetId="11" hidden="1">#REF!</definedName>
    <definedName name="BExS0K8IHC45I78DMZBOJ1P13KQA" localSheetId="10" hidden="1">#REF!</definedName>
    <definedName name="BExS0K8IHC45I78DMZBOJ1P13KQA" localSheetId="9" hidden="1">#REF!</definedName>
    <definedName name="BExS0K8IHC45I78DMZBOJ1P13KQA" localSheetId="8" hidden="1">#REF!</definedName>
    <definedName name="BExS0K8IHC45I78DMZBOJ1P13KQA" localSheetId="7" hidden="1">#REF!</definedName>
    <definedName name="BExS0K8IHC45I78DMZBOJ1P13KQA" localSheetId="6" hidden="1">#REF!</definedName>
    <definedName name="BExS0K8IHC45I78DMZBOJ1P13KQA" localSheetId="5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15" hidden="1">#REF!</definedName>
    <definedName name="BExS0L4WP69XXUFHED98XIEPB593" localSheetId="14" hidden="1">#REF!</definedName>
    <definedName name="BExS0L4WP69XXUFHED98XIEPB593" localSheetId="13" hidden="1">#REF!</definedName>
    <definedName name="BExS0L4WP69XXUFHED98XIEPB593" localSheetId="12" hidden="1">#REF!</definedName>
    <definedName name="BExS0L4WP69XXUFHED98XIEPB593" localSheetId="11" hidden="1">#REF!</definedName>
    <definedName name="BExS0L4WP69XXUFHED98XIEPB593" localSheetId="10" hidden="1">#REF!</definedName>
    <definedName name="BExS0L4WP69XXUFHED98XIEPB593" localSheetId="9" hidden="1">#REF!</definedName>
    <definedName name="BExS0L4WP69XXUFHED98XIEPB593" localSheetId="8" hidden="1">#REF!</definedName>
    <definedName name="BExS0L4WP69XXUFHED98XIEPB593" localSheetId="7" hidden="1">#REF!</definedName>
    <definedName name="BExS0L4WP69XXUFHED98XIEPB593" localSheetId="6" hidden="1">#REF!</definedName>
    <definedName name="BExS0L4WP69XXUFHED98XIEPB593" localSheetId="5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15" hidden="1">#REF!</definedName>
    <definedName name="BExS0Z2O2N4AJXFEPN87NU9ZGAHG" localSheetId="14" hidden="1">#REF!</definedName>
    <definedName name="BExS0Z2O2N4AJXFEPN87NU9ZGAHG" localSheetId="13" hidden="1">#REF!</definedName>
    <definedName name="BExS0Z2O2N4AJXFEPN87NU9ZGAHG" localSheetId="12" hidden="1">#REF!</definedName>
    <definedName name="BExS0Z2O2N4AJXFEPN87NU9ZGAHG" localSheetId="11" hidden="1">#REF!</definedName>
    <definedName name="BExS0Z2O2N4AJXFEPN87NU9ZGAHG" localSheetId="10" hidden="1">#REF!</definedName>
    <definedName name="BExS0Z2O2N4AJXFEPN87NU9ZGAHG" localSheetId="9" hidden="1">#REF!</definedName>
    <definedName name="BExS0Z2O2N4AJXFEPN87NU9ZGAHG" localSheetId="8" hidden="1">#REF!</definedName>
    <definedName name="BExS0Z2O2N4AJXFEPN87NU9ZGAHG" localSheetId="7" hidden="1">#REF!</definedName>
    <definedName name="BExS0Z2O2N4AJXFEPN87NU9ZGAHG" localSheetId="6" hidden="1">#REF!</definedName>
    <definedName name="BExS0Z2O2N4AJXFEPN87NU9ZGAHG" localSheetId="5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15" hidden="1">#REF!</definedName>
    <definedName name="BExS15IJV0WW662NXQUVT3FGP4ST" localSheetId="14" hidden="1">#REF!</definedName>
    <definedName name="BExS15IJV0WW662NXQUVT3FGP4ST" localSheetId="13" hidden="1">#REF!</definedName>
    <definedName name="BExS15IJV0WW662NXQUVT3FGP4ST" localSheetId="12" hidden="1">#REF!</definedName>
    <definedName name="BExS15IJV0WW662NXQUVT3FGP4ST" localSheetId="11" hidden="1">#REF!</definedName>
    <definedName name="BExS15IJV0WW662NXQUVT3FGP4ST" localSheetId="10" hidden="1">#REF!</definedName>
    <definedName name="BExS15IJV0WW662NXQUVT3FGP4ST" localSheetId="9" hidden="1">#REF!</definedName>
    <definedName name="BExS15IJV0WW662NXQUVT3FGP4ST" localSheetId="8" hidden="1">#REF!</definedName>
    <definedName name="BExS15IJV0WW662NXQUVT3FGP4ST" localSheetId="7" hidden="1">#REF!</definedName>
    <definedName name="BExS15IJV0WW662NXQUVT3FGP4ST" localSheetId="6" hidden="1">#REF!</definedName>
    <definedName name="BExS15IJV0WW662NXQUVT3FGP4ST" localSheetId="5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15" hidden="1">#REF!</definedName>
    <definedName name="BExS18T8TBNEPF4AU1VJ268XLF3L" localSheetId="14" hidden="1">#REF!</definedName>
    <definedName name="BExS18T8TBNEPF4AU1VJ268XLF3L" localSheetId="13" hidden="1">#REF!</definedName>
    <definedName name="BExS18T8TBNEPF4AU1VJ268XLF3L" localSheetId="12" hidden="1">#REF!</definedName>
    <definedName name="BExS18T8TBNEPF4AU1VJ268XLF3L" localSheetId="11" hidden="1">#REF!</definedName>
    <definedName name="BExS18T8TBNEPF4AU1VJ268XLF3L" localSheetId="10" hidden="1">#REF!</definedName>
    <definedName name="BExS18T8TBNEPF4AU1VJ268XLF3L" localSheetId="9" hidden="1">#REF!</definedName>
    <definedName name="BExS18T8TBNEPF4AU1VJ268XLF3L" localSheetId="8" hidden="1">#REF!</definedName>
    <definedName name="BExS18T8TBNEPF4AU1VJ268XLF3L" localSheetId="7" hidden="1">#REF!</definedName>
    <definedName name="BExS18T8TBNEPF4AU1VJ268XLF3L" localSheetId="6" hidden="1">#REF!</definedName>
    <definedName name="BExS18T8TBNEPF4AU1VJ268XLF3L" localSheetId="5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15" hidden="1">#REF!</definedName>
    <definedName name="BExS194110MR25BYJI3CJ2EGZ8XT" localSheetId="14" hidden="1">#REF!</definedName>
    <definedName name="BExS194110MR25BYJI3CJ2EGZ8XT" localSheetId="13" hidden="1">#REF!</definedName>
    <definedName name="BExS194110MR25BYJI3CJ2EGZ8XT" localSheetId="12" hidden="1">#REF!</definedName>
    <definedName name="BExS194110MR25BYJI3CJ2EGZ8XT" localSheetId="11" hidden="1">#REF!</definedName>
    <definedName name="BExS194110MR25BYJI3CJ2EGZ8XT" localSheetId="10" hidden="1">#REF!</definedName>
    <definedName name="BExS194110MR25BYJI3CJ2EGZ8XT" localSheetId="9" hidden="1">#REF!</definedName>
    <definedName name="BExS194110MR25BYJI3CJ2EGZ8XT" localSheetId="8" hidden="1">#REF!</definedName>
    <definedName name="BExS194110MR25BYJI3CJ2EGZ8XT" localSheetId="7" hidden="1">#REF!</definedName>
    <definedName name="BExS194110MR25BYJI3CJ2EGZ8XT" localSheetId="6" hidden="1">#REF!</definedName>
    <definedName name="BExS194110MR25BYJI3CJ2EGZ8XT" localSheetId="5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15" hidden="1">#REF!</definedName>
    <definedName name="BExS1BNVGNSGD4EP90QL8WXYWZ66" localSheetId="14" hidden="1">#REF!</definedName>
    <definedName name="BExS1BNVGNSGD4EP90QL8WXYWZ66" localSheetId="13" hidden="1">#REF!</definedName>
    <definedName name="BExS1BNVGNSGD4EP90QL8WXYWZ66" localSheetId="12" hidden="1">#REF!</definedName>
    <definedName name="BExS1BNVGNSGD4EP90QL8WXYWZ66" localSheetId="11" hidden="1">#REF!</definedName>
    <definedName name="BExS1BNVGNSGD4EP90QL8WXYWZ66" localSheetId="10" hidden="1">#REF!</definedName>
    <definedName name="BExS1BNVGNSGD4EP90QL8WXYWZ66" localSheetId="9" hidden="1">#REF!</definedName>
    <definedName name="BExS1BNVGNSGD4EP90QL8WXYWZ66" localSheetId="8" hidden="1">#REF!</definedName>
    <definedName name="BExS1BNVGNSGD4EP90QL8WXYWZ66" localSheetId="7" hidden="1">#REF!</definedName>
    <definedName name="BExS1BNVGNSGD4EP90QL8WXYWZ66" localSheetId="6" hidden="1">#REF!</definedName>
    <definedName name="BExS1BNVGNSGD4EP90QL8WXYWZ66" localSheetId="5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15" hidden="1">#REF!</definedName>
    <definedName name="BExS1UE39N6NCND7MAARSBWXS6HU" localSheetId="14" hidden="1">#REF!</definedName>
    <definedName name="BExS1UE39N6NCND7MAARSBWXS6HU" localSheetId="13" hidden="1">#REF!</definedName>
    <definedName name="BExS1UE39N6NCND7MAARSBWXS6HU" localSheetId="12" hidden="1">#REF!</definedName>
    <definedName name="BExS1UE39N6NCND7MAARSBWXS6HU" localSheetId="11" hidden="1">#REF!</definedName>
    <definedName name="BExS1UE39N6NCND7MAARSBWXS6HU" localSheetId="10" hidden="1">#REF!</definedName>
    <definedName name="BExS1UE39N6NCND7MAARSBWXS6HU" localSheetId="9" hidden="1">#REF!</definedName>
    <definedName name="BExS1UE39N6NCND7MAARSBWXS6HU" localSheetId="8" hidden="1">#REF!</definedName>
    <definedName name="BExS1UE39N6NCND7MAARSBWXS6HU" localSheetId="7" hidden="1">#REF!</definedName>
    <definedName name="BExS1UE39N6NCND7MAARSBWXS6HU" localSheetId="6" hidden="1">#REF!</definedName>
    <definedName name="BExS1UE39N6NCND7MAARSBWXS6HU" localSheetId="5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15" hidden="1">#REF!</definedName>
    <definedName name="BExS226HTWL5WVC76MP5A1IBI8WD" localSheetId="14" hidden="1">#REF!</definedName>
    <definedName name="BExS226HTWL5WVC76MP5A1IBI8WD" localSheetId="13" hidden="1">#REF!</definedName>
    <definedName name="BExS226HTWL5WVC76MP5A1IBI8WD" localSheetId="12" hidden="1">#REF!</definedName>
    <definedName name="BExS226HTWL5WVC76MP5A1IBI8WD" localSheetId="11" hidden="1">#REF!</definedName>
    <definedName name="BExS226HTWL5WVC76MP5A1IBI8WD" localSheetId="10" hidden="1">#REF!</definedName>
    <definedName name="BExS226HTWL5WVC76MP5A1IBI8WD" localSheetId="9" hidden="1">#REF!</definedName>
    <definedName name="BExS226HTWL5WVC76MP5A1IBI8WD" localSheetId="8" hidden="1">#REF!</definedName>
    <definedName name="BExS226HTWL5WVC76MP5A1IBI8WD" localSheetId="7" hidden="1">#REF!</definedName>
    <definedName name="BExS226HTWL5WVC76MP5A1IBI8WD" localSheetId="6" hidden="1">#REF!</definedName>
    <definedName name="BExS226HTWL5WVC76MP5A1IBI8WD" localSheetId="5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15" hidden="1">#REF!</definedName>
    <definedName name="BExS26OI2QNNAH2WMDD95Z400048" localSheetId="14" hidden="1">#REF!</definedName>
    <definedName name="BExS26OI2QNNAH2WMDD95Z400048" localSheetId="13" hidden="1">#REF!</definedName>
    <definedName name="BExS26OI2QNNAH2WMDD95Z400048" localSheetId="12" hidden="1">#REF!</definedName>
    <definedName name="BExS26OI2QNNAH2WMDD95Z400048" localSheetId="11" hidden="1">#REF!</definedName>
    <definedName name="BExS26OI2QNNAH2WMDD95Z400048" localSheetId="10" hidden="1">#REF!</definedName>
    <definedName name="BExS26OI2QNNAH2WMDD95Z400048" localSheetId="9" hidden="1">#REF!</definedName>
    <definedName name="BExS26OI2QNNAH2WMDD95Z400048" localSheetId="8" hidden="1">#REF!</definedName>
    <definedName name="BExS26OI2QNNAH2WMDD95Z400048" localSheetId="7" hidden="1">#REF!</definedName>
    <definedName name="BExS26OI2QNNAH2WMDD95Z400048" localSheetId="6" hidden="1">#REF!</definedName>
    <definedName name="BExS26OI2QNNAH2WMDD95Z400048" localSheetId="5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15" hidden="1">#REF!</definedName>
    <definedName name="BExS2D4EI622QRKZKVDPRE66M4XA" localSheetId="14" hidden="1">#REF!</definedName>
    <definedName name="BExS2D4EI622QRKZKVDPRE66M4XA" localSheetId="13" hidden="1">#REF!</definedName>
    <definedName name="BExS2D4EI622QRKZKVDPRE66M4XA" localSheetId="12" hidden="1">#REF!</definedName>
    <definedName name="BExS2D4EI622QRKZKVDPRE66M4XA" localSheetId="11" hidden="1">#REF!</definedName>
    <definedName name="BExS2D4EI622QRKZKVDPRE66M4XA" localSheetId="10" hidden="1">#REF!</definedName>
    <definedName name="BExS2D4EI622QRKZKVDPRE66M4XA" localSheetId="9" hidden="1">#REF!</definedName>
    <definedName name="BExS2D4EI622QRKZKVDPRE66M4XA" localSheetId="8" hidden="1">#REF!</definedName>
    <definedName name="BExS2D4EI622QRKZKVDPRE66M4XA" localSheetId="7" hidden="1">#REF!</definedName>
    <definedName name="BExS2D4EI622QRKZKVDPRE66M4XA" localSheetId="6" hidden="1">#REF!</definedName>
    <definedName name="BExS2D4EI622QRKZKVDPRE66M4XA" localSheetId="5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15" hidden="1">#REF!</definedName>
    <definedName name="BExS2DF6B4ZUF3VZLI4G6LJ3BF38" localSheetId="14" hidden="1">#REF!</definedName>
    <definedName name="BExS2DF6B4ZUF3VZLI4G6LJ3BF38" localSheetId="13" hidden="1">#REF!</definedName>
    <definedName name="BExS2DF6B4ZUF3VZLI4G6LJ3BF38" localSheetId="12" hidden="1">#REF!</definedName>
    <definedName name="BExS2DF6B4ZUF3VZLI4G6LJ3BF38" localSheetId="11" hidden="1">#REF!</definedName>
    <definedName name="BExS2DF6B4ZUF3VZLI4G6LJ3BF38" localSheetId="10" hidden="1">#REF!</definedName>
    <definedName name="BExS2DF6B4ZUF3VZLI4G6LJ3BF38" localSheetId="9" hidden="1">#REF!</definedName>
    <definedName name="BExS2DF6B4ZUF3VZLI4G6LJ3BF38" localSheetId="8" hidden="1">#REF!</definedName>
    <definedName name="BExS2DF6B4ZUF3VZLI4G6LJ3BF38" localSheetId="7" hidden="1">#REF!</definedName>
    <definedName name="BExS2DF6B4ZUF3VZLI4G6LJ3BF38" localSheetId="6" hidden="1">#REF!</definedName>
    <definedName name="BExS2DF6B4ZUF3VZLI4G6LJ3BF38" localSheetId="5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15" hidden="1">#REF!</definedName>
    <definedName name="BExS2GKEA6VM3PDWKD7XI0KRUHTW" localSheetId="14" hidden="1">#REF!</definedName>
    <definedName name="BExS2GKEA6VM3PDWKD7XI0KRUHTW" localSheetId="13" hidden="1">#REF!</definedName>
    <definedName name="BExS2GKEA6VM3PDWKD7XI0KRUHTW" localSheetId="12" hidden="1">#REF!</definedName>
    <definedName name="BExS2GKEA6VM3PDWKD7XI0KRUHTW" localSheetId="11" hidden="1">#REF!</definedName>
    <definedName name="BExS2GKEA6VM3PDWKD7XI0KRUHTW" localSheetId="10" hidden="1">#REF!</definedName>
    <definedName name="BExS2GKEA6VM3PDWKD7XI0KRUHTW" localSheetId="9" hidden="1">#REF!</definedName>
    <definedName name="BExS2GKEA6VM3PDWKD7XI0KRUHTW" localSheetId="8" hidden="1">#REF!</definedName>
    <definedName name="BExS2GKEA6VM3PDWKD7XI0KRUHTW" localSheetId="7" hidden="1">#REF!</definedName>
    <definedName name="BExS2GKEA6VM3PDWKD7XI0KRUHTW" localSheetId="6" hidden="1">#REF!</definedName>
    <definedName name="BExS2GKEA6VM3PDWKD7XI0KRUHTW" localSheetId="5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15" hidden="1">#REF!</definedName>
    <definedName name="BExS2I2HVU314TXI2DYFRY8XV913" localSheetId="14" hidden="1">#REF!</definedName>
    <definedName name="BExS2I2HVU314TXI2DYFRY8XV913" localSheetId="13" hidden="1">#REF!</definedName>
    <definedName name="BExS2I2HVU314TXI2DYFRY8XV913" localSheetId="12" hidden="1">#REF!</definedName>
    <definedName name="BExS2I2HVU314TXI2DYFRY8XV913" localSheetId="11" hidden="1">#REF!</definedName>
    <definedName name="BExS2I2HVU314TXI2DYFRY8XV913" localSheetId="10" hidden="1">#REF!</definedName>
    <definedName name="BExS2I2HVU314TXI2DYFRY8XV913" localSheetId="9" hidden="1">#REF!</definedName>
    <definedName name="BExS2I2HVU314TXI2DYFRY8XV913" localSheetId="8" hidden="1">#REF!</definedName>
    <definedName name="BExS2I2HVU314TXI2DYFRY8XV913" localSheetId="7" hidden="1">#REF!</definedName>
    <definedName name="BExS2I2HVU314TXI2DYFRY8XV913" localSheetId="6" hidden="1">#REF!</definedName>
    <definedName name="BExS2I2HVU314TXI2DYFRY8XV913" localSheetId="5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15" hidden="1">#REF!</definedName>
    <definedName name="BExS2QB5FS5LYTFYO4BROTWG3OV5" localSheetId="14" hidden="1">#REF!</definedName>
    <definedName name="BExS2QB5FS5LYTFYO4BROTWG3OV5" localSheetId="13" hidden="1">#REF!</definedName>
    <definedName name="BExS2QB5FS5LYTFYO4BROTWG3OV5" localSheetId="12" hidden="1">#REF!</definedName>
    <definedName name="BExS2QB5FS5LYTFYO4BROTWG3OV5" localSheetId="11" hidden="1">#REF!</definedName>
    <definedName name="BExS2QB5FS5LYTFYO4BROTWG3OV5" localSheetId="10" hidden="1">#REF!</definedName>
    <definedName name="BExS2QB5FS5LYTFYO4BROTWG3OV5" localSheetId="9" hidden="1">#REF!</definedName>
    <definedName name="BExS2QB5FS5LYTFYO4BROTWG3OV5" localSheetId="8" hidden="1">#REF!</definedName>
    <definedName name="BExS2QB5FS5LYTFYO4BROTWG3OV5" localSheetId="7" hidden="1">#REF!</definedName>
    <definedName name="BExS2QB5FS5LYTFYO4BROTWG3OV5" localSheetId="6" hidden="1">#REF!</definedName>
    <definedName name="BExS2QB5FS5LYTFYO4BROTWG3OV5" localSheetId="5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15" hidden="1">#REF!</definedName>
    <definedName name="BExS2TLU1HONYV6S3ZD9T12D7CIG" localSheetId="14" hidden="1">#REF!</definedName>
    <definedName name="BExS2TLU1HONYV6S3ZD9T12D7CIG" localSheetId="13" hidden="1">#REF!</definedName>
    <definedName name="BExS2TLU1HONYV6S3ZD9T12D7CIG" localSheetId="12" hidden="1">#REF!</definedName>
    <definedName name="BExS2TLU1HONYV6S3ZD9T12D7CIG" localSheetId="11" hidden="1">#REF!</definedName>
    <definedName name="BExS2TLU1HONYV6S3ZD9T12D7CIG" localSheetId="10" hidden="1">#REF!</definedName>
    <definedName name="BExS2TLU1HONYV6S3ZD9T12D7CIG" localSheetId="9" hidden="1">#REF!</definedName>
    <definedName name="BExS2TLU1HONYV6S3ZD9T12D7CIG" localSheetId="8" hidden="1">#REF!</definedName>
    <definedName name="BExS2TLU1HONYV6S3ZD9T12D7CIG" localSheetId="7" hidden="1">#REF!</definedName>
    <definedName name="BExS2TLU1HONYV6S3ZD9T12D7CIG" localSheetId="6" hidden="1">#REF!</definedName>
    <definedName name="BExS2TLU1HONYV6S3ZD9T12D7CIG" localSheetId="5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15" hidden="1">#REF!</definedName>
    <definedName name="BExS2WLQUVBRZJWQTWUU4CYDY4IN" localSheetId="14" hidden="1">#REF!</definedName>
    <definedName name="BExS2WLQUVBRZJWQTWUU4CYDY4IN" localSheetId="13" hidden="1">#REF!</definedName>
    <definedName name="BExS2WLQUVBRZJWQTWUU4CYDY4IN" localSheetId="12" hidden="1">#REF!</definedName>
    <definedName name="BExS2WLQUVBRZJWQTWUU4CYDY4IN" localSheetId="11" hidden="1">#REF!</definedName>
    <definedName name="BExS2WLQUVBRZJWQTWUU4CYDY4IN" localSheetId="10" hidden="1">#REF!</definedName>
    <definedName name="BExS2WLQUVBRZJWQTWUU4CYDY4IN" localSheetId="9" hidden="1">#REF!</definedName>
    <definedName name="BExS2WLQUVBRZJWQTWUU4CYDY4IN" localSheetId="8" hidden="1">#REF!</definedName>
    <definedName name="BExS2WLQUVBRZJWQTWUU4CYDY4IN" localSheetId="7" hidden="1">#REF!</definedName>
    <definedName name="BExS2WLQUVBRZJWQTWUU4CYDY4IN" localSheetId="6" hidden="1">#REF!</definedName>
    <definedName name="BExS2WLQUVBRZJWQTWUU4CYDY4IN" localSheetId="5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15" hidden="1">#REF!</definedName>
    <definedName name="BExS2YJQV4NUX6135T90Z1Y5R26Q" localSheetId="14" hidden="1">#REF!</definedName>
    <definedName name="BExS2YJQV4NUX6135T90Z1Y5R26Q" localSheetId="13" hidden="1">#REF!</definedName>
    <definedName name="BExS2YJQV4NUX6135T90Z1Y5R26Q" localSheetId="12" hidden="1">#REF!</definedName>
    <definedName name="BExS2YJQV4NUX6135T90Z1Y5R26Q" localSheetId="11" hidden="1">#REF!</definedName>
    <definedName name="BExS2YJQV4NUX6135T90Z1Y5R26Q" localSheetId="10" hidden="1">#REF!</definedName>
    <definedName name="BExS2YJQV4NUX6135T90Z1Y5R26Q" localSheetId="9" hidden="1">#REF!</definedName>
    <definedName name="BExS2YJQV4NUX6135T90Z1Y5R26Q" localSheetId="8" hidden="1">#REF!</definedName>
    <definedName name="BExS2YJQV4NUX6135T90Z1Y5R26Q" localSheetId="7" hidden="1">#REF!</definedName>
    <definedName name="BExS2YJQV4NUX6135T90Z1Y5R26Q" localSheetId="6" hidden="1">#REF!</definedName>
    <definedName name="BExS2YJQV4NUX6135T90Z1Y5R26Q" localSheetId="5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15" hidden="1">#REF!</definedName>
    <definedName name="BExS318UV9I2FXPQQWUKKX00QLPJ" localSheetId="14" hidden="1">#REF!</definedName>
    <definedName name="BExS318UV9I2FXPQQWUKKX00QLPJ" localSheetId="13" hidden="1">#REF!</definedName>
    <definedName name="BExS318UV9I2FXPQQWUKKX00QLPJ" localSheetId="12" hidden="1">#REF!</definedName>
    <definedName name="BExS318UV9I2FXPQQWUKKX00QLPJ" localSheetId="11" hidden="1">#REF!</definedName>
    <definedName name="BExS318UV9I2FXPQQWUKKX00QLPJ" localSheetId="10" hidden="1">#REF!</definedName>
    <definedName name="BExS318UV9I2FXPQQWUKKX00QLPJ" localSheetId="9" hidden="1">#REF!</definedName>
    <definedName name="BExS318UV9I2FXPQQWUKKX00QLPJ" localSheetId="8" hidden="1">#REF!</definedName>
    <definedName name="BExS318UV9I2FXPQQWUKKX00QLPJ" localSheetId="7" hidden="1">#REF!</definedName>
    <definedName name="BExS318UV9I2FXPQQWUKKX00QLPJ" localSheetId="6" hidden="1">#REF!</definedName>
    <definedName name="BExS318UV9I2FXPQQWUKKX00QLPJ" localSheetId="5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15" hidden="1">#REF!</definedName>
    <definedName name="BExS3LBS0SMTHALVM4NRI1BAV1NP" localSheetId="14" hidden="1">#REF!</definedName>
    <definedName name="BExS3LBS0SMTHALVM4NRI1BAV1NP" localSheetId="13" hidden="1">#REF!</definedName>
    <definedName name="BExS3LBS0SMTHALVM4NRI1BAV1NP" localSheetId="12" hidden="1">#REF!</definedName>
    <definedName name="BExS3LBS0SMTHALVM4NRI1BAV1NP" localSheetId="11" hidden="1">#REF!</definedName>
    <definedName name="BExS3LBS0SMTHALVM4NRI1BAV1NP" localSheetId="10" hidden="1">#REF!</definedName>
    <definedName name="BExS3LBS0SMTHALVM4NRI1BAV1NP" localSheetId="9" hidden="1">#REF!</definedName>
    <definedName name="BExS3LBS0SMTHALVM4NRI1BAV1NP" localSheetId="8" hidden="1">#REF!</definedName>
    <definedName name="BExS3LBS0SMTHALVM4NRI1BAV1NP" localSheetId="7" hidden="1">#REF!</definedName>
    <definedName name="BExS3LBS0SMTHALVM4NRI1BAV1NP" localSheetId="6" hidden="1">#REF!</definedName>
    <definedName name="BExS3LBS0SMTHALVM4NRI1BAV1NP" localSheetId="5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15" hidden="1">#REF!</definedName>
    <definedName name="BExS3MTQ75VBXDGEBURP6YT8RROE" localSheetId="14" hidden="1">#REF!</definedName>
    <definedName name="BExS3MTQ75VBXDGEBURP6YT8RROE" localSheetId="13" hidden="1">#REF!</definedName>
    <definedName name="BExS3MTQ75VBXDGEBURP6YT8RROE" localSheetId="12" hidden="1">#REF!</definedName>
    <definedName name="BExS3MTQ75VBXDGEBURP6YT8RROE" localSheetId="11" hidden="1">#REF!</definedName>
    <definedName name="BExS3MTQ75VBXDGEBURP6YT8RROE" localSheetId="10" hidden="1">#REF!</definedName>
    <definedName name="BExS3MTQ75VBXDGEBURP6YT8RROE" localSheetId="9" hidden="1">#REF!</definedName>
    <definedName name="BExS3MTQ75VBXDGEBURP6YT8RROE" localSheetId="8" hidden="1">#REF!</definedName>
    <definedName name="BExS3MTQ75VBXDGEBURP6YT8RROE" localSheetId="7" hidden="1">#REF!</definedName>
    <definedName name="BExS3MTQ75VBXDGEBURP6YT8RROE" localSheetId="6" hidden="1">#REF!</definedName>
    <definedName name="BExS3MTQ75VBXDGEBURP6YT8RROE" localSheetId="5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15" hidden="1">#REF!</definedName>
    <definedName name="BExS3OMGYO0DFN5186UFKEXZ2RX3" localSheetId="14" hidden="1">#REF!</definedName>
    <definedName name="BExS3OMGYO0DFN5186UFKEXZ2RX3" localSheetId="13" hidden="1">#REF!</definedName>
    <definedName name="BExS3OMGYO0DFN5186UFKEXZ2RX3" localSheetId="12" hidden="1">#REF!</definedName>
    <definedName name="BExS3OMGYO0DFN5186UFKEXZ2RX3" localSheetId="11" hidden="1">#REF!</definedName>
    <definedName name="BExS3OMGYO0DFN5186UFKEXZ2RX3" localSheetId="10" hidden="1">#REF!</definedName>
    <definedName name="BExS3OMGYO0DFN5186UFKEXZ2RX3" localSheetId="9" hidden="1">#REF!</definedName>
    <definedName name="BExS3OMGYO0DFN5186UFKEXZ2RX3" localSheetId="8" hidden="1">#REF!</definedName>
    <definedName name="BExS3OMGYO0DFN5186UFKEXZ2RX3" localSheetId="7" hidden="1">#REF!</definedName>
    <definedName name="BExS3OMGYO0DFN5186UFKEXZ2RX3" localSheetId="6" hidden="1">#REF!</definedName>
    <definedName name="BExS3OMGYO0DFN5186UFKEXZ2RX3" localSheetId="5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15" hidden="1">#REF!</definedName>
    <definedName name="BExS3SDERJ27OER67TIGOVZU13A2" localSheetId="14" hidden="1">#REF!</definedName>
    <definedName name="BExS3SDERJ27OER67TIGOVZU13A2" localSheetId="13" hidden="1">#REF!</definedName>
    <definedName name="BExS3SDERJ27OER67TIGOVZU13A2" localSheetId="12" hidden="1">#REF!</definedName>
    <definedName name="BExS3SDERJ27OER67TIGOVZU13A2" localSheetId="11" hidden="1">#REF!</definedName>
    <definedName name="BExS3SDERJ27OER67TIGOVZU13A2" localSheetId="10" hidden="1">#REF!</definedName>
    <definedName name="BExS3SDERJ27OER67TIGOVZU13A2" localSheetId="9" hidden="1">#REF!</definedName>
    <definedName name="BExS3SDERJ27OER67TIGOVZU13A2" localSheetId="8" hidden="1">#REF!</definedName>
    <definedName name="BExS3SDERJ27OER67TIGOVZU13A2" localSheetId="7" hidden="1">#REF!</definedName>
    <definedName name="BExS3SDERJ27OER67TIGOVZU13A2" localSheetId="6" hidden="1">#REF!</definedName>
    <definedName name="BExS3SDERJ27OER67TIGOVZU13A2" localSheetId="5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15" hidden="1">#REF!</definedName>
    <definedName name="BExS3STIH9SFG0R6H30P191QZE98" localSheetId="14" hidden="1">#REF!</definedName>
    <definedName name="BExS3STIH9SFG0R6H30P191QZE98" localSheetId="13" hidden="1">#REF!</definedName>
    <definedName name="BExS3STIH9SFG0R6H30P191QZE98" localSheetId="12" hidden="1">#REF!</definedName>
    <definedName name="BExS3STIH9SFG0R6H30P191QZE98" localSheetId="11" hidden="1">#REF!</definedName>
    <definedName name="BExS3STIH9SFG0R6H30P191QZE98" localSheetId="10" hidden="1">#REF!</definedName>
    <definedName name="BExS3STIH9SFG0R6H30P191QZE98" localSheetId="9" hidden="1">#REF!</definedName>
    <definedName name="BExS3STIH9SFG0R6H30P191QZE98" localSheetId="8" hidden="1">#REF!</definedName>
    <definedName name="BExS3STIH9SFG0R6H30P191QZE98" localSheetId="7" hidden="1">#REF!</definedName>
    <definedName name="BExS3STIH9SFG0R6H30P191QZE98" localSheetId="6" hidden="1">#REF!</definedName>
    <definedName name="BExS3STIH9SFG0R6H30P191QZE98" localSheetId="5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15" hidden="1">#REF!</definedName>
    <definedName name="BExS46R5WDNU5KL04FKY5LHJUCB8" localSheetId="14" hidden="1">#REF!</definedName>
    <definedName name="BExS46R5WDNU5KL04FKY5LHJUCB8" localSheetId="13" hidden="1">#REF!</definedName>
    <definedName name="BExS46R5WDNU5KL04FKY5LHJUCB8" localSheetId="12" hidden="1">#REF!</definedName>
    <definedName name="BExS46R5WDNU5KL04FKY5LHJUCB8" localSheetId="11" hidden="1">#REF!</definedName>
    <definedName name="BExS46R5WDNU5KL04FKY5LHJUCB8" localSheetId="10" hidden="1">#REF!</definedName>
    <definedName name="BExS46R5WDNU5KL04FKY5LHJUCB8" localSheetId="9" hidden="1">#REF!</definedName>
    <definedName name="BExS46R5WDNU5KL04FKY5LHJUCB8" localSheetId="8" hidden="1">#REF!</definedName>
    <definedName name="BExS46R5WDNU5KL04FKY5LHJUCB8" localSheetId="7" hidden="1">#REF!</definedName>
    <definedName name="BExS46R5WDNU5KL04FKY5LHJUCB8" localSheetId="6" hidden="1">#REF!</definedName>
    <definedName name="BExS46R5WDNU5KL04FKY5LHJUCB8" localSheetId="5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15" hidden="1">#REF!</definedName>
    <definedName name="BExS4ASWKM93XA275AXHYP8AG6SU" localSheetId="14" hidden="1">#REF!</definedName>
    <definedName name="BExS4ASWKM93XA275AXHYP8AG6SU" localSheetId="13" hidden="1">#REF!</definedName>
    <definedName name="BExS4ASWKM93XA275AXHYP8AG6SU" localSheetId="12" hidden="1">#REF!</definedName>
    <definedName name="BExS4ASWKM93XA275AXHYP8AG6SU" localSheetId="11" hidden="1">#REF!</definedName>
    <definedName name="BExS4ASWKM93XA275AXHYP8AG6SU" localSheetId="10" hidden="1">#REF!</definedName>
    <definedName name="BExS4ASWKM93XA275AXHYP8AG6SU" localSheetId="9" hidden="1">#REF!</definedName>
    <definedName name="BExS4ASWKM93XA275AXHYP8AG6SU" localSheetId="8" hidden="1">#REF!</definedName>
    <definedName name="BExS4ASWKM93XA275AXHYP8AG6SU" localSheetId="7" hidden="1">#REF!</definedName>
    <definedName name="BExS4ASWKM93XA275AXHYP8AG6SU" localSheetId="6" hidden="1">#REF!</definedName>
    <definedName name="BExS4ASWKM93XA275AXHYP8AG6SU" localSheetId="5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15" hidden="1">#REF!</definedName>
    <definedName name="BExS4IANBC4RO7HIK0MZZ2RPQU78" localSheetId="14" hidden="1">#REF!</definedName>
    <definedName name="BExS4IANBC4RO7HIK0MZZ2RPQU78" localSheetId="13" hidden="1">#REF!</definedName>
    <definedName name="BExS4IANBC4RO7HIK0MZZ2RPQU78" localSheetId="12" hidden="1">#REF!</definedName>
    <definedName name="BExS4IANBC4RO7HIK0MZZ2RPQU78" localSheetId="11" hidden="1">#REF!</definedName>
    <definedName name="BExS4IANBC4RO7HIK0MZZ2RPQU78" localSheetId="10" hidden="1">#REF!</definedName>
    <definedName name="BExS4IANBC4RO7HIK0MZZ2RPQU78" localSheetId="9" hidden="1">#REF!</definedName>
    <definedName name="BExS4IANBC4RO7HIK0MZZ2RPQU78" localSheetId="8" hidden="1">#REF!</definedName>
    <definedName name="BExS4IANBC4RO7HIK0MZZ2RPQU78" localSheetId="7" hidden="1">#REF!</definedName>
    <definedName name="BExS4IANBC4RO7HIK0MZZ2RPQU78" localSheetId="6" hidden="1">#REF!</definedName>
    <definedName name="BExS4IANBC4RO7HIK0MZZ2RPQU78" localSheetId="5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15" hidden="1">#REF!</definedName>
    <definedName name="BExS4JN3Y6SVBKILQK0R9HS45Y52" localSheetId="14" hidden="1">#REF!</definedName>
    <definedName name="BExS4JN3Y6SVBKILQK0R9HS45Y52" localSheetId="13" hidden="1">#REF!</definedName>
    <definedName name="BExS4JN3Y6SVBKILQK0R9HS45Y52" localSheetId="12" hidden="1">#REF!</definedName>
    <definedName name="BExS4JN3Y6SVBKILQK0R9HS45Y52" localSheetId="11" hidden="1">#REF!</definedName>
    <definedName name="BExS4JN3Y6SVBKILQK0R9HS45Y52" localSheetId="10" hidden="1">#REF!</definedName>
    <definedName name="BExS4JN3Y6SVBKILQK0R9HS45Y52" localSheetId="9" hidden="1">#REF!</definedName>
    <definedName name="BExS4JN3Y6SVBKILQK0R9HS45Y52" localSheetId="8" hidden="1">#REF!</definedName>
    <definedName name="BExS4JN3Y6SVBKILQK0R9HS45Y52" localSheetId="7" hidden="1">#REF!</definedName>
    <definedName name="BExS4JN3Y6SVBKILQK0R9HS45Y52" localSheetId="6" hidden="1">#REF!</definedName>
    <definedName name="BExS4JN3Y6SVBKILQK0R9HS45Y52" localSheetId="5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15" hidden="1">#REF!</definedName>
    <definedName name="BExS4P6S41O6Z6BED77U3GD9PNH1" localSheetId="14" hidden="1">#REF!</definedName>
    <definedName name="BExS4P6S41O6Z6BED77U3GD9PNH1" localSheetId="13" hidden="1">#REF!</definedName>
    <definedName name="BExS4P6S41O6Z6BED77U3GD9PNH1" localSheetId="12" hidden="1">#REF!</definedName>
    <definedName name="BExS4P6S41O6Z6BED77U3GD9PNH1" localSheetId="11" hidden="1">#REF!</definedName>
    <definedName name="BExS4P6S41O6Z6BED77U3GD9PNH1" localSheetId="10" hidden="1">#REF!</definedName>
    <definedName name="BExS4P6S41O6Z6BED77U3GD9PNH1" localSheetId="9" hidden="1">#REF!</definedName>
    <definedName name="BExS4P6S41O6Z6BED77U3GD9PNH1" localSheetId="8" hidden="1">#REF!</definedName>
    <definedName name="BExS4P6S41O6Z6BED77U3GD9PNH1" localSheetId="7" hidden="1">#REF!</definedName>
    <definedName name="BExS4P6S41O6Z6BED77U3GD9PNH1" localSheetId="6" hidden="1">#REF!</definedName>
    <definedName name="BExS4P6S41O6Z6BED77U3GD9PNH1" localSheetId="5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15" hidden="1">#REF!</definedName>
    <definedName name="BExS4PXPURUHFBOKYFJD5J1J2RXC" localSheetId="14" hidden="1">#REF!</definedName>
    <definedName name="BExS4PXPURUHFBOKYFJD5J1J2RXC" localSheetId="13" hidden="1">#REF!</definedName>
    <definedName name="BExS4PXPURUHFBOKYFJD5J1J2RXC" localSheetId="12" hidden="1">#REF!</definedName>
    <definedName name="BExS4PXPURUHFBOKYFJD5J1J2RXC" localSheetId="11" hidden="1">#REF!</definedName>
    <definedName name="BExS4PXPURUHFBOKYFJD5J1J2RXC" localSheetId="10" hidden="1">#REF!</definedName>
    <definedName name="BExS4PXPURUHFBOKYFJD5J1J2RXC" localSheetId="9" hidden="1">#REF!</definedName>
    <definedName name="BExS4PXPURUHFBOKYFJD5J1J2RXC" localSheetId="8" hidden="1">#REF!</definedName>
    <definedName name="BExS4PXPURUHFBOKYFJD5J1J2RXC" localSheetId="7" hidden="1">#REF!</definedName>
    <definedName name="BExS4PXPURUHFBOKYFJD5J1J2RXC" localSheetId="6" hidden="1">#REF!</definedName>
    <definedName name="BExS4PXPURUHFBOKYFJD5J1J2RXC" localSheetId="5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15" hidden="1">#REF!</definedName>
    <definedName name="BExS4T32HD3YGJ91HTJ2IGVX6V4O" localSheetId="14" hidden="1">#REF!</definedName>
    <definedName name="BExS4T32HD3YGJ91HTJ2IGVX6V4O" localSheetId="13" hidden="1">#REF!</definedName>
    <definedName name="BExS4T32HD3YGJ91HTJ2IGVX6V4O" localSheetId="12" hidden="1">#REF!</definedName>
    <definedName name="BExS4T32HD3YGJ91HTJ2IGVX6V4O" localSheetId="11" hidden="1">#REF!</definedName>
    <definedName name="BExS4T32HD3YGJ91HTJ2IGVX6V4O" localSheetId="10" hidden="1">#REF!</definedName>
    <definedName name="BExS4T32HD3YGJ91HTJ2IGVX6V4O" localSheetId="9" hidden="1">#REF!</definedName>
    <definedName name="BExS4T32HD3YGJ91HTJ2IGVX6V4O" localSheetId="8" hidden="1">#REF!</definedName>
    <definedName name="BExS4T32HD3YGJ91HTJ2IGVX6V4O" localSheetId="7" hidden="1">#REF!</definedName>
    <definedName name="BExS4T32HD3YGJ91HTJ2IGVX6V4O" localSheetId="6" hidden="1">#REF!</definedName>
    <definedName name="BExS4T32HD3YGJ91HTJ2IGVX6V4O" localSheetId="5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15" hidden="1">#REF!</definedName>
    <definedName name="BExS51H0N51UT0FZOPZRCF1GU063" localSheetId="14" hidden="1">#REF!</definedName>
    <definedName name="BExS51H0N51UT0FZOPZRCF1GU063" localSheetId="13" hidden="1">#REF!</definedName>
    <definedName name="BExS51H0N51UT0FZOPZRCF1GU063" localSheetId="12" hidden="1">#REF!</definedName>
    <definedName name="BExS51H0N51UT0FZOPZRCF1GU063" localSheetId="11" hidden="1">#REF!</definedName>
    <definedName name="BExS51H0N51UT0FZOPZRCF1GU063" localSheetId="10" hidden="1">#REF!</definedName>
    <definedName name="BExS51H0N51UT0FZOPZRCF1GU063" localSheetId="9" hidden="1">#REF!</definedName>
    <definedName name="BExS51H0N51UT0FZOPZRCF1GU063" localSheetId="8" hidden="1">#REF!</definedName>
    <definedName name="BExS51H0N51UT0FZOPZRCF1GU063" localSheetId="7" hidden="1">#REF!</definedName>
    <definedName name="BExS51H0N51UT0FZOPZRCF1GU063" localSheetId="6" hidden="1">#REF!</definedName>
    <definedName name="BExS51H0N51UT0FZOPZRCF1GU063" localSheetId="5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15" hidden="1">#REF!</definedName>
    <definedName name="BExS54X72TJFC41FJK72MLRR2OO7" localSheetId="14" hidden="1">#REF!</definedName>
    <definedName name="BExS54X72TJFC41FJK72MLRR2OO7" localSheetId="13" hidden="1">#REF!</definedName>
    <definedName name="BExS54X72TJFC41FJK72MLRR2OO7" localSheetId="12" hidden="1">#REF!</definedName>
    <definedName name="BExS54X72TJFC41FJK72MLRR2OO7" localSheetId="11" hidden="1">#REF!</definedName>
    <definedName name="BExS54X72TJFC41FJK72MLRR2OO7" localSheetId="10" hidden="1">#REF!</definedName>
    <definedName name="BExS54X72TJFC41FJK72MLRR2OO7" localSheetId="9" hidden="1">#REF!</definedName>
    <definedName name="BExS54X72TJFC41FJK72MLRR2OO7" localSheetId="8" hidden="1">#REF!</definedName>
    <definedName name="BExS54X72TJFC41FJK72MLRR2OO7" localSheetId="7" hidden="1">#REF!</definedName>
    <definedName name="BExS54X72TJFC41FJK72MLRR2OO7" localSheetId="6" hidden="1">#REF!</definedName>
    <definedName name="BExS54X72TJFC41FJK72MLRR2OO7" localSheetId="5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15" hidden="1">#REF!</definedName>
    <definedName name="BExS59F0PA1V2ZC7S5TN6IT41SXP" localSheetId="14" hidden="1">#REF!</definedName>
    <definedName name="BExS59F0PA1V2ZC7S5TN6IT41SXP" localSheetId="13" hidden="1">#REF!</definedName>
    <definedName name="BExS59F0PA1V2ZC7S5TN6IT41SXP" localSheetId="12" hidden="1">#REF!</definedName>
    <definedName name="BExS59F0PA1V2ZC7S5TN6IT41SXP" localSheetId="11" hidden="1">#REF!</definedName>
    <definedName name="BExS59F0PA1V2ZC7S5TN6IT41SXP" localSheetId="10" hidden="1">#REF!</definedName>
    <definedName name="BExS59F0PA1V2ZC7S5TN6IT41SXP" localSheetId="9" hidden="1">#REF!</definedName>
    <definedName name="BExS59F0PA1V2ZC7S5TN6IT41SXP" localSheetId="8" hidden="1">#REF!</definedName>
    <definedName name="BExS59F0PA1V2ZC7S5TN6IT41SXP" localSheetId="7" hidden="1">#REF!</definedName>
    <definedName name="BExS59F0PA1V2ZC7S5TN6IT41SXP" localSheetId="6" hidden="1">#REF!</definedName>
    <definedName name="BExS59F0PA1V2ZC7S5TN6IT41SXP" localSheetId="5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15" hidden="1">#REF!</definedName>
    <definedName name="BExS5L3TGB8JVW9ROYWTKYTUPW27" localSheetId="14" hidden="1">#REF!</definedName>
    <definedName name="BExS5L3TGB8JVW9ROYWTKYTUPW27" localSheetId="13" hidden="1">#REF!</definedName>
    <definedName name="BExS5L3TGB8JVW9ROYWTKYTUPW27" localSheetId="12" hidden="1">#REF!</definedName>
    <definedName name="BExS5L3TGB8JVW9ROYWTKYTUPW27" localSheetId="11" hidden="1">#REF!</definedName>
    <definedName name="BExS5L3TGB8JVW9ROYWTKYTUPW27" localSheetId="10" hidden="1">#REF!</definedName>
    <definedName name="BExS5L3TGB8JVW9ROYWTKYTUPW27" localSheetId="9" hidden="1">#REF!</definedName>
    <definedName name="BExS5L3TGB8JVW9ROYWTKYTUPW27" localSheetId="8" hidden="1">#REF!</definedName>
    <definedName name="BExS5L3TGB8JVW9ROYWTKYTUPW27" localSheetId="7" hidden="1">#REF!</definedName>
    <definedName name="BExS5L3TGB8JVW9ROYWTKYTUPW27" localSheetId="6" hidden="1">#REF!</definedName>
    <definedName name="BExS5L3TGB8JVW9ROYWTKYTUPW27" localSheetId="5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15" hidden="1">#REF!</definedName>
    <definedName name="BExS6GKQ96EHVLYWNJDWXZXUZW90" localSheetId="14" hidden="1">#REF!</definedName>
    <definedName name="BExS6GKQ96EHVLYWNJDWXZXUZW90" localSheetId="13" hidden="1">#REF!</definedName>
    <definedName name="BExS6GKQ96EHVLYWNJDWXZXUZW90" localSheetId="12" hidden="1">#REF!</definedName>
    <definedName name="BExS6GKQ96EHVLYWNJDWXZXUZW90" localSheetId="11" hidden="1">#REF!</definedName>
    <definedName name="BExS6GKQ96EHVLYWNJDWXZXUZW90" localSheetId="10" hidden="1">#REF!</definedName>
    <definedName name="BExS6GKQ96EHVLYWNJDWXZXUZW90" localSheetId="9" hidden="1">#REF!</definedName>
    <definedName name="BExS6GKQ96EHVLYWNJDWXZXUZW90" localSheetId="8" hidden="1">#REF!</definedName>
    <definedName name="BExS6GKQ96EHVLYWNJDWXZXUZW90" localSheetId="7" hidden="1">#REF!</definedName>
    <definedName name="BExS6GKQ96EHVLYWNJDWXZXUZW90" localSheetId="6" hidden="1">#REF!</definedName>
    <definedName name="BExS6GKQ96EHVLYWNJDWXZXUZW90" localSheetId="5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15" hidden="1">#REF!</definedName>
    <definedName name="BExS6ITKSZFRR01YD5B0F676SYN7" localSheetId="14" hidden="1">#REF!</definedName>
    <definedName name="BExS6ITKSZFRR01YD5B0F676SYN7" localSheetId="13" hidden="1">#REF!</definedName>
    <definedName name="BExS6ITKSZFRR01YD5B0F676SYN7" localSheetId="12" hidden="1">#REF!</definedName>
    <definedName name="BExS6ITKSZFRR01YD5B0F676SYN7" localSheetId="11" hidden="1">#REF!</definedName>
    <definedName name="BExS6ITKSZFRR01YD5B0F676SYN7" localSheetId="10" hidden="1">#REF!</definedName>
    <definedName name="BExS6ITKSZFRR01YD5B0F676SYN7" localSheetId="9" hidden="1">#REF!</definedName>
    <definedName name="BExS6ITKSZFRR01YD5B0F676SYN7" localSheetId="8" hidden="1">#REF!</definedName>
    <definedName name="BExS6ITKSZFRR01YD5B0F676SYN7" localSheetId="7" hidden="1">#REF!</definedName>
    <definedName name="BExS6ITKSZFRR01YD5B0F676SYN7" localSheetId="6" hidden="1">#REF!</definedName>
    <definedName name="BExS6ITKSZFRR01YD5B0F676SYN7" localSheetId="5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15" hidden="1">#REF!</definedName>
    <definedName name="BExS6N0LI574IAC89EFW6CLTCQ33" localSheetId="14" hidden="1">#REF!</definedName>
    <definedName name="BExS6N0LI574IAC89EFW6CLTCQ33" localSheetId="13" hidden="1">#REF!</definedName>
    <definedName name="BExS6N0LI574IAC89EFW6CLTCQ33" localSheetId="12" hidden="1">#REF!</definedName>
    <definedName name="BExS6N0LI574IAC89EFW6CLTCQ33" localSheetId="11" hidden="1">#REF!</definedName>
    <definedName name="BExS6N0LI574IAC89EFW6CLTCQ33" localSheetId="10" hidden="1">#REF!</definedName>
    <definedName name="BExS6N0LI574IAC89EFW6CLTCQ33" localSheetId="9" hidden="1">#REF!</definedName>
    <definedName name="BExS6N0LI574IAC89EFW6CLTCQ33" localSheetId="8" hidden="1">#REF!</definedName>
    <definedName name="BExS6N0LI574IAC89EFW6CLTCQ33" localSheetId="7" hidden="1">#REF!</definedName>
    <definedName name="BExS6N0LI574IAC89EFW6CLTCQ33" localSheetId="6" hidden="1">#REF!</definedName>
    <definedName name="BExS6N0LI574IAC89EFW6CLTCQ33" localSheetId="5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15" hidden="1">#REF!</definedName>
    <definedName name="BExS6N0NEF7XCTT5R600QZ71A44O" localSheetId="14" hidden="1">#REF!</definedName>
    <definedName name="BExS6N0NEF7XCTT5R600QZ71A44O" localSheetId="13" hidden="1">#REF!</definedName>
    <definedName name="BExS6N0NEF7XCTT5R600QZ71A44O" localSheetId="12" hidden="1">#REF!</definedName>
    <definedName name="BExS6N0NEF7XCTT5R600QZ71A44O" localSheetId="11" hidden="1">#REF!</definedName>
    <definedName name="BExS6N0NEF7XCTT5R600QZ71A44O" localSheetId="10" hidden="1">#REF!</definedName>
    <definedName name="BExS6N0NEF7XCTT5R600QZ71A44O" localSheetId="9" hidden="1">#REF!</definedName>
    <definedName name="BExS6N0NEF7XCTT5R600QZ71A44O" localSheetId="8" hidden="1">#REF!</definedName>
    <definedName name="BExS6N0NEF7XCTT5R600QZ71A44O" localSheetId="7" hidden="1">#REF!</definedName>
    <definedName name="BExS6N0NEF7XCTT5R600QZ71A44O" localSheetId="6" hidden="1">#REF!</definedName>
    <definedName name="BExS6N0NEF7XCTT5R600QZ71A44O" localSheetId="5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15" hidden="1">#REF!</definedName>
    <definedName name="BExS6WRDBF3ST86ZOBBUL3GTCR11" localSheetId="14" hidden="1">#REF!</definedName>
    <definedName name="BExS6WRDBF3ST86ZOBBUL3GTCR11" localSheetId="13" hidden="1">#REF!</definedName>
    <definedName name="BExS6WRDBF3ST86ZOBBUL3GTCR11" localSheetId="12" hidden="1">#REF!</definedName>
    <definedName name="BExS6WRDBF3ST86ZOBBUL3GTCR11" localSheetId="11" hidden="1">#REF!</definedName>
    <definedName name="BExS6WRDBF3ST86ZOBBUL3GTCR11" localSheetId="10" hidden="1">#REF!</definedName>
    <definedName name="BExS6WRDBF3ST86ZOBBUL3GTCR11" localSheetId="9" hidden="1">#REF!</definedName>
    <definedName name="BExS6WRDBF3ST86ZOBBUL3GTCR11" localSheetId="8" hidden="1">#REF!</definedName>
    <definedName name="BExS6WRDBF3ST86ZOBBUL3GTCR11" localSheetId="7" hidden="1">#REF!</definedName>
    <definedName name="BExS6WRDBF3ST86ZOBBUL3GTCR11" localSheetId="6" hidden="1">#REF!</definedName>
    <definedName name="BExS6WRDBF3ST86ZOBBUL3GTCR11" localSheetId="5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15" hidden="1">#REF!</definedName>
    <definedName name="BExS6XNRKR0C3MTA0LV5B60UB908" localSheetId="14" hidden="1">#REF!</definedName>
    <definedName name="BExS6XNRKR0C3MTA0LV5B60UB908" localSheetId="13" hidden="1">#REF!</definedName>
    <definedName name="BExS6XNRKR0C3MTA0LV5B60UB908" localSheetId="12" hidden="1">#REF!</definedName>
    <definedName name="BExS6XNRKR0C3MTA0LV5B60UB908" localSheetId="11" hidden="1">#REF!</definedName>
    <definedName name="BExS6XNRKR0C3MTA0LV5B60UB908" localSheetId="10" hidden="1">#REF!</definedName>
    <definedName name="BExS6XNRKR0C3MTA0LV5B60UB908" localSheetId="9" hidden="1">#REF!</definedName>
    <definedName name="BExS6XNRKR0C3MTA0LV5B60UB908" localSheetId="8" hidden="1">#REF!</definedName>
    <definedName name="BExS6XNRKR0C3MTA0LV5B60UB908" localSheetId="7" hidden="1">#REF!</definedName>
    <definedName name="BExS6XNRKR0C3MTA0LV5B60UB908" localSheetId="6" hidden="1">#REF!</definedName>
    <definedName name="BExS6XNRKR0C3MTA0LV5B60UB908" localSheetId="5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15" hidden="1">#REF!</definedName>
    <definedName name="BExS73NELZEK2MDOLXO2Q7H3EG71" localSheetId="14" hidden="1">#REF!</definedName>
    <definedName name="BExS73NELZEK2MDOLXO2Q7H3EG71" localSheetId="13" hidden="1">#REF!</definedName>
    <definedName name="BExS73NELZEK2MDOLXO2Q7H3EG71" localSheetId="12" hidden="1">#REF!</definedName>
    <definedName name="BExS73NELZEK2MDOLXO2Q7H3EG71" localSheetId="11" hidden="1">#REF!</definedName>
    <definedName name="BExS73NELZEK2MDOLXO2Q7H3EG71" localSheetId="10" hidden="1">#REF!</definedName>
    <definedName name="BExS73NELZEK2MDOLXO2Q7H3EG71" localSheetId="9" hidden="1">#REF!</definedName>
    <definedName name="BExS73NELZEK2MDOLXO2Q7H3EG71" localSheetId="8" hidden="1">#REF!</definedName>
    <definedName name="BExS73NELZEK2MDOLXO2Q7H3EG71" localSheetId="7" hidden="1">#REF!</definedName>
    <definedName name="BExS73NELZEK2MDOLXO2Q7H3EG71" localSheetId="6" hidden="1">#REF!</definedName>
    <definedName name="BExS73NELZEK2MDOLXO2Q7H3EG71" localSheetId="5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15" hidden="1">#REF!</definedName>
    <definedName name="BExS7DJF6AXTWAJD7K4ZCD7L6BHV" localSheetId="14" hidden="1">#REF!</definedName>
    <definedName name="BExS7DJF6AXTWAJD7K4ZCD7L6BHV" localSheetId="13" hidden="1">#REF!</definedName>
    <definedName name="BExS7DJF6AXTWAJD7K4ZCD7L6BHV" localSheetId="12" hidden="1">#REF!</definedName>
    <definedName name="BExS7DJF6AXTWAJD7K4ZCD7L6BHV" localSheetId="11" hidden="1">#REF!</definedName>
    <definedName name="BExS7DJF6AXTWAJD7K4ZCD7L6BHV" localSheetId="10" hidden="1">#REF!</definedName>
    <definedName name="BExS7DJF6AXTWAJD7K4ZCD7L6BHV" localSheetId="9" hidden="1">#REF!</definedName>
    <definedName name="BExS7DJF6AXTWAJD7K4ZCD7L6BHV" localSheetId="8" hidden="1">#REF!</definedName>
    <definedName name="BExS7DJF6AXTWAJD7K4ZCD7L6BHV" localSheetId="7" hidden="1">#REF!</definedName>
    <definedName name="BExS7DJF6AXTWAJD7K4ZCD7L6BHV" localSheetId="6" hidden="1">#REF!</definedName>
    <definedName name="BExS7DJF6AXTWAJD7K4ZCD7L6BHV" localSheetId="5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15" hidden="1">#REF!</definedName>
    <definedName name="BExS7GOTHHOK287MX2RC853NWQAL" localSheetId="14" hidden="1">#REF!</definedName>
    <definedName name="BExS7GOTHHOK287MX2RC853NWQAL" localSheetId="13" hidden="1">#REF!</definedName>
    <definedName name="BExS7GOTHHOK287MX2RC853NWQAL" localSheetId="12" hidden="1">#REF!</definedName>
    <definedName name="BExS7GOTHHOK287MX2RC853NWQAL" localSheetId="11" hidden="1">#REF!</definedName>
    <definedName name="BExS7GOTHHOK287MX2RC853NWQAL" localSheetId="10" hidden="1">#REF!</definedName>
    <definedName name="BExS7GOTHHOK287MX2RC853NWQAL" localSheetId="9" hidden="1">#REF!</definedName>
    <definedName name="BExS7GOTHHOK287MX2RC853NWQAL" localSheetId="8" hidden="1">#REF!</definedName>
    <definedName name="BExS7GOTHHOK287MX2RC853NWQAL" localSheetId="7" hidden="1">#REF!</definedName>
    <definedName name="BExS7GOTHHOK287MX2RC853NWQAL" localSheetId="6" hidden="1">#REF!</definedName>
    <definedName name="BExS7GOTHHOK287MX2RC853NWQAL" localSheetId="5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15" hidden="1">#REF!</definedName>
    <definedName name="BExS7TKQYLRZGM93UY3ZJZJBQNFJ" localSheetId="14" hidden="1">#REF!</definedName>
    <definedName name="BExS7TKQYLRZGM93UY3ZJZJBQNFJ" localSheetId="13" hidden="1">#REF!</definedName>
    <definedName name="BExS7TKQYLRZGM93UY3ZJZJBQNFJ" localSheetId="12" hidden="1">#REF!</definedName>
    <definedName name="BExS7TKQYLRZGM93UY3ZJZJBQNFJ" localSheetId="11" hidden="1">#REF!</definedName>
    <definedName name="BExS7TKQYLRZGM93UY3ZJZJBQNFJ" localSheetId="10" hidden="1">#REF!</definedName>
    <definedName name="BExS7TKQYLRZGM93UY3ZJZJBQNFJ" localSheetId="9" hidden="1">#REF!</definedName>
    <definedName name="BExS7TKQYLRZGM93UY3ZJZJBQNFJ" localSheetId="8" hidden="1">#REF!</definedName>
    <definedName name="BExS7TKQYLRZGM93UY3ZJZJBQNFJ" localSheetId="7" hidden="1">#REF!</definedName>
    <definedName name="BExS7TKQYLRZGM93UY3ZJZJBQNFJ" localSheetId="6" hidden="1">#REF!</definedName>
    <definedName name="BExS7TKQYLRZGM93UY3ZJZJBQNFJ" localSheetId="5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15" hidden="1">#REF!</definedName>
    <definedName name="BExS7Y2LNGVHSIBKC7C3R6X4LDR6" localSheetId="14" hidden="1">#REF!</definedName>
    <definedName name="BExS7Y2LNGVHSIBKC7C3R6X4LDR6" localSheetId="13" hidden="1">#REF!</definedName>
    <definedName name="BExS7Y2LNGVHSIBKC7C3R6X4LDR6" localSheetId="12" hidden="1">#REF!</definedName>
    <definedName name="BExS7Y2LNGVHSIBKC7C3R6X4LDR6" localSheetId="11" hidden="1">#REF!</definedName>
    <definedName name="BExS7Y2LNGVHSIBKC7C3R6X4LDR6" localSheetId="10" hidden="1">#REF!</definedName>
    <definedName name="BExS7Y2LNGVHSIBKC7C3R6X4LDR6" localSheetId="9" hidden="1">#REF!</definedName>
    <definedName name="BExS7Y2LNGVHSIBKC7C3R6X4LDR6" localSheetId="8" hidden="1">#REF!</definedName>
    <definedName name="BExS7Y2LNGVHSIBKC7C3R6X4LDR6" localSheetId="7" hidden="1">#REF!</definedName>
    <definedName name="BExS7Y2LNGVHSIBKC7C3R6X4LDR6" localSheetId="6" hidden="1">#REF!</definedName>
    <definedName name="BExS7Y2LNGVHSIBKC7C3R6X4LDR6" localSheetId="5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15" hidden="1">#REF!</definedName>
    <definedName name="BExS81TE0EY44Y3W2M4Z4MGNP5OM" localSheetId="14" hidden="1">#REF!</definedName>
    <definedName name="BExS81TE0EY44Y3W2M4Z4MGNP5OM" localSheetId="13" hidden="1">#REF!</definedName>
    <definedName name="BExS81TE0EY44Y3W2M4Z4MGNP5OM" localSheetId="12" hidden="1">#REF!</definedName>
    <definedName name="BExS81TE0EY44Y3W2M4Z4MGNP5OM" localSheetId="11" hidden="1">#REF!</definedName>
    <definedName name="BExS81TE0EY44Y3W2M4Z4MGNP5OM" localSheetId="10" hidden="1">#REF!</definedName>
    <definedName name="BExS81TE0EY44Y3W2M4Z4MGNP5OM" localSheetId="9" hidden="1">#REF!</definedName>
    <definedName name="BExS81TE0EY44Y3W2M4Z4MGNP5OM" localSheetId="8" hidden="1">#REF!</definedName>
    <definedName name="BExS81TE0EY44Y3W2M4Z4MGNP5OM" localSheetId="7" hidden="1">#REF!</definedName>
    <definedName name="BExS81TE0EY44Y3W2M4Z4MGNP5OM" localSheetId="6" hidden="1">#REF!</definedName>
    <definedName name="BExS81TE0EY44Y3W2M4Z4MGNP5OM" localSheetId="5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15" hidden="1">#REF!</definedName>
    <definedName name="BExS81YPDZDVJJVS15HV2HDXAC3Y" localSheetId="14" hidden="1">#REF!</definedName>
    <definedName name="BExS81YPDZDVJJVS15HV2HDXAC3Y" localSheetId="13" hidden="1">#REF!</definedName>
    <definedName name="BExS81YPDZDVJJVS15HV2HDXAC3Y" localSheetId="12" hidden="1">#REF!</definedName>
    <definedName name="BExS81YPDZDVJJVS15HV2HDXAC3Y" localSheetId="11" hidden="1">#REF!</definedName>
    <definedName name="BExS81YPDZDVJJVS15HV2HDXAC3Y" localSheetId="10" hidden="1">#REF!</definedName>
    <definedName name="BExS81YPDZDVJJVS15HV2HDXAC3Y" localSheetId="9" hidden="1">#REF!</definedName>
    <definedName name="BExS81YPDZDVJJVS15HV2HDXAC3Y" localSheetId="8" hidden="1">#REF!</definedName>
    <definedName name="BExS81YPDZDVJJVS15HV2HDXAC3Y" localSheetId="7" hidden="1">#REF!</definedName>
    <definedName name="BExS81YPDZDVJJVS15HV2HDXAC3Y" localSheetId="6" hidden="1">#REF!</definedName>
    <definedName name="BExS81YPDZDVJJVS15HV2HDXAC3Y" localSheetId="5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15" hidden="1">#REF!</definedName>
    <definedName name="BExS82PRVNUTEKQZS56YT2DVF6C2" localSheetId="14" hidden="1">#REF!</definedName>
    <definedName name="BExS82PRVNUTEKQZS56YT2DVF6C2" localSheetId="13" hidden="1">#REF!</definedName>
    <definedName name="BExS82PRVNUTEKQZS56YT2DVF6C2" localSheetId="12" hidden="1">#REF!</definedName>
    <definedName name="BExS82PRVNUTEKQZS56YT2DVF6C2" localSheetId="11" hidden="1">#REF!</definedName>
    <definedName name="BExS82PRVNUTEKQZS56YT2DVF6C2" localSheetId="10" hidden="1">#REF!</definedName>
    <definedName name="BExS82PRVNUTEKQZS56YT2DVF6C2" localSheetId="9" hidden="1">#REF!</definedName>
    <definedName name="BExS82PRVNUTEKQZS56YT2DVF6C2" localSheetId="8" hidden="1">#REF!</definedName>
    <definedName name="BExS82PRVNUTEKQZS56YT2DVF6C2" localSheetId="7" hidden="1">#REF!</definedName>
    <definedName name="BExS82PRVNUTEKQZS56YT2DVF6C2" localSheetId="6" hidden="1">#REF!</definedName>
    <definedName name="BExS82PRVNUTEKQZS56YT2DVF6C2" localSheetId="5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15" hidden="1">#REF!</definedName>
    <definedName name="BExS83BCNFAV6DRCB1VTUF96491J" localSheetId="14" hidden="1">#REF!</definedName>
    <definedName name="BExS83BCNFAV6DRCB1VTUF96491J" localSheetId="13" hidden="1">#REF!</definedName>
    <definedName name="BExS83BCNFAV6DRCB1VTUF96491J" localSheetId="12" hidden="1">#REF!</definedName>
    <definedName name="BExS83BCNFAV6DRCB1VTUF96491J" localSheetId="11" hidden="1">#REF!</definedName>
    <definedName name="BExS83BCNFAV6DRCB1VTUF96491J" localSheetId="10" hidden="1">#REF!</definedName>
    <definedName name="BExS83BCNFAV6DRCB1VTUF96491J" localSheetId="9" hidden="1">#REF!</definedName>
    <definedName name="BExS83BCNFAV6DRCB1VTUF96491J" localSheetId="8" hidden="1">#REF!</definedName>
    <definedName name="BExS83BCNFAV6DRCB1VTUF96491J" localSheetId="7" hidden="1">#REF!</definedName>
    <definedName name="BExS83BCNFAV6DRCB1VTUF96491J" localSheetId="6" hidden="1">#REF!</definedName>
    <definedName name="BExS83BCNFAV6DRCB1VTUF96491J" localSheetId="5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15" hidden="1">#REF!</definedName>
    <definedName name="BExS86GKM9ISCSNZD15BQ5E5L6A5" localSheetId="14" hidden="1">#REF!</definedName>
    <definedName name="BExS86GKM9ISCSNZD15BQ5E5L6A5" localSheetId="13" hidden="1">#REF!</definedName>
    <definedName name="BExS86GKM9ISCSNZD15BQ5E5L6A5" localSheetId="12" hidden="1">#REF!</definedName>
    <definedName name="BExS86GKM9ISCSNZD15BQ5E5L6A5" localSheetId="11" hidden="1">#REF!</definedName>
    <definedName name="BExS86GKM9ISCSNZD15BQ5E5L6A5" localSheetId="10" hidden="1">#REF!</definedName>
    <definedName name="BExS86GKM9ISCSNZD15BQ5E5L6A5" localSheetId="9" hidden="1">#REF!</definedName>
    <definedName name="BExS86GKM9ISCSNZD15BQ5E5L6A5" localSheetId="8" hidden="1">#REF!</definedName>
    <definedName name="BExS86GKM9ISCSNZD15BQ5E5L6A5" localSheetId="7" hidden="1">#REF!</definedName>
    <definedName name="BExS86GKM9ISCSNZD15BQ5E5L6A5" localSheetId="6" hidden="1">#REF!</definedName>
    <definedName name="BExS86GKM9ISCSNZD15BQ5E5L6A5" localSheetId="5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15" hidden="1">#REF!</definedName>
    <definedName name="BExS89GGRJ55EK546SM31UGE2K8T" localSheetId="14" hidden="1">#REF!</definedName>
    <definedName name="BExS89GGRJ55EK546SM31UGE2K8T" localSheetId="13" hidden="1">#REF!</definedName>
    <definedName name="BExS89GGRJ55EK546SM31UGE2K8T" localSheetId="12" hidden="1">#REF!</definedName>
    <definedName name="BExS89GGRJ55EK546SM31UGE2K8T" localSheetId="11" hidden="1">#REF!</definedName>
    <definedName name="BExS89GGRJ55EK546SM31UGE2K8T" localSheetId="10" hidden="1">#REF!</definedName>
    <definedName name="BExS89GGRJ55EK546SM31UGE2K8T" localSheetId="9" hidden="1">#REF!</definedName>
    <definedName name="BExS89GGRJ55EK546SM31UGE2K8T" localSheetId="8" hidden="1">#REF!</definedName>
    <definedName name="BExS89GGRJ55EK546SM31UGE2K8T" localSheetId="7" hidden="1">#REF!</definedName>
    <definedName name="BExS89GGRJ55EK546SM31UGE2K8T" localSheetId="6" hidden="1">#REF!</definedName>
    <definedName name="BExS89GGRJ55EK546SM31UGE2K8T" localSheetId="5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15" hidden="1">#REF!</definedName>
    <definedName name="BExS8BPG5A0GR5AO1U951NDGGR0L" localSheetId="14" hidden="1">#REF!</definedName>
    <definedName name="BExS8BPG5A0GR5AO1U951NDGGR0L" localSheetId="13" hidden="1">#REF!</definedName>
    <definedName name="BExS8BPG5A0GR5AO1U951NDGGR0L" localSheetId="12" hidden="1">#REF!</definedName>
    <definedName name="BExS8BPG5A0GR5AO1U951NDGGR0L" localSheetId="11" hidden="1">#REF!</definedName>
    <definedName name="BExS8BPG5A0GR5AO1U951NDGGR0L" localSheetId="10" hidden="1">#REF!</definedName>
    <definedName name="BExS8BPG5A0GR5AO1U951NDGGR0L" localSheetId="9" hidden="1">#REF!</definedName>
    <definedName name="BExS8BPG5A0GR5AO1U951NDGGR0L" localSheetId="8" hidden="1">#REF!</definedName>
    <definedName name="BExS8BPG5A0GR5AO1U951NDGGR0L" localSheetId="7" hidden="1">#REF!</definedName>
    <definedName name="BExS8BPG5A0GR5AO1U951NDGGR0L" localSheetId="6" hidden="1">#REF!</definedName>
    <definedName name="BExS8BPG5A0GR5AO1U951NDGGR0L" localSheetId="5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15" hidden="1">#REF!</definedName>
    <definedName name="BExS8CGI0JXFUBD41VFLI0SZSV8F" localSheetId="14" hidden="1">#REF!</definedName>
    <definedName name="BExS8CGI0JXFUBD41VFLI0SZSV8F" localSheetId="13" hidden="1">#REF!</definedName>
    <definedName name="BExS8CGI0JXFUBD41VFLI0SZSV8F" localSheetId="12" hidden="1">#REF!</definedName>
    <definedName name="BExS8CGI0JXFUBD41VFLI0SZSV8F" localSheetId="11" hidden="1">#REF!</definedName>
    <definedName name="BExS8CGI0JXFUBD41VFLI0SZSV8F" localSheetId="10" hidden="1">#REF!</definedName>
    <definedName name="BExS8CGI0JXFUBD41VFLI0SZSV8F" localSheetId="9" hidden="1">#REF!</definedName>
    <definedName name="BExS8CGI0JXFUBD41VFLI0SZSV8F" localSheetId="8" hidden="1">#REF!</definedName>
    <definedName name="BExS8CGI0JXFUBD41VFLI0SZSV8F" localSheetId="7" hidden="1">#REF!</definedName>
    <definedName name="BExS8CGI0JXFUBD41VFLI0SZSV8F" localSheetId="6" hidden="1">#REF!</definedName>
    <definedName name="BExS8CGI0JXFUBD41VFLI0SZSV8F" localSheetId="5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15" hidden="1">#REF!</definedName>
    <definedName name="BExS8D22FXVQKOEJP01LT0CDI3PS" localSheetId="14" hidden="1">#REF!</definedName>
    <definedName name="BExS8D22FXVQKOEJP01LT0CDI3PS" localSheetId="13" hidden="1">#REF!</definedName>
    <definedName name="BExS8D22FXVQKOEJP01LT0CDI3PS" localSheetId="12" hidden="1">#REF!</definedName>
    <definedName name="BExS8D22FXVQKOEJP01LT0CDI3PS" localSheetId="11" hidden="1">#REF!</definedName>
    <definedName name="BExS8D22FXVQKOEJP01LT0CDI3PS" localSheetId="10" hidden="1">#REF!</definedName>
    <definedName name="BExS8D22FXVQKOEJP01LT0CDI3PS" localSheetId="9" hidden="1">#REF!</definedName>
    <definedName name="BExS8D22FXVQKOEJP01LT0CDI3PS" localSheetId="8" hidden="1">#REF!</definedName>
    <definedName name="BExS8D22FXVQKOEJP01LT0CDI3PS" localSheetId="7" hidden="1">#REF!</definedName>
    <definedName name="BExS8D22FXVQKOEJP01LT0CDI3PS" localSheetId="6" hidden="1">#REF!</definedName>
    <definedName name="BExS8D22FXVQKOEJP01LT0CDI3PS" localSheetId="5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15" hidden="1">#REF!</definedName>
    <definedName name="BExS8EEJOZFBUWZDOM3O25AJRUVU" localSheetId="14" hidden="1">#REF!</definedName>
    <definedName name="BExS8EEJOZFBUWZDOM3O25AJRUVU" localSheetId="13" hidden="1">#REF!</definedName>
    <definedName name="BExS8EEJOZFBUWZDOM3O25AJRUVU" localSheetId="12" hidden="1">#REF!</definedName>
    <definedName name="BExS8EEJOZFBUWZDOM3O25AJRUVU" localSheetId="11" hidden="1">#REF!</definedName>
    <definedName name="BExS8EEJOZFBUWZDOM3O25AJRUVU" localSheetId="10" hidden="1">#REF!</definedName>
    <definedName name="BExS8EEJOZFBUWZDOM3O25AJRUVU" localSheetId="9" hidden="1">#REF!</definedName>
    <definedName name="BExS8EEJOZFBUWZDOM3O25AJRUVU" localSheetId="8" hidden="1">#REF!</definedName>
    <definedName name="BExS8EEJOZFBUWZDOM3O25AJRUVU" localSheetId="7" hidden="1">#REF!</definedName>
    <definedName name="BExS8EEJOZFBUWZDOM3O25AJRUVU" localSheetId="6" hidden="1">#REF!</definedName>
    <definedName name="BExS8EEJOZFBUWZDOM3O25AJRUVU" localSheetId="5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15" hidden="1">#REF!</definedName>
    <definedName name="BExS8GSUS17UY50TEM2AWF36BR9Z" localSheetId="14" hidden="1">#REF!</definedName>
    <definedName name="BExS8GSUS17UY50TEM2AWF36BR9Z" localSheetId="13" hidden="1">#REF!</definedName>
    <definedName name="BExS8GSUS17UY50TEM2AWF36BR9Z" localSheetId="12" hidden="1">#REF!</definedName>
    <definedName name="BExS8GSUS17UY50TEM2AWF36BR9Z" localSheetId="11" hidden="1">#REF!</definedName>
    <definedName name="BExS8GSUS17UY50TEM2AWF36BR9Z" localSheetId="10" hidden="1">#REF!</definedName>
    <definedName name="BExS8GSUS17UY50TEM2AWF36BR9Z" localSheetId="9" hidden="1">#REF!</definedName>
    <definedName name="BExS8GSUS17UY50TEM2AWF36BR9Z" localSheetId="8" hidden="1">#REF!</definedName>
    <definedName name="BExS8GSUS17UY50TEM2AWF36BR9Z" localSheetId="7" hidden="1">#REF!</definedName>
    <definedName name="BExS8GSUS17UY50TEM2AWF36BR9Z" localSheetId="6" hidden="1">#REF!</definedName>
    <definedName name="BExS8GSUS17UY50TEM2AWF36BR9Z" localSheetId="5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15" hidden="1">#REF!</definedName>
    <definedName name="BExS8HJRBVG0XI6PWA9KTMJZMQXK" localSheetId="14" hidden="1">#REF!</definedName>
    <definedName name="BExS8HJRBVG0XI6PWA9KTMJZMQXK" localSheetId="13" hidden="1">#REF!</definedName>
    <definedName name="BExS8HJRBVG0XI6PWA9KTMJZMQXK" localSheetId="12" hidden="1">#REF!</definedName>
    <definedName name="BExS8HJRBVG0XI6PWA9KTMJZMQXK" localSheetId="11" hidden="1">#REF!</definedName>
    <definedName name="BExS8HJRBVG0XI6PWA9KTMJZMQXK" localSheetId="10" hidden="1">#REF!</definedName>
    <definedName name="BExS8HJRBVG0XI6PWA9KTMJZMQXK" localSheetId="9" hidden="1">#REF!</definedName>
    <definedName name="BExS8HJRBVG0XI6PWA9KTMJZMQXK" localSheetId="8" hidden="1">#REF!</definedName>
    <definedName name="BExS8HJRBVG0XI6PWA9KTMJZMQXK" localSheetId="7" hidden="1">#REF!</definedName>
    <definedName name="BExS8HJRBVG0XI6PWA9KTMJZMQXK" localSheetId="6" hidden="1">#REF!</definedName>
    <definedName name="BExS8HJRBVG0XI6PWA9KTMJZMQXK" localSheetId="5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15" hidden="1">#REF!</definedName>
    <definedName name="BExS8NE9HUZJH13OXLREOV1BX0OZ" localSheetId="14" hidden="1">#REF!</definedName>
    <definedName name="BExS8NE9HUZJH13OXLREOV1BX0OZ" localSheetId="13" hidden="1">#REF!</definedName>
    <definedName name="BExS8NE9HUZJH13OXLREOV1BX0OZ" localSheetId="12" hidden="1">#REF!</definedName>
    <definedName name="BExS8NE9HUZJH13OXLREOV1BX0OZ" localSheetId="11" hidden="1">#REF!</definedName>
    <definedName name="BExS8NE9HUZJH13OXLREOV1BX0OZ" localSheetId="10" hidden="1">#REF!</definedName>
    <definedName name="BExS8NE9HUZJH13OXLREOV1BX0OZ" localSheetId="9" hidden="1">#REF!</definedName>
    <definedName name="BExS8NE9HUZJH13OXLREOV1BX0OZ" localSheetId="8" hidden="1">#REF!</definedName>
    <definedName name="BExS8NE9HUZJH13OXLREOV1BX0OZ" localSheetId="7" hidden="1">#REF!</definedName>
    <definedName name="BExS8NE9HUZJH13OXLREOV1BX0OZ" localSheetId="6" hidden="1">#REF!</definedName>
    <definedName name="BExS8NE9HUZJH13OXLREOV1BX0OZ" localSheetId="5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15" hidden="1">#REF!</definedName>
    <definedName name="BExS8R51C8RM2FS6V6IRTYO9GA4A" localSheetId="14" hidden="1">#REF!</definedName>
    <definedName name="BExS8R51C8RM2FS6V6IRTYO9GA4A" localSheetId="13" hidden="1">#REF!</definedName>
    <definedName name="BExS8R51C8RM2FS6V6IRTYO9GA4A" localSheetId="12" hidden="1">#REF!</definedName>
    <definedName name="BExS8R51C8RM2FS6V6IRTYO9GA4A" localSheetId="11" hidden="1">#REF!</definedName>
    <definedName name="BExS8R51C8RM2FS6V6IRTYO9GA4A" localSheetId="10" hidden="1">#REF!</definedName>
    <definedName name="BExS8R51C8RM2FS6V6IRTYO9GA4A" localSheetId="9" hidden="1">#REF!</definedName>
    <definedName name="BExS8R51C8RM2FS6V6IRTYO9GA4A" localSheetId="8" hidden="1">#REF!</definedName>
    <definedName name="BExS8R51C8RM2FS6V6IRTYO9GA4A" localSheetId="7" hidden="1">#REF!</definedName>
    <definedName name="BExS8R51C8RM2FS6V6IRTYO9GA4A" localSheetId="6" hidden="1">#REF!</definedName>
    <definedName name="BExS8R51C8RM2FS6V6IRTYO9GA4A" localSheetId="5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15" hidden="1">#REF!</definedName>
    <definedName name="BExS8WDX408F60MH1X9B9UZ2H4R7" localSheetId="14" hidden="1">#REF!</definedName>
    <definedName name="BExS8WDX408F60MH1X9B9UZ2H4R7" localSheetId="13" hidden="1">#REF!</definedName>
    <definedName name="BExS8WDX408F60MH1X9B9UZ2H4R7" localSheetId="12" hidden="1">#REF!</definedName>
    <definedName name="BExS8WDX408F60MH1X9B9UZ2H4R7" localSheetId="11" hidden="1">#REF!</definedName>
    <definedName name="BExS8WDX408F60MH1X9B9UZ2H4R7" localSheetId="10" hidden="1">#REF!</definedName>
    <definedName name="BExS8WDX408F60MH1X9B9UZ2H4R7" localSheetId="9" hidden="1">#REF!</definedName>
    <definedName name="BExS8WDX408F60MH1X9B9UZ2H4R7" localSheetId="8" hidden="1">#REF!</definedName>
    <definedName name="BExS8WDX408F60MH1X9B9UZ2H4R7" localSheetId="7" hidden="1">#REF!</definedName>
    <definedName name="BExS8WDX408F60MH1X9B9UZ2H4R7" localSheetId="6" hidden="1">#REF!</definedName>
    <definedName name="BExS8WDX408F60MH1X9B9UZ2H4R7" localSheetId="5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15" hidden="1">#REF!</definedName>
    <definedName name="BExS8X4UTVOFE2YEVLO8LTKMSI3A" localSheetId="14" hidden="1">#REF!</definedName>
    <definedName name="BExS8X4UTVOFE2YEVLO8LTKMSI3A" localSheetId="13" hidden="1">#REF!</definedName>
    <definedName name="BExS8X4UTVOFE2YEVLO8LTKMSI3A" localSheetId="12" hidden="1">#REF!</definedName>
    <definedName name="BExS8X4UTVOFE2YEVLO8LTKMSI3A" localSheetId="11" hidden="1">#REF!</definedName>
    <definedName name="BExS8X4UTVOFE2YEVLO8LTKMSI3A" localSheetId="10" hidden="1">#REF!</definedName>
    <definedName name="BExS8X4UTVOFE2YEVLO8LTKMSI3A" localSheetId="9" hidden="1">#REF!</definedName>
    <definedName name="BExS8X4UTVOFE2YEVLO8LTKMSI3A" localSheetId="8" hidden="1">#REF!</definedName>
    <definedName name="BExS8X4UTVOFE2YEVLO8LTKMSI3A" localSheetId="7" hidden="1">#REF!</definedName>
    <definedName name="BExS8X4UTVOFE2YEVLO8LTKMSI3A" localSheetId="6" hidden="1">#REF!</definedName>
    <definedName name="BExS8X4UTVOFE2YEVLO8LTKMSI3A" localSheetId="5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15" hidden="1">#REF!</definedName>
    <definedName name="BExS8Z2W2QEC3MH0BZIYLDFQNUIP" localSheetId="14" hidden="1">#REF!</definedName>
    <definedName name="BExS8Z2W2QEC3MH0BZIYLDFQNUIP" localSheetId="13" hidden="1">#REF!</definedName>
    <definedName name="BExS8Z2W2QEC3MH0BZIYLDFQNUIP" localSheetId="12" hidden="1">#REF!</definedName>
    <definedName name="BExS8Z2W2QEC3MH0BZIYLDFQNUIP" localSheetId="11" hidden="1">#REF!</definedName>
    <definedName name="BExS8Z2W2QEC3MH0BZIYLDFQNUIP" localSheetId="10" hidden="1">#REF!</definedName>
    <definedName name="BExS8Z2W2QEC3MH0BZIYLDFQNUIP" localSheetId="9" hidden="1">#REF!</definedName>
    <definedName name="BExS8Z2W2QEC3MH0BZIYLDFQNUIP" localSheetId="8" hidden="1">#REF!</definedName>
    <definedName name="BExS8Z2W2QEC3MH0BZIYLDFQNUIP" localSheetId="7" hidden="1">#REF!</definedName>
    <definedName name="BExS8Z2W2QEC3MH0BZIYLDFQNUIP" localSheetId="6" hidden="1">#REF!</definedName>
    <definedName name="BExS8Z2W2QEC3MH0BZIYLDFQNUIP" localSheetId="5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15" hidden="1">#REF!</definedName>
    <definedName name="BExS92DKGRFFCIA9C0IXDOLO57EP" localSheetId="14" hidden="1">#REF!</definedName>
    <definedName name="BExS92DKGRFFCIA9C0IXDOLO57EP" localSheetId="13" hidden="1">#REF!</definedName>
    <definedName name="BExS92DKGRFFCIA9C0IXDOLO57EP" localSheetId="12" hidden="1">#REF!</definedName>
    <definedName name="BExS92DKGRFFCIA9C0IXDOLO57EP" localSheetId="11" hidden="1">#REF!</definedName>
    <definedName name="BExS92DKGRFFCIA9C0IXDOLO57EP" localSheetId="10" hidden="1">#REF!</definedName>
    <definedName name="BExS92DKGRFFCIA9C0IXDOLO57EP" localSheetId="9" hidden="1">#REF!</definedName>
    <definedName name="BExS92DKGRFFCIA9C0IXDOLO57EP" localSheetId="8" hidden="1">#REF!</definedName>
    <definedName name="BExS92DKGRFFCIA9C0IXDOLO57EP" localSheetId="7" hidden="1">#REF!</definedName>
    <definedName name="BExS92DKGRFFCIA9C0IXDOLO57EP" localSheetId="6" hidden="1">#REF!</definedName>
    <definedName name="BExS92DKGRFFCIA9C0IXDOLO57EP" localSheetId="5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15" hidden="1">#REF!</definedName>
    <definedName name="BExS98OB4321YCHLCQ022PXKTT2W" localSheetId="14" hidden="1">#REF!</definedName>
    <definedName name="BExS98OB4321YCHLCQ022PXKTT2W" localSheetId="13" hidden="1">#REF!</definedName>
    <definedName name="BExS98OB4321YCHLCQ022PXKTT2W" localSheetId="12" hidden="1">#REF!</definedName>
    <definedName name="BExS98OB4321YCHLCQ022PXKTT2W" localSheetId="11" hidden="1">#REF!</definedName>
    <definedName name="BExS98OB4321YCHLCQ022PXKTT2W" localSheetId="10" hidden="1">#REF!</definedName>
    <definedName name="BExS98OB4321YCHLCQ022PXKTT2W" localSheetId="9" hidden="1">#REF!</definedName>
    <definedName name="BExS98OB4321YCHLCQ022PXKTT2W" localSheetId="8" hidden="1">#REF!</definedName>
    <definedName name="BExS98OB4321YCHLCQ022PXKTT2W" localSheetId="7" hidden="1">#REF!</definedName>
    <definedName name="BExS98OB4321YCHLCQ022PXKTT2W" localSheetId="6" hidden="1">#REF!</definedName>
    <definedName name="BExS98OB4321YCHLCQ022PXKTT2W" localSheetId="5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15" hidden="1">#REF!</definedName>
    <definedName name="BExS9C9N8GFISC6HUERJ0EI06GB2" localSheetId="14" hidden="1">#REF!</definedName>
    <definedName name="BExS9C9N8GFISC6HUERJ0EI06GB2" localSheetId="13" hidden="1">#REF!</definedName>
    <definedName name="BExS9C9N8GFISC6HUERJ0EI06GB2" localSheetId="12" hidden="1">#REF!</definedName>
    <definedName name="BExS9C9N8GFISC6HUERJ0EI06GB2" localSheetId="11" hidden="1">#REF!</definedName>
    <definedName name="BExS9C9N8GFISC6HUERJ0EI06GB2" localSheetId="10" hidden="1">#REF!</definedName>
    <definedName name="BExS9C9N8GFISC6HUERJ0EI06GB2" localSheetId="9" hidden="1">#REF!</definedName>
    <definedName name="BExS9C9N8GFISC6HUERJ0EI06GB2" localSheetId="8" hidden="1">#REF!</definedName>
    <definedName name="BExS9C9N8GFISC6HUERJ0EI06GB2" localSheetId="7" hidden="1">#REF!</definedName>
    <definedName name="BExS9C9N8GFISC6HUERJ0EI06GB2" localSheetId="6" hidden="1">#REF!</definedName>
    <definedName name="BExS9C9N8GFISC6HUERJ0EI06GB2" localSheetId="5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15" hidden="1">#REF!</definedName>
    <definedName name="BExS9D6619QNINF06KHZHYUAH0S9" localSheetId="14" hidden="1">#REF!</definedName>
    <definedName name="BExS9D6619QNINF06KHZHYUAH0S9" localSheetId="13" hidden="1">#REF!</definedName>
    <definedName name="BExS9D6619QNINF06KHZHYUAH0S9" localSheetId="12" hidden="1">#REF!</definedName>
    <definedName name="BExS9D6619QNINF06KHZHYUAH0S9" localSheetId="11" hidden="1">#REF!</definedName>
    <definedName name="BExS9D6619QNINF06KHZHYUAH0S9" localSheetId="10" hidden="1">#REF!</definedName>
    <definedName name="BExS9D6619QNINF06KHZHYUAH0S9" localSheetId="9" hidden="1">#REF!</definedName>
    <definedName name="BExS9D6619QNINF06KHZHYUAH0S9" localSheetId="8" hidden="1">#REF!</definedName>
    <definedName name="BExS9D6619QNINF06KHZHYUAH0S9" localSheetId="7" hidden="1">#REF!</definedName>
    <definedName name="BExS9D6619QNINF06KHZHYUAH0S9" localSheetId="6" hidden="1">#REF!</definedName>
    <definedName name="BExS9D6619QNINF06KHZHYUAH0S9" localSheetId="5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15" hidden="1">#REF!</definedName>
    <definedName name="BExS9DX13CACP3J8JDREK30JB1SQ" localSheetId="14" hidden="1">#REF!</definedName>
    <definedName name="BExS9DX13CACP3J8JDREK30JB1SQ" localSheetId="13" hidden="1">#REF!</definedName>
    <definedName name="BExS9DX13CACP3J8JDREK30JB1SQ" localSheetId="12" hidden="1">#REF!</definedName>
    <definedName name="BExS9DX13CACP3J8JDREK30JB1SQ" localSheetId="11" hidden="1">#REF!</definedName>
    <definedName name="BExS9DX13CACP3J8JDREK30JB1SQ" localSheetId="10" hidden="1">#REF!</definedName>
    <definedName name="BExS9DX13CACP3J8JDREK30JB1SQ" localSheetId="9" hidden="1">#REF!</definedName>
    <definedName name="BExS9DX13CACP3J8JDREK30JB1SQ" localSheetId="8" hidden="1">#REF!</definedName>
    <definedName name="BExS9DX13CACP3J8JDREK30JB1SQ" localSheetId="7" hidden="1">#REF!</definedName>
    <definedName name="BExS9DX13CACP3J8JDREK30JB1SQ" localSheetId="6" hidden="1">#REF!</definedName>
    <definedName name="BExS9DX13CACP3J8JDREK30JB1SQ" localSheetId="5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15" hidden="1">#REF!</definedName>
    <definedName name="BExS9FPRS2KRRCS33SE6WFNF5GYL" localSheetId="14" hidden="1">#REF!</definedName>
    <definedName name="BExS9FPRS2KRRCS33SE6WFNF5GYL" localSheetId="13" hidden="1">#REF!</definedName>
    <definedName name="BExS9FPRS2KRRCS33SE6WFNF5GYL" localSheetId="12" hidden="1">#REF!</definedName>
    <definedName name="BExS9FPRS2KRRCS33SE6WFNF5GYL" localSheetId="11" hidden="1">#REF!</definedName>
    <definedName name="BExS9FPRS2KRRCS33SE6WFNF5GYL" localSheetId="10" hidden="1">#REF!</definedName>
    <definedName name="BExS9FPRS2KRRCS33SE6WFNF5GYL" localSheetId="9" hidden="1">#REF!</definedName>
    <definedName name="BExS9FPRS2KRRCS33SE6WFNF5GYL" localSheetId="8" hidden="1">#REF!</definedName>
    <definedName name="BExS9FPRS2KRRCS33SE6WFNF5GYL" localSheetId="7" hidden="1">#REF!</definedName>
    <definedName name="BExS9FPRS2KRRCS33SE6WFNF5GYL" localSheetId="6" hidden="1">#REF!</definedName>
    <definedName name="BExS9FPRS2KRRCS33SE6WFNF5GYL" localSheetId="5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15" hidden="1">#REF!</definedName>
    <definedName name="BExS9M5VN3VE822UH6TLACVY24CJ" localSheetId="14" hidden="1">#REF!</definedName>
    <definedName name="BExS9M5VN3VE822UH6TLACVY24CJ" localSheetId="13" hidden="1">#REF!</definedName>
    <definedName name="BExS9M5VN3VE822UH6TLACVY24CJ" localSheetId="12" hidden="1">#REF!</definedName>
    <definedName name="BExS9M5VN3VE822UH6TLACVY24CJ" localSheetId="11" hidden="1">#REF!</definedName>
    <definedName name="BExS9M5VN3VE822UH6TLACVY24CJ" localSheetId="10" hidden="1">#REF!</definedName>
    <definedName name="BExS9M5VN3VE822UH6TLACVY24CJ" localSheetId="9" hidden="1">#REF!</definedName>
    <definedName name="BExS9M5VN3VE822UH6TLACVY24CJ" localSheetId="8" hidden="1">#REF!</definedName>
    <definedName name="BExS9M5VN3VE822UH6TLACVY24CJ" localSheetId="7" hidden="1">#REF!</definedName>
    <definedName name="BExS9M5VN3VE822UH6TLACVY24CJ" localSheetId="6" hidden="1">#REF!</definedName>
    <definedName name="BExS9M5VN3VE822UH6TLACVY24CJ" localSheetId="5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15" hidden="1">#REF!</definedName>
    <definedName name="BExS9WI0A6PSEB8N9GPXF2Z7MWHM" localSheetId="14" hidden="1">#REF!</definedName>
    <definedName name="BExS9WI0A6PSEB8N9GPXF2Z7MWHM" localSheetId="13" hidden="1">#REF!</definedName>
    <definedName name="BExS9WI0A6PSEB8N9GPXF2Z7MWHM" localSheetId="12" hidden="1">#REF!</definedName>
    <definedName name="BExS9WI0A6PSEB8N9GPXF2Z7MWHM" localSheetId="11" hidden="1">#REF!</definedName>
    <definedName name="BExS9WI0A6PSEB8N9GPXF2Z7MWHM" localSheetId="10" hidden="1">#REF!</definedName>
    <definedName name="BExS9WI0A6PSEB8N9GPXF2Z7MWHM" localSheetId="9" hidden="1">#REF!</definedName>
    <definedName name="BExS9WI0A6PSEB8N9GPXF2Z7MWHM" localSheetId="8" hidden="1">#REF!</definedName>
    <definedName name="BExS9WI0A6PSEB8N9GPXF2Z7MWHM" localSheetId="7" hidden="1">#REF!</definedName>
    <definedName name="BExS9WI0A6PSEB8N9GPXF2Z7MWHM" localSheetId="6" hidden="1">#REF!</definedName>
    <definedName name="BExS9WI0A6PSEB8N9GPXF2Z7MWHM" localSheetId="5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15" hidden="1">#REF!</definedName>
    <definedName name="BExS9XJPZ07ND34OHX60QD382FV6" localSheetId="14" hidden="1">#REF!</definedName>
    <definedName name="BExS9XJPZ07ND34OHX60QD382FV6" localSheetId="13" hidden="1">#REF!</definedName>
    <definedName name="BExS9XJPZ07ND34OHX60QD382FV6" localSheetId="12" hidden="1">#REF!</definedName>
    <definedName name="BExS9XJPZ07ND34OHX60QD382FV6" localSheetId="11" hidden="1">#REF!</definedName>
    <definedName name="BExS9XJPZ07ND34OHX60QD382FV6" localSheetId="10" hidden="1">#REF!</definedName>
    <definedName name="BExS9XJPZ07ND34OHX60QD382FV6" localSheetId="9" hidden="1">#REF!</definedName>
    <definedName name="BExS9XJPZ07ND34OHX60QD382FV6" localSheetId="8" hidden="1">#REF!</definedName>
    <definedName name="BExS9XJPZ07ND34OHX60QD382FV6" localSheetId="7" hidden="1">#REF!</definedName>
    <definedName name="BExS9XJPZ07ND34OHX60QD382FV6" localSheetId="6" hidden="1">#REF!</definedName>
    <definedName name="BExS9XJPZ07ND34OHX60QD382FV6" localSheetId="5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15" hidden="1">#REF!</definedName>
    <definedName name="BExSA4AJLEEN4R7HU4FRSMYR17TR" localSheetId="14" hidden="1">#REF!</definedName>
    <definedName name="BExSA4AJLEEN4R7HU4FRSMYR17TR" localSheetId="13" hidden="1">#REF!</definedName>
    <definedName name="BExSA4AJLEEN4R7HU4FRSMYR17TR" localSheetId="12" hidden="1">#REF!</definedName>
    <definedName name="BExSA4AJLEEN4R7HU4FRSMYR17TR" localSheetId="11" hidden="1">#REF!</definedName>
    <definedName name="BExSA4AJLEEN4R7HU4FRSMYR17TR" localSheetId="10" hidden="1">#REF!</definedName>
    <definedName name="BExSA4AJLEEN4R7HU4FRSMYR17TR" localSheetId="9" hidden="1">#REF!</definedName>
    <definedName name="BExSA4AJLEEN4R7HU4FRSMYR17TR" localSheetId="8" hidden="1">#REF!</definedName>
    <definedName name="BExSA4AJLEEN4R7HU4FRSMYR17TR" localSheetId="7" hidden="1">#REF!</definedName>
    <definedName name="BExSA4AJLEEN4R7HU4FRSMYR17TR" localSheetId="6" hidden="1">#REF!</definedName>
    <definedName name="BExSA4AJLEEN4R7HU4FRSMYR17TR" localSheetId="5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15" hidden="1">#REF!</definedName>
    <definedName name="BExSA5HP306TN9XJS0TU619DLRR7" localSheetId="14" hidden="1">#REF!</definedName>
    <definedName name="BExSA5HP306TN9XJS0TU619DLRR7" localSheetId="13" hidden="1">#REF!</definedName>
    <definedName name="BExSA5HP306TN9XJS0TU619DLRR7" localSheetId="12" hidden="1">#REF!</definedName>
    <definedName name="BExSA5HP306TN9XJS0TU619DLRR7" localSheetId="11" hidden="1">#REF!</definedName>
    <definedName name="BExSA5HP306TN9XJS0TU619DLRR7" localSheetId="10" hidden="1">#REF!</definedName>
    <definedName name="BExSA5HP306TN9XJS0TU619DLRR7" localSheetId="9" hidden="1">#REF!</definedName>
    <definedName name="BExSA5HP306TN9XJS0TU619DLRR7" localSheetId="8" hidden="1">#REF!</definedName>
    <definedName name="BExSA5HP306TN9XJS0TU619DLRR7" localSheetId="7" hidden="1">#REF!</definedName>
    <definedName name="BExSA5HP306TN9XJS0TU619DLRR7" localSheetId="6" hidden="1">#REF!</definedName>
    <definedName name="BExSA5HP306TN9XJS0TU619DLRR7" localSheetId="5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15" hidden="1">#REF!</definedName>
    <definedName name="BExSAAVWQOOIA6B3JHQVGP08HFEM" localSheetId="14" hidden="1">#REF!</definedName>
    <definedName name="BExSAAVWQOOIA6B3JHQVGP08HFEM" localSheetId="13" hidden="1">#REF!</definedName>
    <definedName name="BExSAAVWQOOIA6B3JHQVGP08HFEM" localSheetId="12" hidden="1">#REF!</definedName>
    <definedName name="BExSAAVWQOOIA6B3JHQVGP08HFEM" localSheetId="11" hidden="1">#REF!</definedName>
    <definedName name="BExSAAVWQOOIA6B3JHQVGP08HFEM" localSheetId="10" hidden="1">#REF!</definedName>
    <definedName name="BExSAAVWQOOIA6B3JHQVGP08HFEM" localSheetId="9" hidden="1">#REF!</definedName>
    <definedName name="BExSAAVWQOOIA6B3JHQVGP08HFEM" localSheetId="8" hidden="1">#REF!</definedName>
    <definedName name="BExSAAVWQOOIA6B3JHQVGP08HFEM" localSheetId="7" hidden="1">#REF!</definedName>
    <definedName name="BExSAAVWQOOIA6B3JHQVGP08HFEM" localSheetId="6" hidden="1">#REF!</definedName>
    <definedName name="BExSAAVWQOOIA6B3JHQVGP08HFEM" localSheetId="5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15" hidden="1">#REF!</definedName>
    <definedName name="BExSAFJ3IICU2M7QPVE4ARYMXZKX" localSheetId="14" hidden="1">#REF!</definedName>
    <definedName name="BExSAFJ3IICU2M7QPVE4ARYMXZKX" localSheetId="13" hidden="1">#REF!</definedName>
    <definedName name="BExSAFJ3IICU2M7QPVE4ARYMXZKX" localSheetId="12" hidden="1">#REF!</definedName>
    <definedName name="BExSAFJ3IICU2M7QPVE4ARYMXZKX" localSheetId="11" hidden="1">#REF!</definedName>
    <definedName name="BExSAFJ3IICU2M7QPVE4ARYMXZKX" localSheetId="10" hidden="1">#REF!</definedName>
    <definedName name="BExSAFJ3IICU2M7QPVE4ARYMXZKX" localSheetId="9" hidden="1">#REF!</definedName>
    <definedName name="BExSAFJ3IICU2M7QPVE4ARYMXZKX" localSheetId="8" hidden="1">#REF!</definedName>
    <definedName name="BExSAFJ3IICU2M7QPVE4ARYMXZKX" localSheetId="7" hidden="1">#REF!</definedName>
    <definedName name="BExSAFJ3IICU2M7QPVE4ARYMXZKX" localSheetId="6" hidden="1">#REF!</definedName>
    <definedName name="BExSAFJ3IICU2M7QPVE4ARYMXZKX" localSheetId="5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15" hidden="1">#REF!</definedName>
    <definedName name="BExSAH6ID8OHX379UXVNGFO8J6KQ" localSheetId="14" hidden="1">#REF!</definedName>
    <definedName name="BExSAH6ID8OHX379UXVNGFO8J6KQ" localSheetId="13" hidden="1">#REF!</definedName>
    <definedName name="BExSAH6ID8OHX379UXVNGFO8J6KQ" localSheetId="12" hidden="1">#REF!</definedName>
    <definedName name="BExSAH6ID8OHX379UXVNGFO8J6KQ" localSheetId="11" hidden="1">#REF!</definedName>
    <definedName name="BExSAH6ID8OHX379UXVNGFO8J6KQ" localSheetId="10" hidden="1">#REF!</definedName>
    <definedName name="BExSAH6ID8OHX379UXVNGFO8J6KQ" localSheetId="9" hidden="1">#REF!</definedName>
    <definedName name="BExSAH6ID8OHX379UXVNGFO8J6KQ" localSheetId="8" hidden="1">#REF!</definedName>
    <definedName name="BExSAH6ID8OHX379UXVNGFO8J6KQ" localSheetId="7" hidden="1">#REF!</definedName>
    <definedName name="BExSAH6ID8OHX379UXVNGFO8J6KQ" localSheetId="6" hidden="1">#REF!</definedName>
    <definedName name="BExSAH6ID8OHX379UXVNGFO8J6KQ" localSheetId="5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15" hidden="1">#REF!</definedName>
    <definedName name="BExSAQBHIXGQRNIRGCJMBXUPCZQA" localSheetId="14" hidden="1">#REF!</definedName>
    <definedName name="BExSAQBHIXGQRNIRGCJMBXUPCZQA" localSheetId="13" hidden="1">#REF!</definedName>
    <definedName name="BExSAQBHIXGQRNIRGCJMBXUPCZQA" localSheetId="12" hidden="1">#REF!</definedName>
    <definedName name="BExSAQBHIXGQRNIRGCJMBXUPCZQA" localSheetId="11" hidden="1">#REF!</definedName>
    <definedName name="BExSAQBHIXGQRNIRGCJMBXUPCZQA" localSheetId="10" hidden="1">#REF!</definedName>
    <definedName name="BExSAQBHIXGQRNIRGCJMBXUPCZQA" localSheetId="9" hidden="1">#REF!</definedName>
    <definedName name="BExSAQBHIXGQRNIRGCJMBXUPCZQA" localSheetId="8" hidden="1">#REF!</definedName>
    <definedName name="BExSAQBHIXGQRNIRGCJMBXUPCZQA" localSheetId="7" hidden="1">#REF!</definedName>
    <definedName name="BExSAQBHIXGQRNIRGCJMBXUPCZQA" localSheetId="6" hidden="1">#REF!</definedName>
    <definedName name="BExSAQBHIXGQRNIRGCJMBXUPCZQA" localSheetId="5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15" hidden="1">#REF!</definedName>
    <definedName name="BExSAUTCT4P7JP57NOR9MTX33QJZ" localSheetId="14" hidden="1">#REF!</definedName>
    <definedName name="BExSAUTCT4P7JP57NOR9MTX33QJZ" localSheetId="13" hidden="1">#REF!</definedName>
    <definedName name="BExSAUTCT4P7JP57NOR9MTX33QJZ" localSheetId="12" hidden="1">#REF!</definedName>
    <definedName name="BExSAUTCT4P7JP57NOR9MTX33QJZ" localSheetId="11" hidden="1">#REF!</definedName>
    <definedName name="BExSAUTCT4P7JP57NOR9MTX33QJZ" localSheetId="10" hidden="1">#REF!</definedName>
    <definedName name="BExSAUTCT4P7JP57NOR9MTX33QJZ" localSheetId="9" hidden="1">#REF!</definedName>
    <definedName name="BExSAUTCT4P7JP57NOR9MTX33QJZ" localSheetId="8" hidden="1">#REF!</definedName>
    <definedName name="BExSAUTCT4P7JP57NOR9MTX33QJZ" localSheetId="7" hidden="1">#REF!</definedName>
    <definedName name="BExSAUTCT4P7JP57NOR9MTX33QJZ" localSheetId="6" hidden="1">#REF!</definedName>
    <definedName name="BExSAUTCT4P7JP57NOR9MTX33QJZ" localSheetId="5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15" hidden="1">#REF!</definedName>
    <definedName name="BExSAY9CA9TFXQ9M9FBJRGJO9T9E" localSheetId="14" hidden="1">#REF!</definedName>
    <definedName name="BExSAY9CA9TFXQ9M9FBJRGJO9T9E" localSheetId="13" hidden="1">#REF!</definedName>
    <definedName name="BExSAY9CA9TFXQ9M9FBJRGJO9T9E" localSheetId="12" hidden="1">#REF!</definedName>
    <definedName name="BExSAY9CA9TFXQ9M9FBJRGJO9T9E" localSheetId="11" hidden="1">#REF!</definedName>
    <definedName name="BExSAY9CA9TFXQ9M9FBJRGJO9T9E" localSheetId="10" hidden="1">#REF!</definedName>
    <definedName name="BExSAY9CA9TFXQ9M9FBJRGJO9T9E" localSheetId="9" hidden="1">#REF!</definedName>
    <definedName name="BExSAY9CA9TFXQ9M9FBJRGJO9T9E" localSheetId="8" hidden="1">#REF!</definedName>
    <definedName name="BExSAY9CA9TFXQ9M9FBJRGJO9T9E" localSheetId="7" hidden="1">#REF!</definedName>
    <definedName name="BExSAY9CA9TFXQ9M9FBJRGJO9T9E" localSheetId="6" hidden="1">#REF!</definedName>
    <definedName name="BExSAY9CA9TFXQ9M9FBJRGJO9T9E" localSheetId="5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15" hidden="1">#REF!</definedName>
    <definedName name="BExSB4JYKQ3MINI7RAYK5M8BLJDC" localSheetId="14" hidden="1">#REF!</definedName>
    <definedName name="BExSB4JYKQ3MINI7RAYK5M8BLJDC" localSheetId="13" hidden="1">#REF!</definedName>
    <definedName name="BExSB4JYKQ3MINI7RAYK5M8BLJDC" localSheetId="12" hidden="1">#REF!</definedName>
    <definedName name="BExSB4JYKQ3MINI7RAYK5M8BLJDC" localSheetId="11" hidden="1">#REF!</definedName>
    <definedName name="BExSB4JYKQ3MINI7RAYK5M8BLJDC" localSheetId="10" hidden="1">#REF!</definedName>
    <definedName name="BExSB4JYKQ3MINI7RAYK5M8BLJDC" localSheetId="9" hidden="1">#REF!</definedName>
    <definedName name="BExSB4JYKQ3MINI7RAYK5M8BLJDC" localSheetId="8" hidden="1">#REF!</definedName>
    <definedName name="BExSB4JYKQ3MINI7RAYK5M8BLJDC" localSheetId="7" hidden="1">#REF!</definedName>
    <definedName name="BExSB4JYKQ3MINI7RAYK5M8BLJDC" localSheetId="6" hidden="1">#REF!</definedName>
    <definedName name="BExSB4JYKQ3MINI7RAYK5M8BLJDC" localSheetId="5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15" hidden="1">#REF!</definedName>
    <definedName name="BExSBCY73CG3Q15P5BDLDT994XRL" localSheetId="14" hidden="1">#REF!</definedName>
    <definedName name="BExSBCY73CG3Q15P5BDLDT994XRL" localSheetId="13" hidden="1">#REF!</definedName>
    <definedName name="BExSBCY73CG3Q15P5BDLDT994XRL" localSheetId="12" hidden="1">#REF!</definedName>
    <definedName name="BExSBCY73CG3Q15P5BDLDT994XRL" localSheetId="11" hidden="1">#REF!</definedName>
    <definedName name="BExSBCY73CG3Q15P5BDLDT994XRL" localSheetId="10" hidden="1">#REF!</definedName>
    <definedName name="BExSBCY73CG3Q15P5BDLDT994XRL" localSheetId="9" hidden="1">#REF!</definedName>
    <definedName name="BExSBCY73CG3Q15P5BDLDT994XRL" localSheetId="8" hidden="1">#REF!</definedName>
    <definedName name="BExSBCY73CG3Q15P5BDLDT994XRL" localSheetId="7" hidden="1">#REF!</definedName>
    <definedName name="BExSBCY73CG3Q15P5BDLDT994XRL" localSheetId="6" hidden="1">#REF!</definedName>
    <definedName name="BExSBCY73CG3Q15P5BDLDT994XRL" localSheetId="5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15" hidden="1">#REF!</definedName>
    <definedName name="BExSBMOS41ZRLWYLOU29V6Y7YORR" localSheetId="14" hidden="1">#REF!</definedName>
    <definedName name="BExSBMOS41ZRLWYLOU29V6Y7YORR" localSheetId="13" hidden="1">#REF!</definedName>
    <definedName name="BExSBMOS41ZRLWYLOU29V6Y7YORR" localSheetId="12" hidden="1">#REF!</definedName>
    <definedName name="BExSBMOS41ZRLWYLOU29V6Y7YORR" localSheetId="11" hidden="1">#REF!</definedName>
    <definedName name="BExSBMOS41ZRLWYLOU29V6Y7YORR" localSheetId="10" hidden="1">#REF!</definedName>
    <definedName name="BExSBMOS41ZRLWYLOU29V6Y7YORR" localSheetId="9" hidden="1">#REF!</definedName>
    <definedName name="BExSBMOS41ZRLWYLOU29V6Y7YORR" localSheetId="8" hidden="1">#REF!</definedName>
    <definedName name="BExSBMOS41ZRLWYLOU29V6Y7YORR" localSheetId="7" hidden="1">#REF!</definedName>
    <definedName name="BExSBMOS41ZRLWYLOU29V6Y7YORR" localSheetId="6" hidden="1">#REF!</definedName>
    <definedName name="BExSBMOS41ZRLWYLOU29V6Y7YORR" localSheetId="5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15" hidden="1">#REF!</definedName>
    <definedName name="BExSBPZG22WAMZYIF7CZ686E8X80" localSheetId="14" hidden="1">#REF!</definedName>
    <definedName name="BExSBPZG22WAMZYIF7CZ686E8X80" localSheetId="13" hidden="1">#REF!</definedName>
    <definedName name="BExSBPZG22WAMZYIF7CZ686E8X80" localSheetId="12" hidden="1">#REF!</definedName>
    <definedName name="BExSBPZG22WAMZYIF7CZ686E8X80" localSheetId="11" hidden="1">#REF!</definedName>
    <definedName name="BExSBPZG22WAMZYIF7CZ686E8X80" localSheetId="10" hidden="1">#REF!</definedName>
    <definedName name="BExSBPZG22WAMZYIF7CZ686E8X80" localSheetId="9" hidden="1">#REF!</definedName>
    <definedName name="BExSBPZG22WAMZYIF7CZ686E8X80" localSheetId="8" hidden="1">#REF!</definedName>
    <definedName name="BExSBPZG22WAMZYIF7CZ686E8X80" localSheetId="7" hidden="1">#REF!</definedName>
    <definedName name="BExSBPZG22WAMZYIF7CZ686E8X80" localSheetId="6" hidden="1">#REF!</definedName>
    <definedName name="BExSBPZG22WAMZYIF7CZ686E8X80" localSheetId="5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15" hidden="1">#REF!</definedName>
    <definedName name="BExSBRBXXQMBU1TYDW1BXTEVEPRU" localSheetId="14" hidden="1">#REF!</definedName>
    <definedName name="BExSBRBXXQMBU1TYDW1BXTEVEPRU" localSheetId="13" hidden="1">#REF!</definedName>
    <definedName name="BExSBRBXXQMBU1TYDW1BXTEVEPRU" localSheetId="12" hidden="1">#REF!</definedName>
    <definedName name="BExSBRBXXQMBU1TYDW1BXTEVEPRU" localSheetId="11" hidden="1">#REF!</definedName>
    <definedName name="BExSBRBXXQMBU1TYDW1BXTEVEPRU" localSheetId="10" hidden="1">#REF!</definedName>
    <definedName name="BExSBRBXXQMBU1TYDW1BXTEVEPRU" localSheetId="9" hidden="1">#REF!</definedName>
    <definedName name="BExSBRBXXQMBU1TYDW1BXTEVEPRU" localSheetId="8" hidden="1">#REF!</definedName>
    <definedName name="BExSBRBXXQMBU1TYDW1BXTEVEPRU" localSheetId="7" hidden="1">#REF!</definedName>
    <definedName name="BExSBRBXXQMBU1TYDW1BXTEVEPRU" localSheetId="6" hidden="1">#REF!</definedName>
    <definedName name="BExSBRBXXQMBU1TYDW1BXTEVEPRU" localSheetId="5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15" hidden="1">#REF!</definedName>
    <definedName name="BExSC54998WTZ21DSL0R8UN0Y9JH" localSheetId="14" hidden="1">#REF!</definedName>
    <definedName name="BExSC54998WTZ21DSL0R8UN0Y9JH" localSheetId="13" hidden="1">#REF!</definedName>
    <definedName name="BExSC54998WTZ21DSL0R8UN0Y9JH" localSheetId="12" hidden="1">#REF!</definedName>
    <definedName name="BExSC54998WTZ21DSL0R8UN0Y9JH" localSheetId="11" hidden="1">#REF!</definedName>
    <definedName name="BExSC54998WTZ21DSL0R8UN0Y9JH" localSheetId="10" hidden="1">#REF!</definedName>
    <definedName name="BExSC54998WTZ21DSL0R8UN0Y9JH" localSheetId="9" hidden="1">#REF!</definedName>
    <definedName name="BExSC54998WTZ21DSL0R8UN0Y9JH" localSheetId="8" hidden="1">#REF!</definedName>
    <definedName name="BExSC54998WTZ21DSL0R8UN0Y9JH" localSheetId="7" hidden="1">#REF!</definedName>
    <definedName name="BExSC54998WTZ21DSL0R8UN0Y9JH" localSheetId="6" hidden="1">#REF!</definedName>
    <definedName name="BExSC54998WTZ21DSL0R8UN0Y9JH" localSheetId="5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15" hidden="1">#REF!</definedName>
    <definedName name="BExSC60N7WR9PJSNC9B7ORCX9NGY" localSheetId="14" hidden="1">#REF!</definedName>
    <definedName name="BExSC60N7WR9PJSNC9B7ORCX9NGY" localSheetId="13" hidden="1">#REF!</definedName>
    <definedName name="BExSC60N7WR9PJSNC9B7ORCX9NGY" localSheetId="12" hidden="1">#REF!</definedName>
    <definedName name="BExSC60N7WR9PJSNC9B7ORCX9NGY" localSheetId="11" hidden="1">#REF!</definedName>
    <definedName name="BExSC60N7WR9PJSNC9B7ORCX9NGY" localSheetId="10" hidden="1">#REF!</definedName>
    <definedName name="BExSC60N7WR9PJSNC9B7ORCX9NGY" localSheetId="9" hidden="1">#REF!</definedName>
    <definedName name="BExSC60N7WR9PJSNC9B7ORCX9NGY" localSheetId="8" hidden="1">#REF!</definedName>
    <definedName name="BExSC60N7WR9PJSNC9B7ORCX9NGY" localSheetId="7" hidden="1">#REF!</definedName>
    <definedName name="BExSC60N7WR9PJSNC9B7ORCX9NGY" localSheetId="6" hidden="1">#REF!</definedName>
    <definedName name="BExSC60N7WR9PJSNC9B7ORCX9NGY" localSheetId="5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15" hidden="1">#REF!</definedName>
    <definedName name="BExSCE99EZTILTTCE4NJJF96OYYM" localSheetId="14" hidden="1">#REF!</definedName>
    <definedName name="BExSCE99EZTILTTCE4NJJF96OYYM" localSheetId="13" hidden="1">#REF!</definedName>
    <definedName name="BExSCE99EZTILTTCE4NJJF96OYYM" localSheetId="12" hidden="1">#REF!</definedName>
    <definedName name="BExSCE99EZTILTTCE4NJJF96OYYM" localSheetId="11" hidden="1">#REF!</definedName>
    <definedName name="BExSCE99EZTILTTCE4NJJF96OYYM" localSheetId="10" hidden="1">#REF!</definedName>
    <definedName name="BExSCE99EZTILTTCE4NJJF96OYYM" localSheetId="9" hidden="1">#REF!</definedName>
    <definedName name="BExSCE99EZTILTTCE4NJJF96OYYM" localSheetId="8" hidden="1">#REF!</definedName>
    <definedName name="BExSCE99EZTILTTCE4NJJF96OYYM" localSheetId="7" hidden="1">#REF!</definedName>
    <definedName name="BExSCE99EZTILTTCE4NJJF96OYYM" localSheetId="6" hidden="1">#REF!</definedName>
    <definedName name="BExSCE99EZTILTTCE4NJJF96OYYM" localSheetId="5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15" hidden="1">#REF!</definedName>
    <definedName name="BExSCFWOMYELUEPWVJIRGIQZH5BV" localSheetId="14" hidden="1">#REF!</definedName>
    <definedName name="BExSCFWOMYELUEPWVJIRGIQZH5BV" localSheetId="13" hidden="1">#REF!</definedName>
    <definedName name="BExSCFWOMYELUEPWVJIRGIQZH5BV" localSheetId="12" hidden="1">#REF!</definedName>
    <definedName name="BExSCFWOMYELUEPWVJIRGIQZH5BV" localSheetId="11" hidden="1">#REF!</definedName>
    <definedName name="BExSCFWOMYELUEPWVJIRGIQZH5BV" localSheetId="10" hidden="1">#REF!</definedName>
    <definedName name="BExSCFWOMYELUEPWVJIRGIQZH5BV" localSheetId="9" hidden="1">#REF!</definedName>
    <definedName name="BExSCFWOMYELUEPWVJIRGIQZH5BV" localSheetId="8" hidden="1">#REF!</definedName>
    <definedName name="BExSCFWOMYELUEPWVJIRGIQZH5BV" localSheetId="7" hidden="1">#REF!</definedName>
    <definedName name="BExSCFWOMYELUEPWVJIRGIQZH5BV" localSheetId="6" hidden="1">#REF!</definedName>
    <definedName name="BExSCFWOMYELUEPWVJIRGIQZH5BV" localSheetId="5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15" hidden="1">#REF!</definedName>
    <definedName name="BExSCHUQZ2HFEWS54X67DIS8OSXZ" localSheetId="14" hidden="1">#REF!</definedName>
    <definedName name="BExSCHUQZ2HFEWS54X67DIS8OSXZ" localSheetId="13" hidden="1">#REF!</definedName>
    <definedName name="BExSCHUQZ2HFEWS54X67DIS8OSXZ" localSheetId="12" hidden="1">#REF!</definedName>
    <definedName name="BExSCHUQZ2HFEWS54X67DIS8OSXZ" localSheetId="11" hidden="1">#REF!</definedName>
    <definedName name="BExSCHUQZ2HFEWS54X67DIS8OSXZ" localSheetId="10" hidden="1">#REF!</definedName>
    <definedName name="BExSCHUQZ2HFEWS54X67DIS8OSXZ" localSheetId="9" hidden="1">#REF!</definedName>
    <definedName name="BExSCHUQZ2HFEWS54X67DIS8OSXZ" localSheetId="8" hidden="1">#REF!</definedName>
    <definedName name="BExSCHUQZ2HFEWS54X67DIS8OSXZ" localSheetId="7" hidden="1">#REF!</definedName>
    <definedName name="BExSCHUQZ2HFEWS54X67DIS8OSXZ" localSheetId="6" hidden="1">#REF!</definedName>
    <definedName name="BExSCHUQZ2HFEWS54X67DIS8OSXZ" localSheetId="5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15" hidden="1">#REF!</definedName>
    <definedName name="BExSCOG41SKKG4GYU76WRWW1CTE6" localSheetId="14" hidden="1">#REF!</definedName>
    <definedName name="BExSCOG41SKKG4GYU76WRWW1CTE6" localSheetId="13" hidden="1">#REF!</definedName>
    <definedName name="BExSCOG41SKKG4GYU76WRWW1CTE6" localSheetId="12" hidden="1">#REF!</definedName>
    <definedName name="BExSCOG41SKKG4GYU76WRWW1CTE6" localSheetId="11" hidden="1">#REF!</definedName>
    <definedName name="BExSCOG41SKKG4GYU76WRWW1CTE6" localSheetId="10" hidden="1">#REF!</definedName>
    <definedName name="BExSCOG41SKKG4GYU76WRWW1CTE6" localSheetId="9" hidden="1">#REF!</definedName>
    <definedName name="BExSCOG41SKKG4GYU76WRWW1CTE6" localSheetId="8" hidden="1">#REF!</definedName>
    <definedName name="BExSCOG41SKKG4GYU76WRWW1CTE6" localSheetId="7" hidden="1">#REF!</definedName>
    <definedName name="BExSCOG41SKKG4GYU76WRWW1CTE6" localSheetId="6" hidden="1">#REF!</definedName>
    <definedName name="BExSCOG41SKKG4GYU76WRWW1CTE6" localSheetId="5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15" hidden="1">#REF!</definedName>
    <definedName name="BExSCVC9P86YVFMRKKUVRV29MZXZ" localSheetId="14" hidden="1">#REF!</definedName>
    <definedName name="BExSCVC9P86YVFMRKKUVRV29MZXZ" localSheetId="13" hidden="1">#REF!</definedName>
    <definedName name="BExSCVC9P86YVFMRKKUVRV29MZXZ" localSheetId="12" hidden="1">#REF!</definedName>
    <definedName name="BExSCVC9P86YVFMRKKUVRV29MZXZ" localSheetId="11" hidden="1">#REF!</definedName>
    <definedName name="BExSCVC9P86YVFMRKKUVRV29MZXZ" localSheetId="10" hidden="1">#REF!</definedName>
    <definedName name="BExSCVC9P86YVFMRKKUVRV29MZXZ" localSheetId="9" hidden="1">#REF!</definedName>
    <definedName name="BExSCVC9P86YVFMRKKUVRV29MZXZ" localSheetId="8" hidden="1">#REF!</definedName>
    <definedName name="BExSCVC9P86YVFMRKKUVRV29MZXZ" localSheetId="7" hidden="1">#REF!</definedName>
    <definedName name="BExSCVC9P86YVFMRKKUVRV29MZXZ" localSheetId="6" hidden="1">#REF!</definedName>
    <definedName name="BExSCVC9P86YVFMRKKUVRV29MZXZ" localSheetId="5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15" hidden="1">#REF!</definedName>
    <definedName name="BExSD233CH4MU9ZMGNRF97ZV7KWU" localSheetId="14" hidden="1">#REF!</definedName>
    <definedName name="BExSD233CH4MU9ZMGNRF97ZV7KWU" localSheetId="13" hidden="1">#REF!</definedName>
    <definedName name="BExSD233CH4MU9ZMGNRF97ZV7KWU" localSheetId="12" hidden="1">#REF!</definedName>
    <definedName name="BExSD233CH4MU9ZMGNRF97ZV7KWU" localSheetId="11" hidden="1">#REF!</definedName>
    <definedName name="BExSD233CH4MU9ZMGNRF97ZV7KWU" localSheetId="10" hidden="1">#REF!</definedName>
    <definedName name="BExSD233CH4MU9ZMGNRF97ZV7KWU" localSheetId="9" hidden="1">#REF!</definedName>
    <definedName name="BExSD233CH4MU9ZMGNRF97ZV7KWU" localSheetId="8" hidden="1">#REF!</definedName>
    <definedName name="BExSD233CH4MU9ZMGNRF97ZV7KWU" localSheetId="7" hidden="1">#REF!</definedName>
    <definedName name="BExSD233CH4MU9ZMGNRF97ZV7KWU" localSheetId="6" hidden="1">#REF!</definedName>
    <definedName name="BExSD233CH4MU9ZMGNRF97ZV7KWU" localSheetId="5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15" hidden="1">#REF!</definedName>
    <definedName name="BExSD2U0F3BN6IN9N4R2DTTJG15H" localSheetId="14" hidden="1">#REF!</definedName>
    <definedName name="BExSD2U0F3BN6IN9N4R2DTTJG15H" localSheetId="13" hidden="1">#REF!</definedName>
    <definedName name="BExSD2U0F3BN6IN9N4R2DTTJG15H" localSheetId="12" hidden="1">#REF!</definedName>
    <definedName name="BExSD2U0F3BN6IN9N4R2DTTJG15H" localSheetId="11" hidden="1">#REF!</definedName>
    <definedName name="BExSD2U0F3BN6IN9N4R2DTTJG15H" localSheetId="10" hidden="1">#REF!</definedName>
    <definedName name="BExSD2U0F3BN6IN9N4R2DTTJG15H" localSheetId="9" hidden="1">#REF!</definedName>
    <definedName name="BExSD2U0F3BN6IN9N4R2DTTJG15H" localSheetId="8" hidden="1">#REF!</definedName>
    <definedName name="BExSD2U0F3BN6IN9N4R2DTTJG15H" localSheetId="7" hidden="1">#REF!</definedName>
    <definedName name="BExSD2U0F3BN6IN9N4R2DTTJG15H" localSheetId="6" hidden="1">#REF!</definedName>
    <definedName name="BExSD2U0F3BN6IN9N4R2DTTJG15H" localSheetId="5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15" hidden="1">#REF!</definedName>
    <definedName name="BExSD6A6NY15YSMFH51ST6XJY429" localSheetId="14" hidden="1">#REF!</definedName>
    <definedName name="BExSD6A6NY15YSMFH51ST6XJY429" localSheetId="13" hidden="1">#REF!</definedName>
    <definedName name="BExSD6A6NY15YSMFH51ST6XJY429" localSheetId="12" hidden="1">#REF!</definedName>
    <definedName name="BExSD6A6NY15YSMFH51ST6XJY429" localSheetId="11" hidden="1">#REF!</definedName>
    <definedName name="BExSD6A6NY15YSMFH51ST6XJY429" localSheetId="10" hidden="1">#REF!</definedName>
    <definedName name="BExSD6A6NY15YSMFH51ST6XJY429" localSheetId="9" hidden="1">#REF!</definedName>
    <definedName name="BExSD6A6NY15YSMFH51ST6XJY429" localSheetId="8" hidden="1">#REF!</definedName>
    <definedName name="BExSD6A6NY15YSMFH51ST6XJY429" localSheetId="7" hidden="1">#REF!</definedName>
    <definedName name="BExSD6A6NY15YSMFH51ST6XJY429" localSheetId="6" hidden="1">#REF!</definedName>
    <definedName name="BExSD6A6NY15YSMFH51ST6XJY429" localSheetId="5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15" hidden="1">#REF!</definedName>
    <definedName name="BExSD9VH6PF6RQ135VOEE08YXPAW" localSheetId="14" hidden="1">#REF!</definedName>
    <definedName name="BExSD9VH6PF6RQ135VOEE08YXPAW" localSheetId="13" hidden="1">#REF!</definedName>
    <definedName name="BExSD9VH6PF6RQ135VOEE08YXPAW" localSheetId="12" hidden="1">#REF!</definedName>
    <definedName name="BExSD9VH6PF6RQ135VOEE08YXPAW" localSheetId="11" hidden="1">#REF!</definedName>
    <definedName name="BExSD9VH6PF6RQ135VOEE08YXPAW" localSheetId="10" hidden="1">#REF!</definedName>
    <definedName name="BExSD9VH6PF6RQ135VOEE08YXPAW" localSheetId="9" hidden="1">#REF!</definedName>
    <definedName name="BExSD9VH6PF6RQ135VOEE08YXPAW" localSheetId="8" hidden="1">#REF!</definedName>
    <definedName name="BExSD9VH6PF6RQ135VOEE08YXPAW" localSheetId="7" hidden="1">#REF!</definedName>
    <definedName name="BExSD9VH6PF6RQ135VOEE08YXPAW" localSheetId="6" hidden="1">#REF!</definedName>
    <definedName name="BExSD9VH6PF6RQ135VOEE08YXPAW" localSheetId="5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15" hidden="1">#REF!</definedName>
    <definedName name="BExSDI9QWFD49GEZWZ3KOGM27XRB" localSheetId="14" hidden="1">#REF!</definedName>
    <definedName name="BExSDI9QWFD49GEZWZ3KOGM27XRB" localSheetId="13" hidden="1">#REF!</definedName>
    <definedName name="BExSDI9QWFD49GEZWZ3KOGM27XRB" localSheetId="12" hidden="1">#REF!</definedName>
    <definedName name="BExSDI9QWFD49GEZWZ3KOGM27XRB" localSheetId="11" hidden="1">#REF!</definedName>
    <definedName name="BExSDI9QWFD49GEZWZ3KOGM27XRB" localSheetId="10" hidden="1">#REF!</definedName>
    <definedName name="BExSDI9QWFD49GEZWZ3KOGM27XRB" localSheetId="9" hidden="1">#REF!</definedName>
    <definedName name="BExSDI9QWFD49GEZWZ3KOGM27XRB" localSheetId="8" hidden="1">#REF!</definedName>
    <definedName name="BExSDI9QWFD49GEZWZ3KOGM27XRB" localSheetId="7" hidden="1">#REF!</definedName>
    <definedName name="BExSDI9QWFD49GEZWZ3KOGM27XRB" localSheetId="6" hidden="1">#REF!</definedName>
    <definedName name="BExSDI9QWFD49GEZWZ3KOGM27XRB" localSheetId="5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15" hidden="1">#REF!</definedName>
    <definedName name="BExSDP5Y04WWMX2WWRITWOX8R5I9" localSheetId="14" hidden="1">#REF!</definedName>
    <definedName name="BExSDP5Y04WWMX2WWRITWOX8R5I9" localSheetId="13" hidden="1">#REF!</definedName>
    <definedName name="BExSDP5Y04WWMX2WWRITWOX8R5I9" localSheetId="12" hidden="1">#REF!</definedName>
    <definedName name="BExSDP5Y04WWMX2WWRITWOX8R5I9" localSheetId="11" hidden="1">#REF!</definedName>
    <definedName name="BExSDP5Y04WWMX2WWRITWOX8R5I9" localSheetId="10" hidden="1">#REF!</definedName>
    <definedName name="BExSDP5Y04WWMX2WWRITWOX8R5I9" localSheetId="9" hidden="1">#REF!</definedName>
    <definedName name="BExSDP5Y04WWMX2WWRITWOX8R5I9" localSheetId="8" hidden="1">#REF!</definedName>
    <definedName name="BExSDP5Y04WWMX2WWRITWOX8R5I9" localSheetId="7" hidden="1">#REF!</definedName>
    <definedName name="BExSDP5Y04WWMX2WWRITWOX8R5I9" localSheetId="6" hidden="1">#REF!</definedName>
    <definedName name="BExSDP5Y04WWMX2WWRITWOX8R5I9" localSheetId="5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15" hidden="1">#REF!</definedName>
    <definedName name="BExSDSGM203BJTNS9MKCBX453HMD" localSheetId="14" hidden="1">#REF!</definedName>
    <definedName name="BExSDSGM203BJTNS9MKCBX453HMD" localSheetId="13" hidden="1">#REF!</definedName>
    <definedName name="BExSDSGM203BJTNS9MKCBX453HMD" localSheetId="12" hidden="1">#REF!</definedName>
    <definedName name="BExSDSGM203BJTNS9MKCBX453HMD" localSheetId="11" hidden="1">#REF!</definedName>
    <definedName name="BExSDSGM203BJTNS9MKCBX453HMD" localSheetId="10" hidden="1">#REF!</definedName>
    <definedName name="BExSDSGM203BJTNS9MKCBX453HMD" localSheetId="9" hidden="1">#REF!</definedName>
    <definedName name="BExSDSGM203BJTNS9MKCBX453HMD" localSheetId="8" hidden="1">#REF!</definedName>
    <definedName name="BExSDSGM203BJTNS9MKCBX453HMD" localSheetId="7" hidden="1">#REF!</definedName>
    <definedName name="BExSDSGM203BJTNS9MKCBX453HMD" localSheetId="6" hidden="1">#REF!</definedName>
    <definedName name="BExSDSGM203BJTNS9MKCBX453HMD" localSheetId="5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15" hidden="1">#REF!</definedName>
    <definedName name="BExSDT20XUFXTDM37M148AXAP7HN" localSheetId="14" hidden="1">#REF!</definedName>
    <definedName name="BExSDT20XUFXTDM37M148AXAP7HN" localSheetId="13" hidden="1">#REF!</definedName>
    <definedName name="BExSDT20XUFXTDM37M148AXAP7HN" localSheetId="12" hidden="1">#REF!</definedName>
    <definedName name="BExSDT20XUFXTDM37M148AXAP7HN" localSheetId="11" hidden="1">#REF!</definedName>
    <definedName name="BExSDT20XUFXTDM37M148AXAP7HN" localSheetId="10" hidden="1">#REF!</definedName>
    <definedName name="BExSDT20XUFXTDM37M148AXAP7HN" localSheetId="9" hidden="1">#REF!</definedName>
    <definedName name="BExSDT20XUFXTDM37M148AXAP7HN" localSheetId="8" hidden="1">#REF!</definedName>
    <definedName name="BExSDT20XUFXTDM37M148AXAP7HN" localSheetId="7" hidden="1">#REF!</definedName>
    <definedName name="BExSDT20XUFXTDM37M148AXAP7HN" localSheetId="6" hidden="1">#REF!</definedName>
    <definedName name="BExSDT20XUFXTDM37M148AXAP7HN" localSheetId="5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15" hidden="1">#REF!</definedName>
    <definedName name="BExSDYLOWNTKCY92LFEDAV8LO7D3" localSheetId="14" hidden="1">#REF!</definedName>
    <definedName name="BExSDYLOWNTKCY92LFEDAV8LO7D3" localSheetId="13" hidden="1">#REF!</definedName>
    <definedName name="BExSDYLOWNTKCY92LFEDAV8LO7D3" localSheetId="12" hidden="1">#REF!</definedName>
    <definedName name="BExSDYLOWNTKCY92LFEDAV8LO7D3" localSheetId="11" hidden="1">#REF!</definedName>
    <definedName name="BExSDYLOWNTKCY92LFEDAV8LO7D3" localSheetId="10" hidden="1">#REF!</definedName>
    <definedName name="BExSDYLOWNTKCY92LFEDAV8LO7D3" localSheetId="9" hidden="1">#REF!</definedName>
    <definedName name="BExSDYLOWNTKCY92LFEDAV8LO7D3" localSheetId="8" hidden="1">#REF!</definedName>
    <definedName name="BExSDYLOWNTKCY92LFEDAV8LO7D3" localSheetId="7" hidden="1">#REF!</definedName>
    <definedName name="BExSDYLOWNTKCY92LFEDAV8LO7D3" localSheetId="6" hidden="1">#REF!</definedName>
    <definedName name="BExSDYLOWNTKCY92LFEDAV8LO7D3" localSheetId="5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15" hidden="1">#REF!</definedName>
    <definedName name="BExSE277VXZ807WBUB6A1UGQ1SF9" localSheetId="14" hidden="1">#REF!</definedName>
    <definedName name="BExSE277VXZ807WBUB6A1UGQ1SF9" localSheetId="13" hidden="1">#REF!</definedName>
    <definedName name="BExSE277VXZ807WBUB6A1UGQ1SF9" localSheetId="12" hidden="1">#REF!</definedName>
    <definedName name="BExSE277VXZ807WBUB6A1UGQ1SF9" localSheetId="11" hidden="1">#REF!</definedName>
    <definedName name="BExSE277VXZ807WBUB6A1UGQ1SF9" localSheetId="10" hidden="1">#REF!</definedName>
    <definedName name="BExSE277VXZ807WBUB6A1UGQ1SF9" localSheetId="9" hidden="1">#REF!</definedName>
    <definedName name="BExSE277VXZ807WBUB6A1UGQ1SF9" localSheetId="8" hidden="1">#REF!</definedName>
    <definedName name="BExSE277VXZ807WBUB6A1UGQ1SF9" localSheetId="7" hidden="1">#REF!</definedName>
    <definedName name="BExSE277VXZ807WBUB6A1UGQ1SF9" localSheetId="6" hidden="1">#REF!</definedName>
    <definedName name="BExSE277VXZ807WBUB6A1UGQ1SF9" localSheetId="5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15" hidden="1">#REF!</definedName>
    <definedName name="BExSE3EDSP4UL6G0I3DZ5SBHMUBU" localSheetId="14" hidden="1">#REF!</definedName>
    <definedName name="BExSE3EDSP4UL6G0I3DZ5SBHMUBU" localSheetId="13" hidden="1">#REF!</definedName>
    <definedName name="BExSE3EDSP4UL6G0I3DZ5SBHMUBU" localSheetId="12" hidden="1">#REF!</definedName>
    <definedName name="BExSE3EDSP4UL6G0I3DZ5SBHMUBU" localSheetId="11" hidden="1">#REF!</definedName>
    <definedName name="BExSE3EDSP4UL6G0I3DZ5SBHMUBU" localSheetId="10" hidden="1">#REF!</definedName>
    <definedName name="BExSE3EDSP4UL6G0I3DZ5SBHMUBU" localSheetId="9" hidden="1">#REF!</definedName>
    <definedName name="BExSE3EDSP4UL6G0I3DZ5SBHMUBU" localSheetId="8" hidden="1">#REF!</definedName>
    <definedName name="BExSE3EDSP4UL6G0I3DZ5SBHMUBU" localSheetId="7" hidden="1">#REF!</definedName>
    <definedName name="BExSE3EDSP4UL6G0I3DZ5SBHMUBU" localSheetId="6" hidden="1">#REF!</definedName>
    <definedName name="BExSE3EDSP4UL6G0I3DZ5SBHMUBU" localSheetId="5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15" hidden="1">#REF!</definedName>
    <definedName name="BExSEEHK1VLWD7JBV9SVVVIKQZ3I" localSheetId="14" hidden="1">#REF!</definedName>
    <definedName name="BExSEEHK1VLWD7JBV9SVVVIKQZ3I" localSheetId="13" hidden="1">#REF!</definedName>
    <definedName name="BExSEEHK1VLWD7JBV9SVVVIKQZ3I" localSheetId="12" hidden="1">#REF!</definedName>
    <definedName name="BExSEEHK1VLWD7JBV9SVVVIKQZ3I" localSheetId="11" hidden="1">#REF!</definedName>
    <definedName name="BExSEEHK1VLWD7JBV9SVVVIKQZ3I" localSheetId="10" hidden="1">#REF!</definedName>
    <definedName name="BExSEEHK1VLWD7JBV9SVVVIKQZ3I" localSheetId="9" hidden="1">#REF!</definedName>
    <definedName name="BExSEEHK1VLWD7JBV9SVVVIKQZ3I" localSheetId="8" hidden="1">#REF!</definedName>
    <definedName name="BExSEEHK1VLWD7JBV9SVVVIKQZ3I" localSheetId="7" hidden="1">#REF!</definedName>
    <definedName name="BExSEEHK1VLWD7JBV9SVVVIKQZ3I" localSheetId="6" hidden="1">#REF!</definedName>
    <definedName name="BExSEEHK1VLWD7JBV9SVVVIKQZ3I" localSheetId="5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15" hidden="1">#REF!</definedName>
    <definedName name="BExSEITYG8XAMWJ1C8VKU1MB4TEO" localSheetId="14" hidden="1">#REF!</definedName>
    <definedName name="BExSEITYG8XAMWJ1C8VKU1MB4TEO" localSheetId="13" hidden="1">#REF!</definedName>
    <definedName name="BExSEITYG8XAMWJ1C8VKU1MB4TEO" localSheetId="12" hidden="1">#REF!</definedName>
    <definedName name="BExSEITYG8XAMWJ1C8VKU1MB4TEO" localSheetId="11" hidden="1">#REF!</definedName>
    <definedName name="BExSEITYG8XAMWJ1C8VKU1MB4TEO" localSheetId="10" hidden="1">#REF!</definedName>
    <definedName name="BExSEITYG8XAMWJ1C8VKU1MB4TEO" localSheetId="9" hidden="1">#REF!</definedName>
    <definedName name="BExSEITYG8XAMWJ1C8VKU1MB4TEO" localSheetId="8" hidden="1">#REF!</definedName>
    <definedName name="BExSEITYG8XAMWJ1C8VKU1MB4TEO" localSheetId="7" hidden="1">#REF!</definedName>
    <definedName name="BExSEITYG8XAMWJ1C8VKU1MB4TEO" localSheetId="6" hidden="1">#REF!</definedName>
    <definedName name="BExSEITYG8XAMWJ1C8VKU1MB4TEO" localSheetId="5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15" hidden="1">#REF!</definedName>
    <definedName name="BExSEJKZLX37P3V33TRTFJ30BFRK" localSheetId="14" hidden="1">#REF!</definedName>
    <definedName name="BExSEJKZLX37P3V33TRTFJ30BFRK" localSheetId="13" hidden="1">#REF!</definedName>
    <definedName name="BExSEJKZLX37P3V33TRTFJ30BFRK" localSheetId="12" hidden="1">#REF!</definedName>
    <definedName name="BExSEJKZLX37P3V33TRTFJ30BFRK" localSheetId="11" hidden="1">#REF!</definedName>
    <definedName name="BExSEJKZLX37P3V33TRTFJ30BFRK" localSheetId="10" hidden="1">#REF!</definedName>
    <definedName name="BExSEJKZLX37P3V33TRTFJ30BFRK" localSheetId="9" hidden="1">#REF!</definedName>
    <definedName name="BExSEJKZLX37P3V33TRTFJ30BFRK" localSheetId="8" hidden="1">#REF!</definedName>
    <definedName name="BExSEJKZLX37P3V33TRTFJ30BFRK" localSheetId="7" hidden="1">#REF!</definedName>
    <definedName name="BExSEJKZLX37P3V33TRTFJ30BFRK" localSheetId="6" hidden="1">#REF!</definedName>
    <definedName name="BExSEJKZLX37P3V33TRTFJ30BFRK" localSheetId="5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15" hidden="1">#REF!</definedName>
    <definedName name="BExSEKXG1AW54E28IG5EODEM0JJV" localSheetId="14" hidden="1">#REF!</definedName>
    <definedName name="BExSEKXG1AW54E28IG5EODEM0JJV" localSheetId="13" hidden="1">#REF!</definedName>
    <definedName name="BExSEKXG1AW54E28IG5EODEM0JJV" localSheetId="12" hidden="1">#REF!</definedName>
    <definedName name="BExSEKXG1AW54E28IG5EODEM0JJV" localSheetId="11" hidden="1">#REF!</definedName>
    <definedName name="BExSEKXG1AW54E28IG5EODEM0JJV" localSheetId="10" hidden="1">#REF!</definedName>
    <definedName name="BExSEKXG1AW54E28IG5EODEM0JJV" localSheetId="9" hidden="1">#REF!</definedName>
    <definedName name="BExSEKXG1AW54E28IG5EODEM0JJV" localSheetId="8" hidden="1">#REF!</definedName>
    <definedName name="BExSEKXG1AW54E28IG5EODEM0JJV" localSheetId="7" hidden="1">#REF!</definedName>
    <definedName name="BExSEKXG1AW54E28IG5EODEM0JJV" localSheetId="6" hidden="1">#REF!</definedName>
    <definedName name="BExSEKXG1AW54E28IG5EODEM0JJV" localSheetId="5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15" hidden="1">#REF!</definedName>
    <definedName name="BExSEO84KVM8R2IV5MFH0XI3IZSN" localSheetId="14" hidden="1">#REF!</definedName>
    <definedName name="BExSEO84KVM8R2IV5MFH0XI3IZSN" localSheetId="13" hidden="1">#REF!</definedName>
    <definedName name="BExSEO84KVM8R2IV5MFH0XI3IZSN" localSheetId="12" hidden="1">#REF!</definedName>
    <definedName name="BExSEO84KVM8R2IV5MFH0XI3IZSN" localSheetId="11" hidden="1">#REF!</definedName>
    <definedName name="BExSEO84KVM8R2IV5MFH0XI3IZSN" localSheetId="10" hidden="1">#REF!</definedName>
    <definedName name="BExSEO84KVM8R2IV5MFH0XI3IZSN" localSheetId="9" hidden="1">#REF!</definedName>
    <definedName name="BExSEO84KVM8R2IV5MFH0XI3IZSN" localSheetId="8" hidden="1">#REF!</definedName>
    <definedName name="BExSEO84KVM8R2IV5MFH0XI3IZSN" localSheetId="7" hidden="1">#REF!</definedName>
    <definedName name="BExSEO84KVM8R2IV5MFH0XI3IZSN" localSheetId="6" hidden="1">#REF!</definedName>
    <definedName name="BExSEO84KVM8R2IV5MFH0XI3IZSN" localSheetId="5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15" hidden="1">#REF!</definedName>
    <definedName name="BExSEP9UVOAI6TMXKNK587PQ3328" localSheetId="14" hidden="1">#REF!</definedName>
    <definedName name="BExSEP9UVOAI6TMXKNK587PQ3328" localSheetId="13" hidden="1">#REF!</definedName>
    <definedName name="BExSEP9UVOAI6TMXKNK587PQ3328" localSheetId="12" hidden="1">#REF!</definedName>
    <definedName name="BExSEP9UVOAI6TMXKNK587PQ3328" localSheetId="11" hidden="1">#REF!</definedName>
    <definedName name="BExSEP9UVOAI6TMXKNK587PQ3328" localSheetId="10" hidden="1">#REF!</definedName>
    <definedName name="BExSEP9UVOAI6TMXKNK587PQ3328" localSheetId="9" hidden="1">#REF!</definedName>
    <definedName name="BExSEP9UVOAI6TMXKNK587PQ3328" localSheetId="8" hidden="1">#REF!</definedName>
    <definedName name="BExSEP9UVOAI6TMXKNK587PQ3328" localSheetId="7" hidden="1">#REF!</definedName>
    <definedName name="BExSEP9UVOAI6TMXKNK587PQ3328" localSheetId="6" hidden="1">#REF!</definedName>
    <definedName name="BExSEP9UVOAI6TMXKNK587PQ3328" localSheetId="5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15" hidden="1">#REF!</definedName>
    <definedName name="BExSERIU9MUGR4NPZAUJCVXUZ74I" localSheetId="14" hidden="1">#REF!</definedName>
    <definedName name="BExSERIU9MUGR4NPZAUJCVXUZ74I" localSheetId="13" hidden="1">#REF!</definedName>
    <definedName name="BExSERIU9MUGR4NPZAUJCVXUZ74I" localSheetId="12" hidden="1">#REF!</definedName>
    <definedName name="BExSERIU9MUGR4NPZAUJCVXUZ74I" localSheetId="11" hidden="1">#REF!</definedName>
    <definedName name="BExSERIU9MUGR4NPZAUJCVXUZ74I" localSheetId="10" hidden="1">#REF!</definedName>
    <definedName name="BExSERIU9MUGR4NPZAUJCVXUZ74I" localSheetId="9" hidden="1">#REF!</definedName>
    <definedName name="BExSERIU9MUGR4NPZAUJCVXUZ74I" localSheetId="8" hidden="1">#REF!</definedName>
    <definedName name="BExSERIU9MUGR4NPZAUJCVXUZ74I" localSheetId="7" hidden="1">#REF!</definedName>
    <definedName name="BExSERIU9MUGR4NPZAUJCVXUZ74I" localSheetId="6" hidden="1">#REF!</definedName>
    <definedName name="BExSERIU9MUGR4NPZAUJCVXUZ74I" localSheetId="5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15" hidden="1">#REF!</definedName>
    <definedName name="BExSF07QFLZCO4P6K6QF05XG7PH1" localSheetId="14" hidden="1">#REF!</definedName>
    <definedName name="BExSF07QFLZCO4P6K6QF05XG7PH1" localSheetId="13" hidden="1">#REF!</definedName>
    <definedName name="BExSF07QFLZCO4P6K6QF05XG7PH1" localSheetId="12" hidden="1">#REF!</definedName>
    <definedName name="BExSF07QFLZCO4P6K6QF05XG7PH1" localSheetId="11" hidden="1">#REF!</definedName>
    <definedName name="BExSF07QFLZCO4P6K6QF05XG7PH1" localSheetId="10" hidden="1">#REF!</definedName>
    <definedName name="BExSF07QFLZCO4P6K6QF05XG7PH1" localSheetId="9" hidden="1">#REF!</definedName>
    <definedName name="BExSF07QFLZCO4P6K6QF05XG7PH1" localSheetId="8" hidden="1">#REF!</definedName>
    <definedName name="BExSF07QFLZCO4P6K6QF05XG7PH1" localSheetId="7" hidden="1">#REF!</definedName>
    <definedName name="BExSF07QFLZCO4P6K6QF05XG7PH1" localSheetId="6" hidden="1">#REF!</definedName>
    <definedName name="BExSF07QFLZCO4P6K6QF05XG7PH1" localSheetId="5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15" hidden="1">#REF!</definedName>
    <definedName name="BExSFJ8ZAGQ63A4MVMZRQWLVRGQ5" localSheetId="14" hidden="1">#REF!</definedName>
    <definedName name="BExSFJ8ZAGQ63A4MVMZRQWLVRGQ5" localSheetId="13" hidden="1">#REF!</definedName>
    <definedName name="BExSFJ8ZAGQ63A4MVMZRQWLVRGQ5" localSheetId="12" hidden="1">#REF!</definedName>
    <definedName name="BExSFJ8ZAGQ63A4MVMZRQWLVRGQ5" localSheetId="11" hidden="1">#REF!</definedName>
    <definedName name="BExSFJ8ZAGQ63A4MVMZRQWLVRGQ5" localSheetId="10" hidden="1">#REF!</definedName>
    <definedName name="BExSFJ8ZAGQ63A4MVMZRQWLVRGQ5" localSheetId="9" hidden="1">#REF!</definedName>
    <definedName name="BExSFJ8ZAGQ63A4MVMZRQWLVRGQ5" localSheetId="8" hidden="1">#REF!</definedName>
    <definedName name="BExSFJ8ZAGQ63A4MVMZRQWLVRGQ5" localSheetId="7" hidden="1">#REF!</definedName>
    <definedName name="BExSFJ8ZAGQ63A4MVMZRQWLVRGQ5" localSheetId="6" hidden="1">#REF!</definedName>
    <definedName name="BExSFJ8ZAGQ63A4MVMZRQWLVRGQ5" localSheetId="5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15" hidden="1">#REF!</definedName>
    <definedName name="BExSFKQRST2S9KXWWLCXYLKSF4G1" localSheetId="14" hidden="1">#REF!</definedName>
    <definedName name="BExSFKQRST2S9KXWWLCXYLKSF4G1" localSheetId="13" hidden="1">#REF!</definedName>
    <definedName name="BExSFKQRST2S9KXWWLCXYLKSF4G1" localSheetId="12" hidden="1">#REF!</definedName>
    <definedName name="BExSFKQRST2S9KXWWLCXYLKSF4G1" localSheetId="11" hidden="1">#REF!</definedName>
    <definedName name="BExSFKQRST2S9KXWWLCXYLKSF4G1" localSheetId="10" hidden="1">#REF!</definedName>
    <definedName name="BExSFKQRST2S9KXWWLCXYLKSF4G1" localSheetId="9" hidden="1">#REF!</definedName>
    <definedName name="BExSFKQRST2S9KXWWLCXYLKSF4G1" localSheetId="8" hidden="1">#REF!</definedName>
    <definedName name="BExSFKQRST2S9KXWWLCXYLKSF4G1" localSheetId="7" hidden="1">#REF!</definedName>
    <definedName name="BExSFKQRST2S9KXWWLCXYLKSF4G1" localSheetId="6" hidden="1">#REF!</definedName>
    <definedName name="BExSFKQRST2S9KXWWLCXYLKSF4G1" localSheetId="5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15" hidden="1">#REF!</definedName>
    <definedName name="BExSFOHO6VZ5Y463KL3XYTZBVE3P" localSheetId="14" hidden="1">#REF!</definedName>
    <definedName name="BExSFOHO6VZ5Y463KL3XYTZBVE3P" localSheetId="13" hidden="1">#REF!</definedName>
    <definedName name="BExSFOHO6VZ5Y463KL3XYTZBVE3P" localSheetId="12" hidden="1">#REF!</definedName>
    <definedName name="BExSFOHO6VZ5Y463KL3XYTZBVE3P" localSheetId="11" hidden="1">#REF!</definedName>
    <definedName name="BExSFOHO6VZ5Y463KL3XYTZBVE3P" localSheetId="10" hidden="1">#REF!</definedName>
    <definedName name="BExSFOHO6VZ5Y463KL3XYTZBVE3P" localSheetId="9" hidden="1">#REF!</definedName>
    <definedName name="BExSFOHO6VZ5Y463KL3XYTZBVE3P" localSheetId="8" hidden="1">#REF!</definedName>
    <definedName name="BExSFOHO6VZ5Y463KL3XYTZBVE3P" localSheetId="7" hidden="1">#REF!</definedName>
    <definedName name="BExSFOHO6VZ5Y463KL3XYTZBVE3P" localSheetId="6" hidden="1">#REF!</definedName>
    <definedName name="BExSFOHO6VZ5Y463KL3XYTZBVE3P" localSheetId="5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15" hidden="1">#REF!</definedName>
    <definedName name="BExSFY2ZJOYUEYBX21QZ7AMN2WK1" localSheetId="14" hidden="1">#REF!</definedName>
    <definedName name="BExSFY2ZJOYUEYBX21QZ7AMN2WK1" localSheetId="13" hidden="1">#REF!</definedName>
    <definedName name="BExSFY2ZJOYUEYBX21QZ7AMN2WK1" localSheetId="12" hidden="1">#REF!</definedName>
    <definedName name="BExSFY2ZJOYUEYBX21QZ7AMN2WK1" localSheetId="11" hidden="1">#REF!</definedName>
    <definedName name="BExSFY2ZJOYUEYBX21QZ7AMN2WK1" localSheetId="10" hidden="1">#REF!</definedName>
    <definedName name="BExSFY2ZJOYUEYBX21QZ7AMN2WK1" localSheetId="9" hidden="1">#REF!</definedName>
    <definedName name="BExSFY2ZJOYUEYBX21QZ7AMN2WK1" localSheetId="8" hidden="1">#REF!</definedName>
    <definedName name="BExSFY2ZJOYUEYBX21QZ7AMN2WK1" localSheetId="7" hidden="1">#REF!</definedName>
    <definedName name="BExSFY2ZJOYUEYBX21QZ7AMN2WK1" localSheetId="6" hidden="1">#REF!</definedName>
    <definedName name="BExSFY2ZJOYUEYBX21QZ7AMN2WK1" localSheetId="5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15" hidden="1">#REF!</definedName>
    <definedName name="BExSFYDRRTAZVPXRWUF5PDQ97WFF" localSheetId="14" hidden="1">#REF!</definedName>
    <definedName name="BExSFYDRRTAZVPXRWUF5PDQ97WFF" localSheetId="13" hidden="1">#REF!</definedName>
    <definedName name="BExSFYDRRTAZVPXRWUF5PDQ97WFF" localSheetId="12" hidden="1">#REF!</definedName>
    <definedName name="BExSFYDRRTAZVPXRWUF5PDQ97WFF" localSheetId="11" hidden="1">#REF!</definedName>
    <definedName name="BExSFYDRRTAZVPXRWUF5PDQ97WFF" localSheetId="10" hidden="1">#REF!</definedName>
    <definedName name="BExSFYDRRTAZVPXRWUF5PDQ97WFF" localSheetId="9" hidden="1">#REF!</definedName>
    <definedName name="BExSFYDRRTAZVPXRWUF5PDQ97WFF" localSheetId="8" hidden="1">#REF!</definedName>
    <definedName name="BExSFYDRRTAZVPXRWUF5PDQ97WFF" localSheetId="7" hidden="1">#REF!</definedName>
    <definedName name="BExSFYDRRTAZVPXRWUF5PDQ97WFF" localSheetId="6" hidden="1">#REF!</definedName>
    <definedName name="BExSFYDRRTAZVPXRWUF5PDQ97WFF" localSheetId="5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15" hidden="1">#REF!</definedName>
    <definedName name="BExSFZVPFTXA3F0IJ2NGH1GXX9R7" localSheetId="14" hidden="1">#REF!</definedName>
    <definedName name="BExSFZVPFTXA3F0IJ2NGH1GXX9R7" localSheetId="13" hidden="1">#REF!</definedName>
    <definedName name="BExSFZVPFTXA3F0IJ2NGH1GXX9R7" localSheetId="12" hidden="1">#REF!</definedName>
    <definedName name="BExSFZVPFTXA3F0IJ2NGH1GXX9R7" localSheetId="11" hidden="1">#REF!</definedName>
    <definedName name="BExSFZVPFTXA3F0IJ2NGH1GXX9R7" localSheetId="10" hidden="1">#REF!</definedName>
    <definedName name="BExSFZVPFTXA3F0IJ2NGH1GXX9R7" localSheetId="9" hidden="1">#REF!</definedName>
    <definedName name="BExSFZVPFTXA3F0IJ2NGH1GXX9R7" localSheetId="8" hidden="1">#REF!</definedName>
    <definedName name="BExSFZVPFTXA3F0IJ2NGH1GXX9R7" localSheetId="7" hidden="1">#REF!</definedName>
    <definedName name="BExSFZVPFTXA3F0IJ2NGH1GXX9R7" localSheetId="6" hidden="1">#REF!</definedName>
    <definedName name="BExSFZVPFTXA3F0IJ2NGH1GXX9R7" localSheetId="5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15" hidden="1">#REF!</definedName>
    <definedName name="BExSG2Q34XRC1K28H4XG6PQM3FTW" localSheetId="14" hidden="1">#REF!</definedName>
    <definedName name="BExSG2Q34XRC1K28H4XG6PQM3FTW" localSheetId="13" hidden="1">#REF!</definedName>
    <definedName name="BExSG2Q34XRC1K28H4XG6PQM3FTW" localSheetId="12" hidden="1">#REF!</definedName>
    <definedName name="BExSG2Q34XRC1K28H4XG6PQM3FTW" localSheetId="11" hidden="1">#REF!</definedName>
    <definedName name="BExSG2Q34XRC1K28H4XG6PQM3FTW" localSheetId="10" hidden="1">#REF!</definedName>
    <definedName name="BExSG2Q34XRC1K28H4XG6PQM3FTW" localSheetId="9" hidden="1">#REF!</definedName>
    <definedName name="BExSG2Q34XRC1K28H4XG6PQM3FTW" localSheetId="8" hidden="1">#REF!</definedName>
    <definedName name="BExSG2Q34XRC1K28H4XG6PQM3FTW" localSheetId="7" hidden="1">#REF!</definedName>
    <definedName name="BExSG2Q34XRC1K28H4XG6PQM3FTW" localSheetId="6" hidden="1">#REF!</definedName>
    <definedName name="BExSG2Q34XRC1K28H4XG6PQM3FTW" localSheetId="5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15" hidden="1">#REF!</definedName>
    <definedName name="BExSG90Q4ZUU2IPGDYOM169NJV9S" localSheetId="14" hidden="1">#REF!</definedName>
    <definedName name="BExSG90Q4ZUU2IPGDYOM169NJV9S" localSheetId="13" hidden="1">#REF!</definedName>
    <definedName name="BExSG90Q4ZUU2IPGDYOM169NJV9S" localSheetId="12" hidden="1">#REF!</definedName>
    <definedName name="BExSG90Q4ZUU2IPGDYOM169NJV9S" localSheetId="11" hidden="1">#REF!</definedName>
    <definedName name="BExSG90Q4ZUU2IPGDYOM169NJV9S" localSheetId="10" hidden="1">#REF!</definedName>
    <definedName name="BExSG90Q4ZUU2IPGDYOM169NJV9S" localSheetId="9" hidden="1">#REF!</definedName>
    <definedName name="BExSG90Q4ZUU2IPGDYOM169NJV9S" localSheetId="8" hidden="1">#REF!</definedName>
    <definedName name="BExSG90Q4ZUU2IPGDYOM169NJV9S" localSheetId="7" hidden="1">#REF!</definedName>
    <definedName name="BExSG90Q4ZUU2IPGDYOM169NJV9S" localSheetId="6" hidden="1">#REF!</definedName>
    <definedName name="BExSG90Q4ZUU2IPGDYOM169NJV9S" localSheetId="5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15" hidden="1">#REF!</definedName>
    <definedName name="BExSG9X3DU845PNXYJGGLBQY2UHG" localSheetId="14" hidden="1">#REF!</definedName>
    <definedName name="BExSG9X3DU845PNXYJGGLBQY2UHG" localSheetId="13" hidden="1">#REF!</definedName>
    <definedName name="BExSG9X3DU845PNXYJGGLBQY2UHG" localSheetId="12" hidden="1">#REF!</definedName>
    <definedName name="BExSG9X3DU845PNXYJGGLBQY2UHG" localSheetId="11" hidden="1">#REF!</definedName>
    <definedName name="BExSG9X3DU845PNXYJGGLBQY2UHG" localSheetId="10" hidden="1">#REF!</definedName>
    <definedName name="BExSG9X3DU845PNXYJGGLBQY2UHG" localSheetId="9" hidden="1">#REF!</definedName>
    <definedName name="BExSG9X3DU845PNXYJGGLBQY2UHG" localSheetId="8" hidden="1">#REF!</definedName>
    <definedName name="BExSG9X3DU845PNXYJGGLBQY2UHG" localSheetId="7" hidden="1">#REF!</definedName>
    <definedName name="BExSG9X3DU845PNXYJGGLBQY2UHG" localSheetId="6" hidden="1">#REF!</definedName>
    <definedName name="BExSG9X3DU845PNXYJGGLBQY2UHG" localSheetId="5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15" hidden="1">#REF!</definedName>
    <definedName name="BExSGE45J27MDUUNXW7Z8Q33UAON" localSheetId="14" hidden="1">#REF!</definedName>
    <definedName name="BExSGE45J27MDUUNXW7Z8Q33UAON" localSheetId="13" hidden="1">#REF!</definedName>
    <definedName name="BExSGE45J27MDUUNXW7Z8Q33UAON" localSheetId="12" hidden="1">#REF!</definedName>
    <definedName name="BExSGE45J27MDUUNXW7Z8Q33UAON" localSheetId="11" hidden="1">#REF!</definedName>
    <definedName name="BExSGE45J27MDUUNXW7Z8Q33UAON" localSheetId="10" hidden="1">#REF!</definedName>
    <definedName name="BExSGE45J27MDUUNXW7Z8Q33UAON" localSheetId="9" hidden="1">#REF!</definedName>
    <definedName name="BExSGE45J27MDUUNXW7Z8Q33UAON" localSheetId="8" hidden="1">#REF!</definedName>
    <definedName name="BExSGE45J27MDUUNXW7Z8Q33UAON" localSheetId="7" hidden="1">#REF!</definedName>
    <definedName name="BExSGE45J27MDUUNXW7Z8Q33UAON" localSheetId="6" hidden="1">#REF!</definedName>
    <definedName name="BExSGE45J27MDUUNXW7Z8Q33UAON" localSheetId="5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15" hidden="1">#REF!</definedName>
    <definedName name="BExSGE9LY91Q0URHB4YAMX0UAMYI" localSheetId="14" hidden="1">#REF!</definedName>
    <definedName name="BExSGE9LY91Q0URHB4YAMX0UAMYI" localSheetId="13" hidden="1">#REF!</definedName>
    <definedName name="BExSGE9LY91Q0URHB4YAMX0UAMYI" localSheetId="12" hidden="1">#REF!</definedName>
    <definedName name="BExSGE9LY91Q0URHB4YAMX0UAMYI" localSheetId="11" hidden="1">#REF!</definedName>
    <definedName name="BExSGE9LY91Q0URHB4YAMX0UAMYI" localSheetId="10" hidden="1">#REF!</definedName>
    <definedName name="BExSGE9LY91Q0URHB4YAMX0UAMYI" localSheetId="9" hidden="1">#REF!</definedName>
    <definedName name="BExSGE9LY91Q0URHB4YAMX0UAMYI" localSheetId="8" hidden="1">#REF!</definedName>
    <definedName name="BExSGE9LY91Q0URHB4YAMX0UAMYI" localSheetId="7" hidden="1">#REF!</definedName>
    <definedName name="BExSGE9LY91Q0URHB4YAMX0UAMYI" localSheetId="6" hidden="1">#REF!</definedName>
    <definedName name="BExSGE9LY91Q0URHB4YAMX0UAMYI" localSheetId="5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15" hidden="1">#REF!</definedName>
    <definedName name="BExSGLB2URTLBCKBB4Y885W925F2" localSheetId="14" hidden="1">#REF!</definedName>
    <definedName name="BExSGLB2URTLBCKBB4Y885W925F2" localSheetId="13" hidden="1">#REF!</definedName>
    <definedName name="BExSGLB2URTLBCKBB4Y885W925F2" localSheetId="12" hidden="1">#REF!</definedName>
    <definedName name="BExSGLB2URTLBCKBB4Y885W925F2" localSheetId="11" hidden="1">#REF!</definedName>
    <definedName name="BExSGLB2URTLBCKBB4Y885W925F2" localSheetId="10" hidden="1">#REF!</definedName>
    <definedName name="BExSGLB2URTLBCKBB4Y885W925F2" localSheetId="9" hidden="1">#REF!</definedName>
    <definedName name="BExSGLB2URTLBCKBB4Y885W925F2" localSheetId="8" hidden="1">#REF!</definedName>
    <definedName name="BExSGLB2URTLBCKBB4Y885W925F2" localSheetId="7" hidden="1">#REF!</definedName>
    <definedName name="BExSGLB2URTLBCKBB4Y885W925F2" localSheetId="6" hidden="1">#REF!</definedName>
    <definedName name="BExSGLB2URTLBCKBB4Y885W925F2" localSheetId="5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15" hidden="1">#REF!</definedName>
    <definedName name="BExSGNEL2G0PC04ATVS20W5179EK" localSheetId="14" hidden="1">#REF!</definedName>
    <definedName name="BExSGNEL2G0PC04ATVS20W5179EK" localSheetId="13" hidden="1">#REF!</definedName>
    <definedName name="BExSGNEL2G0PC04ATVS20W5179EK" localSheetId="12" hidden="1">#REF!</definedName>
    <definedName name="BExSGNEL2G0PC04ATVS20W5179EK" localSheetId="11" hidden="1">#REF!</definedName>
    <definedName name="BExSGNEL2G0PC04ATVS20W5179EK" localSheetId="10" hidden="1">#REF!</definedName>
    <definedName name="BExSGNEL2G0PC04ATVS20W5179EK" localSheetId="9" hidden="1">#REF!</definedName>
    <definedName name="BExSGNEL2G0PC04ATVS20W5179EK" localSheetId="8" hidden="1">#REF!</definedName>
    <definedName name="BExSGNEL2G0PC04ATVS20W5179EK" localSheetId="7" hidden="1">#REF!</definedName>
    <definedName name="BExSGNEL2G0PC04ATVS20W5179EK" localSheetId="6" hidden="1">#REF!</definedName>
    <definedName name="BExSGNEL2G0PC04ATVS20W5179EK" localSheetId="5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15" hidden="1">#REF!</definedName>
    <definedName name="BExSGOAYG73SFWOPAQV80P710GID" localSheetId="14" hidden="1">#REF!</definedName>
    <definedName name="BExSGOAYG73SFWOPAQV80P710GID" localSheetId="13" hidden="1">#REF!</definedName>
    <definedName name="BExSGOAYG73SFWOPAQV80P710GID" localSheetId="12" hidden="1">#REF!</definedName>
    <definedName name="BExSGOAYG73SFWOPAQV80P710GID" localSheetId="11" hidden="1">#REF!</definedName>
    <definedName name="BExSGOAYG73SFWOPAQV80P710GID" localSheetId="10" hidden="1">#REF!</definedName>
    <definedName name="BExSGOAYG73SFWOPAQV80P710GID" localSheetId="9" hidden="1">#REF!</definedName>
    <definedName name="BExSGOAYG73SFWOPAQV80P710GID" localSheetId="8" hidden="1">#REF!</definedName>
    <definedName name="BExSGOAYG73SFWOPAQV80P710GID" localSheetId="7" hidden="1">#REF!</definedName>
    <definedName name="BExSGOAYG73SFWOPAQV80P710GID" localSheetId="6" hidden="1">#REF!</definedName>
    <definedName name="BExSGOAYG73SFWOPAQV80P710GID" localSheetId="5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15" hidden="1">#REF!</definedName>
    <definedName name="BExSGOWJHRW7FWKLO2EHUOOGHNAF" localSheetId="14" hidden="1">#REF!</definedName>
    <definedName name="BExSGOWJHRW7FWKLO2EHUOOGHNAF" localSheetId="13" hidden="1">#REF!</definedName>
    <definedName name="BExSGOWJHRW7FWKLO2EHUOOGHNAF" localSheetId="12" hidden="1">#REF!</definedName>
    <definedName name="BExSGOWJHRW7FWKLO2EHUOOGHNAF" localSheetId="11" hidden="1">#REF!</definedName>
    <definedName name="BExSGOWJHRW7FWKLO2EHUOOGHNAF" localSheetId="10" hidden="1">#REF!</definedName>
    <definedName name="BExSGOWJHRW7FWKLO2EHUOOGHNAF" localSheetId="9" hidden="1">#REF!</definedName>
    <definedName name="BExSGOWJHRW7FWKLO2EHUOOGHNAF" localSheetId="8" hidden="1">#REF!</definedName>
    <definedName name="BExSGOWJHRW7FWKLO2EHUOOGHNAF" localSheetId="7" hidden="1">#REF!</definedName>
    <definedName name="BExSGOWJHRW7FWKLO2EHUOOGHNAF" localSheetId="6" hidden="1">#REF!</definedName>
    <definedName name="BExSGOWJHRW7FWKLO2EHUOOGHNAF" localSheetId="5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15" hidden="1">#REF!</definedName>
    <definedName name="BExSGOWJTAP41ZV5Q23H7MI9C76W" localSheetId="14" hidden="1">#REF!</definedName>
    <definedName name="BExSGOWJTAP41ZV5Q23H7MI9C76W" localSheetId="13" hidden="1">#REF!</definedName>
    <definedName name="BExSGOWJTAP41ZV5Q23H7MI9C76W" localSheetId="12" hidden="1">#REF!</definedName>
    <definedName name="BExSGOWJTAP41ZV5Q23H7MI9C76W" localSheetId="11" hidden="1">#REF!</definedName>
    <definedName name="BExSGOWJTAP41ZV5Q23H7MI9C76W" localSheetId="10" hidden="1">#REF!</definedName>
    <definedName name="BExSGOWJTAP41ZV5Q23H7MI9C76W" localSheetId="9" hidden="1">#REF!</definedName>
    <definedName name="BExSGOWJTAP41ZV5Q23H7MI9C76W" localSheetId="8" hidden="1">#REF!</definedName>
    <definedName name="BExSGOWJTAP41ZV5Q23H7MI9C76W" localSheetId="7" hidden="1">#REF!</definedName>
    <definedName name="BExSGOWJTAP41ZV5Q23H7MI9C76W" localSheetId="6" hidden="1">#REF!</definedName>
    <definedName name="BExSGOWJTAP41ZV5Q23H7MI9C76W" localSheetId="5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15" hidden="1">#REF!</definedName>
    <definedName name="BExSGR5JQVX2HQ0PKCGZNSSUM1RV" localSheetId="14" hidden="1">#REF!</definedName>
    <definedName name="BExSGR5JQVX2HQ0PKCGZNSSUM1RV" localSheetId="13" hidden="1">#REF!</definedName>
    <definedName name="BExSGR5JQVX2HQ0PKCGZNSSUM1RV" localSheetId="12" hidden="1">#REF!</definedName>
    <definedName name="BExSGR5JQVX2HQ0PKCGZNSSUM1RV" localSheetId="11" hidden="1">#REF!</definedName>
    <definedName name="BExSGR5JQVX2HQ0PKCGZNSSUM1RV" localSheetId="10" hidden="1">#REF!</definedName>
    <definedName name="BExSGR5JQVX2HQ0PKCGZNSSUM1RV" localSheetId="9" hidden="1">#REF!</definedName>
    <definedName name="BExSGR5JQVX2HQ0PKCGZNSSUM1RV" localSheetId="8" hidden="1">#REF!</definedName>
    <definedName name="BExSGR5JQVX2HQ0PKCGZNSSUM1RV" localSheetId="7" hidden="1">#REF!</definedName>
    <definedName name="BExSGR5JQVX2HQ0PKCGZNSSUM1RV" localSheetId="6" hidden="1">#REF!</definedName>
    <definedName name="BExSGR5JQVX2HQ0PKCGZNSSUM1RV" localSheetId="5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15" hidden="1">#REF!</definedName>
    <definedName name="BExSGT3MKX7YVLVP6YLL6KVO8UGV" localSheetId="14" hidden="1">#REF!</definedName>
    <definedName name="BExSGT3MKX7YVLVP6YLL6KVO8UGV" localSheetId="13" hidden="1">#REF!</definedName>
    <definedName name="BExSGT3MKX7YVLVP6YLL6KVO8UGV" localSheetId="12" hidden="1">#REF!</definedName>
    <definedName name="BExSGT3MKX7YVLVP6YLL6KVO8UGV" localSheetId="11" hidden="1">#REF!</definedName>
    <definedName name="BExSGT3MKX7YVLVP6YLL6KVO8UGV" localSheetId="10" hidden="1">#REF!</definedName>
    <definedName name="BExSGT3MKX7YVLVP6YLL6KVO8UGV" localSheetId="9" hidden="1">#REF!</definedName>
    <definedName name="BExSGT3MKX7YVLVP6YLL6KVO8UGV" localSheetId="8" hidden="1">#REF!</definedName>
    <definedName name="BExSGT3MKX7YVLVP6YLL6KVO8UGV" localSheetId="7" hidden="1">#REF!</definedName>
    <definedName name="BExSGT3MKX7YVLVP6YLL6KVO8UGV" localSheetId="6" hidden="1">#REF!</definedName>
    <definedName name="BExSGT3MKX7YVLVP6YLL6KVO8UGV" localSheetId="5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15" hidden="1">#REF!</definedName>
    <definedName name="BExSGVHX69GJZHD99DKE4RZ042B1" localSheetId="14" hidden="1">#REF!</definedName>
    <definedName name="BExSGVHX69GJZHD99DKE4RZ042B1" localSheetId="13" hidden="1">#REF!</definedName>
    <definedName name="BExSGVHX69GJZHD99DKE4RZ042B1" localSheetId="12" hidden="1">#REF!</definedName>
    <definedName name="BExSGVHX69GJZHD99DKE4RZ042B1" localSheetId="11" hidden="1">#REF!</definedName>
    <definedName name="BExSGVHX69GJZHD99DKE4RZ042B1" localSheetId="10" hidden="1">#REF!</definedName>
    <definedName name="BExSGVHX69GJZHD99DKE4RZ042B1" localSheetId="9" hidden="1">#REF!</definedName>
    <definedName name="BExSGVHX69GJZHD99DKE4RZ042B1" localSheetId="8" hidden="1">#REF!</definedName>
    <definedName name="BExSGVHX69GJZHD99DKE4RZ042B1" localSheetId="7" hidden="1">#REF!</definedName>
    <definedName name="BExSGVHX69GJZHD99DKE4RZ042B1" localSheetId="6" hidden="1">#REF!</definedName>
    <definedName name="BExSGVHX69GJZHD99DKE4RZ042B1" localSheetId="5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15" hidden="1">#REF!</definedName>
    <definedName name="BExSGZJO4J4ZO04E2N2ECVYS9DEZ" localSheetId="14" hidden="1">#REF!</definedName>
    <definedName name="BExSGZJO4J4ZO04E2N2ECVYS9DEZ" localSheetId="13" hidden="1">#REF!</definedName>
    <definedName name="BExSGZJO4J4ZO04E2N2ECVYS9DEZ" localSheetId="12" hidden="1">#REF!</definedName>
    <definedName name="BExSGZJO4J4ZO04E2N2ECVYS9DEZ" localSheetId="11" hidden="1">#REF!</definedName>
    <definedName name="BExSGZJO4J4ZO04E2N2ECVYS9DEZ" localSheetId="10" hidden="1">#REF!</definedName>
    <definedName name="BExSGZJO4J4ZO04E2N2ECVYS9DEZ" localSheetId="9" hidden="1">#REF!</definedName>
    <definedName name="BExSGZJO4J4ZO04E2N2ECVYS9DEZ" localSheetId="8" hidden="1">#REF!</definedName>
    <definedName name="BExSGZJO4J4ZO04E2N2ECVYS9DEZ" localSheetId="7" hidden="1">#REF!</definedName>
    <definedName name="BExSGZJO4J4ZO04E2N2ECVYS9DEZ" localSheetId="6" hidden="1">#REF!</definedName>
    <definedName name="BExSGZJO4J4ZO04E2N2ECVYS9DEZ" localSheetId="5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15" hidden="1">#REF!</definedName>
    <definedName name="BExSHAHFHS7MMNJR8JPVABRGBVIT" localSheetId="14" hidden="1">#REF!</definedName>
    <definedName name="BExSHAHFHS7MMNJR8JPVABRGBVIT" localSheetId="13" hidden="1">#REF!</definedName>
    <definedName name="BExSHAHFHS7MMNJR8JPVABRGBVIT" localSheetId="12" hidden="1">#REF!</definedName>
    <definedName name="BExSHAHFHS7MMNJR8JPVABRGBVIT" localSheetId="11" hidden="1">#REF!</definedName>
    <definedName name="BExSHAHFHS7MMNJR8JPVABRGBVIT" localSheetId="10" hidden="1">#REF!</definedName>
    <definedName name="BExSHAHFHS7MMNJR8JPVABRGBVIT" localSheetId="9" hidden="1">#REF!</definedName>
    <definedName name="BExSHAHFHS7MMNJR8JPVABRGBVIT" localSheetId="8" hidden="1">#REF!</definedName>
    <definedName name="BExSHAHFHS7MMNJR8JPVABRGBVIT" localSheetId="7" hidden="1">#REF!</definedName>
    <definedName name="BExSHAHFHS7MMNJR8JPVABRGBVIT" localSheetId="6" hidden="1">#REF!</definedName>
    <definedName name="BExSHAHFHS7MMNJR8JPVABRGBVIT" localSheetId="5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15" hidden="1">#REF!</definedName>
    <definedName name="BExSHGH88QZWW4RNAX4YKAZ5JEBL" localSheetId="14" hidden="1">#REF!</definedName>
    <definedName name="BExSHGH88QZWW4RNAX4YKAZ5JEBL" localSheetId="13" hidden="1">#REF!</definedName>
    <definedName name="BExSHGH88QZWW4RNAX4YKAZ5JEBL" localSheetId="12" hidden="1">#REF!</definedName>
    <definedName name="BExSHGH88QZWW4RNAX4YKAZ5JEBL" localSheetId="11" hidden="1">#REF!</definedName>
    <definedName name="BExSHGH88QZWW4RNAX4YKAZ5JEBL" localSheetId="10" hidden="1">#REF!</definedName>
    <definedName name="BExSHGH88QZWW4RNAX4YKAZ5JEBL" localSheetId="9" hidden="1">#REF!</definedName>
    <definedName name="BExSHGH88QZWW4RNAX4YKAZ5JEBL" localSheetId="8" hidden="1">#REF!</definedName>
    <definedName name="BExSHGH88QZWW4RNAX4YKAZ5JEBL" localSheetId="7" hidden="1">#REF!</definedName>
    <definedName name="BExSHGH88QZWW4RNAX4YKAZ5JEBL" localSheetId="6" hidden="1">#REF!</definedName>
    <definedName name="BExSHGH88QZWW4RNAX4YKAZ5JEBL" localSheetId="5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15" hidden="1">#REF!</definedName>
    <definedName name="BExSHOKK1OO3CX9Z28C58E5J1D9W" localSheetId="14" hidden="1">#REF!</definedName>
    <definedName name="BExSHOKK1OO3CX9Z28C58E5J1D9W" localSheetId="13" hidden="1">#REF!</definedName>
    <definedName name="BExSHOKK1OO3CX9Z28C58E5J1D9W" localSheetId="12" hidden="1">#REF!</definedName>
    <definedName name="BExSHOKK1OO3CX9Z28C58E5J1D9W" localSheetId="11" hidden="1">#REF!</definedName>
    <definedName name="BExSHOKK1OO3CX9Z28C58E5J1D9W" localSheetId="10" hidden="1">#REF!</definedName>
    <definedName name="BExSHOKK1OO3CX9Z28C58E5J1D9W" localSheetId="9" hidden="1">#REF!</definedName>
    <definedName name="BExSHOKK1OO3CX9Z28C58E5J1D9W" localSheetId="8" hidden="1">#REF!</definedName>
    <definedName name="BExSHOKK1OO3CX9Z28C58E5J1D9W" localSheetId="7" hidden="1">#REF!</definedName>
    <definedName name="BExSHOKK1OO3CX9Z28C58E5J1D9W" localSheetId="6" hidden="1">#REF!</definedName>
    <definedName name="BExSHOKK1OO3CX9Z28C58E5J1D9W" localSheetId="5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15" hidden="1">#REF!</definedName>
    <definedName name="BExSHQD8KYLTQGDXIRKCHQQ7MKIH" localSheetId="14" hidden="1">#REF!</definedName>
    <definedName name="BExSHQD8KYLTQGDXIRKCHQQ7MKIH" localSheetId="13" hidden="1">#REF!</definedName>
    <definedName name="BExSHQD8KYLTQGDXIRKCHQQ7MKIH" localSheetId="12" hidden="1">#REF!</definedName>
    <definedName name="BExSHQD8KYLTQGDXIRKCHQQ7MKIH" localSheetId="11" hidden="1">#REF!</definedName>
    <definedName name="BExSHQD8KYLTQGDXIRKCHQQ7MKIH" localSheetId="10" hidden="1">#REF!</definedName>
    <definedName name="BExSHQD8KYLTQGDXIRKCHQQ7MKIH" localSheetId="9" hidden="1">#REF!</definedName>
    <definedName name="BExSHQD8KYLTQGDXIRKCHQQ7MKIH" localSheetId="8" hidden="1">#REF!</definedName>
    <definedName name="BExSHQD8KYLTQGDXIRKCHQQ7MKIH" localSheetId="7" hidden="1">#REF!</definedName>
    <definedName name="BExSHQD8KYLTQGDXIRKCHQQ7MKIH" localSheetId="6" hidden="1">#REF!</definedName>
    <definedName name="BExSHQD8KYLTQGDXIRKCHQQ7MKIH" localSheetId="5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15" hidden="1">#REF!</definedName>
    <definedName name="BExSHVGPIAHXI97UBLI9G4I4M29F" localSheetId="14" hidden="1">#REF!</definedName>
    <definedName name="BExSHVGPIAHXI97UBLI9G4I4M29F" localSheetId="13" hidden="1">#REF!</definedName>
    <definedName name="BExSHVGPIAHXI97UBLI9G4I4M29F" localSheetId="12" hidden="1">#REF!</definedName>
    <definedName name="BExSHVGPIAHXI97UBLI9G4I4M29F" localSheetId="11" hidden="1">#REF!</definedName>
    <definedName name="BExSHVGPIAHXI97UBLI9G4I4M29F" localSheetId="10" hidden="1">#REF!</definedName>
    <definedName name="BExSHVGPIAHXI97UBLI9G4I4M29F" localSheetId="9" hidden="1">#REF!</definedName>
    <definedName name="BExSHVGPIAHXI97UBLI9G4I4M29F" localSheetId="8" hidden="1">#REF!</definedName>
    <definedName name="BExSHVGPIAHXI97UBLI9G4I4M29F" localSheetId="7" hidden="1">#REF!</definedName>
    <definedName name="BExSHVGPIAHXI97UBLI9G4I4M29F" localSheetId="6" hidden="1">#REF!</definedName>
    <definedName name="BExSHVGPIAHXI97UBLI9G4I4M29F" localSheetId="5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15" hidden="1">#REF!</definedName>
    <definedName name="BExSI0K2YL3HTCQAD8A7TR4QCUR6" localSheetId="14" hidden="1">#REF!</definedName>
    <definedName name="BExSI0K2YL3HTCQAD8A7TR4QCUR6" localSheetId="13" hidden="1">#REF!</definedName>
    <definedName name="BExSI0K2YL3HTCQAD8A7TR4QCUR6" localSheetId="12" hidden="1">#REF!</definedName>
    <definedName name="BExSI0K2YL3HTCQAD8A7TR4QCUR6" localSheetId="11" hidden="1">#REF!</definedName>
    <definedName name="BExSI0K2YL3HTCQAD8A7TR4QCUR6" localSheetId="10" hidden="1">#REF!</definedName>
    <definedName name="BExSI0K2YL3HTCQAD8A7TR4QCUR6" localSheetId="9" hidden="1">#REF!</definedName>
    <definedName name="BExSI0K2YL3HTCQAD8A7TR4QCUR6" localSheetId="8" hidden="1">#REF!</definedName>
    <definedName name="BExSI0K2YL3HTCQAD8A7TR4QCUR6" localSheetId="7" hidden="1">#REF!</definedName>
    <definedName name="BExSI0K2YL3HTCQAD8A7TR4QCUR6" localSheetId="6" hidden="1">#REF!</definedName>
    <definedName name="BExSI0K2YL3HTCQAD8A7TR4QCUR6" localSheetId="5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15" hidden="1">#REF!</definedName>
    <definedName name="BExSIFUDNRWXWIWNGCCFOOD8WIAZ" localSheetId="14" hidden="1">#REF!</definedName>
    <definedName name="BExSIFUDNRWXWIWNGCCFOOD8WIAZ" localSheetId="13" hidden="1">#REF!</definedName>
    <definedName name="BExSIFUDNRWXWIWNGCCFOOD8WIAZ" localSheetId="12" hidden="1">#REF!</definedName>
    <definedName name="BExSIFUDNRWXWIWNGCCFOOD8WIAZ" localSheetId="11" hidden="1">#REF!</definedName>
    <definedName name="BExSIFUDNRWXWIWNGCCFOOD8WIAZ" localSheetId="10" hidden="1">#REF!</definedName>
    <definedName name="BExSIFUDNRWXWIWNGCCFOOD8WIAZ" localSheetId="9" hidden="1">#REF!</definedName>
    <definedName name="BExSIFUDNRWXWIWNGCCFOOD8WIAZ" localSheetId="8" hidden="1">#REF!</definedName>
    <definedName name="BExSIFUDNRWXWIWNGCCFOOD8WIAZ" localSheetId="7" hidden="1">#REF!</definedName>
    <definedName name="BExSIFUDNRWXWIWNGCCFOOD8WIAZ" localSheetId="6" hidden="1">#REF!</definedName>
    <definedName name="BExSIFUDNRWXWIWNGCCFOOD8WIAZ" localSheetId="5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15" hidden="1">#REF!</definedName>
    <definedName name="BExTTZNS2PBCR93C9IUW49UZ4I6T" localSheetId="14" hidden="1">#REF!</definedName>
    <definedName name="BExTTZNS2PBCR93C9IUW49UZ4I6T" localSheetId="13" hidden="1">#REF!</definedName>
    <definedName name="BExTTZNS2PBCR93C9IUW49UZ4I6T" localSheetId="12" hidden="1">#REF!</definedName>
    <definedName name="BExTTZNS2PBCR93C9IUW49UZ4I6T" localSheetId="11" hidden="1">#REF!</definedName>
    <definedName name="BExTTZNS2PBCR93C9IUW49UZ4I6T" localSheetId="10" hidden="1">#REF!</definedName>
    <definedName name="BExTTZNS2PBCR93C9IUW49UZ4I6T" localSheetId="9" hidden="1">#REF!</definedName>
    <definedName name="BExTTZNS2PBCR93C9IUW49UZ4I6T" localSheetId="8" hidden="1">#REF!</definedName>
    <definedName name="BExTTZNS2PBCR93C9IUW49UZ4I6T" localSheetId="7" hidden="1">#REF!</definedName>
    <definedName name="BExTTZNS2PBCR93C9IUW49UZ4I6T" localSheetId="6" hidden="1">#REF!</definedName>
    <definedName name="BExTTZNS2PBCR93C9IUW49UZ4I6T" localSheetId="5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15" hidden="1">#REF!</definedName>
    <definedName name="BExTU2YFQ25JQ6MEMRHHN66VLTPJ" localSheetId="14" hidden="1">#REF!</definedName>
    <definedName name="BExTU2YFQ25JQ6MEMRHHN66VLTPJ" localSheetId="13" hidden="1">#REF!</definedName>
    <definedName name="BExTU2YFQ25JQ6MEMRHHN66VLTPJ" localSheetId="12" hidden="1">#REF!</definedName>
    <definedName name="BExTU2YFQ25JQ6MEMRHHN66VLTPJ" localSheetId="11" hidden="1">#REF!</definedName>
    <definedName name="BExTU2YFQ25JQ6MEMRHHN66VLTPJ" localSheetId="10" hidden="1">#REF!</definedName>
    <definedName name="BExTU2YFQ25JQ6MEMRHHN66VLTPJ" localSheetId="9" hidden="1">#REF!</definedName>
    <definedName name="BExTU2YFQ25JQ6MEMRHHN66VLTPJ" localSheetId="8" hidden="1">#REF!</definedName>
    <definedName name="BExTU2YFQ25JQ6MEMRHHN66VLTPJ" localSheetId="7" hidden="1">#REF!</definedName>
    <definedName name="BExTU2YFQ25JQ6MEMRHHN66VLTPJ" localSheetId="6" hidden="1">#REF!</definedName>
    <definedName name="BExTU2YFQ25JQ6MEMRHHN66VLTPJ" localSheetId="5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15" hidden="1">#REF!</definedName>
    <definedName name="BExTU75IOII1V5O0C9X2VAYYVJUG" localSheetId="14" hidden="1">#REF!</definedName>
    <definedName name="BExTU75IOII1V5O0C9X2VAYYVJUG" localSheetId="13" hidden="1">#REF!</definedName>
    <definedName name="BExTU75IOII1V5O0C9X2VAYYVJUG" localSheetId="12" hidden="1">#REF!</definedName>
    <definedName name="BExTU75IOII1V5O0C9X2VAYYVJUG" localSheetId="11" hidden="1">#REF!</definedName>
    <definedName name="BExTU75IOII1V5O0C9X2VAYYVJUG" localSheetId="10" hidden="1">#REF!</definedName>
    <definedName name="BExTU75IOII1V5O0C9X2VAYYVJUG" localSheetId="9" hidden="1">#REF!</definedName>
    <definedName name="BExTU75IOII1V5O0C9X2VAYYVJUG" localSheetId="8" hidden="1">#REF!</definedName>
    <definedName name="BExTU75IOII1V5O0C9X2VAYYVJUG" localSheetId="7" hidden="1">#REF!</definedName>
    <definedName name="BExTU75IOII1V5O0C9X2VAYYVJUG" localSheetId="6" hidden="1">#REF!</definedName>
    <definedName name="BExTU75IOII1V5O0C9X2VAYYVJUG" localSheetId="5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15" hidden="1">#REF!</definedName>
    <definedName name="BExTUA5F7V4LUIIAM17J3A8XF3JE" localSheetId="14" hidden="1">#REF!</definedName>
    <definedName name="BExTUA5F7V4LUIIAM17J3A8XF3JE" localSheetId="13" hidden="1">#REF!</definedName>
    <definedName name="BExTUA5F7V4LUIIAM17J3A8XF3JE" localSheetId="12" hidden="1">#REF!</definedName>
    <definedName name="BExTUA5F7V4LUIIAM17J3A8XF3JE" localSheetId="11" hidden="1">#REF!</definedName>
    <definedName name="BExTUA5F7V4LUIIAM17J3A8XF3JE" localSheetId="10" hidden="1">#REF!</definedName>
    <definedName name="BExTUA5F7V4LUIIAM17J3A8XF3JE" localSheetId="9" hidden="1">#REF!</definedName>
    <definedName name="BExTUA5F7V4LUIIAM17J3A8XF3JE" localSheetId="8" hidden="1">#REF!</definedName>
    <definedName name="BExTUA5F7V4LUIIAM17J3A8XF3JE" localSheetId="7" hidden="1">#REF!</definedName>
    <definedName name="BExTUA5F7V4LUIIAM17J3A8XF3JE" localSheetId="6" hidden="1">#REF!</definedName>
    <definedName name="BExTUA5F7V4LUIIAM17J3A8XF3JE" localSheetId="5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15" hidden="1">#REF!</definedName>
    <definedName name="BExTUBY3AA9B91YRRWFOT21LUL8Q" localSheetId="14" hidden="1">#REF!</definedName>
    <definedName name="BExTUBY3AA9B91YRRWFOT21LUL8Q" localSheetId="13" hidden="1">#REF!</definedName>
    <definedName name="BExTUBY3AA9B91YRRWFOT21LUL8Q" localSheetId="12" hidden="1">#REF!</definedName>
    <definedName name="BExTUBY3AA9B91YRRWFOT21LUL8Q" localSheetId="11" hidden="1">#REF!</definedName>
    <definedName name="BExTUBY3AA9B91YRRWFOT21LUL8Q" localSheetId="10" hidden="1">#REF!</definedName>
    <definedName name="BExTUBY3AA9B91YRRWFOT21LUL8Q" localSheetId="9" hidden="1">#REF!</definedName>
    <definedName name="BExTUBY3AA9B91YRRWFOT21LUL8Q" localSheetId="8" hidden="1">#REF!</definedName>
    <definedName name="BExTUBY3AA9B91YRRWFOT21LUL8Q" localSheetId="7" hidden="1">#REF!</definedName>
    <definedName name="BExTUBY3AA9B91YRRWFOT21LUL8Q" localSheetId="6" hidden="1">#REF!</definedName>
    <definedName name="BExTUBY3AA9B91YRRWFOT21LUL8Q" localSheetId="5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15" hidden="1">#REF!</definedName>
    <definedName name="BExTUJ53ANGZ3H1KDK4CR4Q0OD6P" localSheetId="14" hidden="1">#REF!</definedName>
    <definedName name="BExTUJ53ANGZ3H1KDK4CR4Q0OD6P" localSheetId="13" hidden="1">#REF!</definedName>
    <definedName name="BExTUJ53ANGZ3H1KDK4CR4Q0OD6P" localSheetId="12" hidden="1">#REF!</definedName>
    <definedName name="BExTUJ53ANGZ3H1KDK4CR4Q0OD6P" localSheetId="11" hidden="1">#REF!</definedName>
    <definedName name="BExTUJ53ANGZ3H1KDK4CR4Q0OD6P" localSheetId="10" hidden="1">#REF!</definedName>
    <definedName name="BExTUJ53ANGZ3H1KDK4CR4Q0OD6P" localSheetId="9" hidden="1">#REF!</definedName>
    <definedName name="BExTUJ53ANGZ3H1KDK4CR4Q0OD6P" localSheetId="8" hidden="1">#REF!</definedName>
    <definedName name="BExTUJ53ANGZ3H1KDK4CR4Q0OD6P" localSheetId="7" hidden="1">#REF!</definedName>
    <definedName name="BExTUJ53ANGZ3H1KDK4CR4Q0OD6P" localSheetId="6" hidden="1">#REF!</definedName>
    <definedName name="BExTUJ53ANGZ3H1KDK4CR4Q0OD6P" localSheetId="5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15" hidden="1">#REF!</definedName>
    <definedName name="BExTUKXSZBM7C57G6NGLWGU4WOHY" localSheetId="14" hidden="1">#REF!</definedName>
    <definedName name="BExTUKXSZBM7C57G6NGLWGU4WOHY" localSheetId="13" hidden="1">#REF!</definedName>
    <definedName name="BExTUKXSZBM7C57G6NGLWGU4WOHY" localSheetId="12" hidden="1">#REF!</definedName>
    <definedName name="BExTUKXSZBM7C57G6NGLWGU4WOHY" localSheetId="11" hidden="1">#REF!</definedName>
    <definedName name="BExTUKXSZBM7C57G6NGLWGU4WOHY" localSheetId="10" hidden="1">#REF!</definedName>
    <definedName name="BExTUKXSZBM7C57G6NGLWGU4WOHY" localSheetId="9" hidden="1">#REF!</definedName>
    <definedName name="BExTUKXSZBM7C57G6NGLWGU4WOHY" localSheetId="8" hidden="1">#REF!</definedName>
    <definedName name="BExTUKXSZBM7C57G6NGLWGU4WOHY" localSheetId="7" hidden="1">#REF!</definedName>
    <definedName name="BExTUKXSZBM7C57G6NGLWGU4WOHY" localSheetId="6" hidden="1">#REF!</definedName>
    <definedName name="BExTUKXSZBM7C57G6NGLWGU4WOHY" localSheetId="5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15" hidden="1">#REF!</definedName>
    <definedName name="BExTUNC5INBE8Y5OA5GQUTXX6QJW" localSheetId="14" hidden="1">#REF!</definedName>
    <definedName name="BExTUNC5INBE8Y5OA5GQUTXX6QJW" localSheetId="13" hidden="1">#REF!</definedName>
    <definedName name="BExTUNC5INBE8Y5OA5GQUTXX6QJW" localSheetId="12" hidden="1">#REF!</definedName>
    <definedName name="BExTUNC5INBE8Y5OA5GQUTXX6QJW" localSheetId="11" hidden="1">#REF!</definedName>
    <definedName name="BExTUNC5INBE8Y5OA5GQUTXX6QJW" localSheetId="10" hidden="1">#REF!</definedName>
    <definedName name="BExTUNC5INBE8Y5OA5GQUTXX6QJW" localSheetId="9" hidden="1">#REF!</definedName>
    <definedName name="BExTUNC5INBE8Y5OA5GQUTXX6QJW" localSheetId="8" hidden="1">#REF!</definedName>
    <definedName name="BExTUNC5INBE8Y5OA5GQUTXX6QJW" localSheetId="7" hidden="1">#REF!</definedName>
    <definedName name="BExTUNC5INBE8Y5OA5GQUTXX6QJW" localSheetId="6" hidden="1">#REF!</definedName>
    <definedName name="BExTUNC5INBE8Y5OA5GQUTXX6QJW" localSheetId="5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15" hidden="1">#REF!</definedName>
    <definedName name="BExTUSQCFFYZCDNHWHADBC2E1ZP1" localSheetId="14" hidden="1">#REF!</definedName>
    <definedName name="BExTUSQCFFYZCDNHWHADBC2E1ZP1" localSheetId="13" hidden="1">#REF!</definedName>
    <definedName name="BExTUSQCFFYZCDNHWHADBC2E1ZP1" localSheetId="12" hidden="1">#REF!</definedName>
    <definedName name="BExTUSQCFFYZCDNHWHADBC2E1ZP1" localSheetId="11" hidden="1">#REF!</definedName>
    <definedName name="BExTUSQCFFYZCDNHWHADBC2E1ZP1" localSheetId="10" hidden="1">#REF!</definedName>
    <definedName name="BExTUSQCFFYZCDNHWHADBC2E1ZP1" localSheetId="9" hidden="1">#REF!</definedName>
    <definedName name="BExTUSQCFFYZCDNHWHADBC2E1ZP1" localSheetId="8" hidden="1">#REF!</definedName>
    <definedName name="BExTUSQCFFYZCDNHWHADBC2E1ZP1" localSheetId="7" hidden="1">#REF!</definedName>
    <definedName name="BExTUSQCFFYZCDNHWHADBC2E1ZP1" localSheetId="6" hidden="1">#REF!</definedName>
    <definedName name="BExTUSQCFFYZCDNHWHADBC2E1ZP1" localSheetId="5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15" hidden="1">#REF!</definedName>
    <definedName name="BExTUV4NQDZVAENZPSZGF7A3DDFN" localSheetId="14" hidden="1">#REF!</definedName>
    <definedName name="BExTUV4NQDZVAENZPSZGF7A3DDFN" localSheetId="13" hidden="1">#REF!</definedName>
    <definedName name="BExTUV4NQDZVAENZPSZGF7A3DDFN" localSheetId="12" hidden="1">#REF!</definedName>
    <definedName name="BExTUV4NQDZVAENZPSZGF7A3DDFN" localSheetId="11" hidden="1">#REF!</definedName>
    <definedName name="BExTUV4NQDZVAENZPSZGF7A3DDFN" localSheetId="10" hidden="1">#REF!</definedName>
    <definedName name="BExTUV4NQDZVAENZPSZGF7A3DDFN" localSheetId="9" hidden="1">#REF!</definedName>
    <definedName name="BExTUV4NQDZVAENZPSZGF7A3DDFN" localSheetId="8" hidden="1">#REF!</definedName>
    <definedName name="BExTUV4NQDZVAENZPSZGF7A3DDFN" localSheetId="7" hidden="1">#REF!</definedName>
    <definedName name="BExTUV4NQDZVAENZPSZGF7A3DDFN" localSheetId="6" hidden="1">#REF!</definedName>
    <definedName name="BExTUV4NQDZVAENZPSZGF7A3DDFN" localSheetId="5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15" hidden="1">#REF!</definedName>
    <definedName name="BExTUVFGOJEYS28JURA5KHQFDU5J" localSheetId="14" hidden="1">#REF!</definedName>
    <definedName name="BExTUVFGOJEYS28JURA5KHQFDU5J" localSheetId="13" hidden="1">#REF!</definedName>
    <definedName name="BExTUVFGOJEYS28JURA5KHQFDU5J" localSheetId="12" hidden="1">#REF!</definedName>
    <definedName name="BExTUVFGOJEYS28JURA5KHQFDU5J" localSheetId="11" hidden="1">#REF!</definedName>
    <definedName name="BExTUVFGOJEYS28JURA5KHQFDU5J" localSheetId="10" hidden="1">#REF!</definedName>
    <definedName name="BExTUVFGOJEYS28JURA5KHQFDU5J" localSheetId="9" hidden="1">#REF!</definedName>
    <definedName name="BExTUVFGOJEYS28JURA5KHQFDU5J" localSheetId="8" hidden="1">#REF!</definedName>
    <definedName name="BExTUVFGOJEYS28JURA5KHQFDU5J" localSheetId="7" hidden="1">#REF!</definedName>
    <definedName name="BExTUVFGOJEYS28JURA5KHQFDU5J" localSheetId="6" hidden="1">#REF!</definedName>
    <definedName name="BExTUVFGOJEYS28JURA5KHQFDU5J" localSheetId="5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15" hidden="1">#REF!</definedName>
    <definedName name="BExTUW10U40QCYGHM5NJ3YR1O5SP" localSheetId="14" hidden="1">#REF!</definedName>
    <definedName name="BExTUW10U40QCYGHM5NJ3YR1O5SP" localSheetId="13" hidden="1">#REF!</definedName>
    <definedName name="BExTUW10U40QCYGHM5NJ3YR1O5SP" localSheetId="12" hidden="1">#REF!</definedName>
    <definedName name="BExTUW10U40QCYGHM5NJ3YR1O5SP" localSheetId="11" hidden="1">#REF!</definedName>
    <definedName name="BExTUW10U40QCYGHM5NJ3YR1O5SP" localSheetId="10" hidden="1">#REF!</definedName>
    <definedName name="BExTUW10U40QCYGHM5NJ3YR1O5SP" localSheetId="9" hidden="1">#REF!</definedName>
    <definedName name="BExTUW10U40QCYGHM5NJ3YR1O5SP" localSheetId="8" hidden="1">#REF!</definedName>
    <definedName name="BExTUW10U40QCYGHM5NJ3YR1O5SP" localSheetId="7" hidden="1">#REF!</definedName>
    <definedName name="BExTUW10U40QCYGHM5NJ3YR1O5SP" localSheetId="6" hidden="1">#REF!</definedName>
    <definedName name="BExTUW10U40QCYGHM5NJ3YR1O5SP" localSheetId="5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15" hidden="1">#REF!</definedName>
    <definedName name="BExTUWXFQHINU66YG82BI20ATMB5" localSheetId="14" hidden="1">#REF!</definedName>
    <definedName name="BExTUWXFQHINU66YG82BI20ATMB5" localSheetId="13" hidden="1">#REF!</definedName>
    <definedName name="BExTUWXFQHINU66YG82BI20ATMB5" localSheetId="12" hidden="1">#REF!</definedName>
    <definedName name="BExTUWXFQHINU66YG82BI20ATMB5" localSheetId="11" hidden="1">#REF!</definedName>
    <definedName name="BExTUWXFQHINU66YG82BI20ATMB5" localSheetId="10" hidden="1">#REF!</definedName>
    <definedName name="BExTUWXFQHINU66YG82BI20ATMB5" localSheetId="9" hidden="1">#REF!</definedName>
    <definedName name="BExTUWXFQHINU66YG82BI20ATMB5" localSheetId="8" hidden="1">#REF!</definedName>
    <definedName name="BExTUWXFQHINU66YG82BI20ATMB5" localSheetId="7" hidden="1">#REF!</definedName>
    <definedName name="BExTUWXFQHINU66YG82BI20ATMB5" localSheetId="6" hidden="1">#REF!</definedName>
    <definedName name="BExTUWXFQHINU66YG82BI20ATMB5" localSheetId="5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15" hidden="1">#REF!</definedName>
    <definedName name="BExTUY9WNSJ91GV8CP0SKJTEIV82" localSheetId="14" hidden="1">#REF!</definedName>
    <definedName name="BExTUY9WNSJ91GV8CP0SKJTEIV82" localSheetId="13" hidden="1">#REF!</definedName>
    <definedName name="BExTUY9WNSJ91GV8CP0SKJTEIV82" localSheetId="12" hidden="1">#REF!</definedName>
    <definedName name="BExTUY9WNSJ91GV8CP0SKJTEIV82" localSheetId="11" hidden="1">#REF!</definedName>
    <definedName name="BExTUY9WNSJ91GV8CP0SKJTEIV82" localSheetId="10" hidden="1">#REF!</definedName>
    <definedName name="BExTUY9WNSJ91GV8CP0SKJTEIV82" localSheetId="9" hidden="1">#REF!</definedName>
    <definedName name="BExTUY9WNSJ91GV8CP0SKJTEIV82" localSheetId="8" hidden="1">#REF!</definedName>
    <definedName name="BExTUY9WNSJ91GV8CP0SKJTEIV82" localSheetId="7" hidden="1">#REF!</definedName>
    <definedName name="BExTUY9WNSJ91GV8CP0SKJTEIV82" localSheetId="6" hidden="1">#REF!</definedName>
    <definedName name="BExTUY9WNSJ91GV8CP0SKJTEIV82" localSheetId="5" hidden="1">#REF!</definedName>
    <definedName name="BExTUY9WNSJ91GV8CP0SKJTEIV82" localSheetId="3" hidden="1">#REF!</definedName>
    <definedName name="BExTUY9WNSJ91GV8CP0SKJTEIV82" hidden="1">#REF!</definedName>
    <definedName name="BExTV67VIM8PV6KO253M4DUBJQLC" localSheetId="15" hidden="1">#REF!</definedName>
    <definedName name="BExTV67VIM8PV6KO253M4DUBJQLC" localSheetId="14" hidden="1">#REF!</definedName>
    <definedName name="BExTV67VIM8PV6KO253M4DUBJQLC" localSheetId="13" hidden="1">#REF!</definedName>
    <definedName name="BExTV67VIM8PV6KO253M4DUBJQLC" localSheetId="12" hidden="1">#REF!</definedName>
    <definedName name="BExTV67VIM8PV6KO253M4DUBJQLC" localSheetId="11" hidden="1">#REF!</definedName>
    <definedName name="BExTV67VIM8PV6KO253M4DUBJQLC" localSheetId="10" hidden="1">#REF!</definedName>
    <definedName name="BExTV67VIM8PV6KO253M4DUBJQLC" localSheetId="9" hidden="1">#REF!</definedName>
    <definedName name="BExTV67VIM8PV6KO253M4DUBJQLC" localSheetId="8" hidden="1">#REF!</definedName>
    <definedName name="BExTV67VIM8PV6KO253M4DUBJQLC" localSheetId="7" hidden="1">#REF!</definedName>
    <definedName name="BExTV67VIM8PV6KO253M4DUBJQLC" localSheetId="6" hidden="1">#REF!</definedName>
    <definedName name="BExTV67VIM8PV6KO253M4DUBJQLC" localSheetId="5" hidden="1">#REF!</definedName>
    <definedName name="BExTV67VIM8PV6KO253M4DUBJQLC" localSheetId="3" hidden="1">#REF!</definedName>
    <definedName name="BExTV67VIM8PV6KO253M4DUBJQLC" hidden="1">#REF!</definedName>
    <definedName name="BExTVELZCF2YA5L6F23BYZZR6WHF" localSheetId="15" hidden="1">#REF!</definedName>
    <definedName name="BExTVELZCF2YA5L6F23BYZZR6WHF" localSheetId="14" hidden="1">#REF!</definedName>
    <definedName name="BExTVELZCF2YA5L6F23BYZZR6WHF" localSheetId="13" hidden="1">#REF!</definedName>
    <definedName name="BExTVELZCF2YA5L6F23BYZZR6WHF" localSheetId="12" hidden="1">#REF!</definedName>
    <definedName name="BExTVELZCF2YA5L6F23BYZZR6WHF" localSheetId="11" hidden="1">#REF!</definedName>
    <definedName name="BExTVELZCF2YA5L6F23BYZZR6WHF" localSheetId="10" hidden="1">#REF!</definedName>
    <definedName name="BExTVELZCF2YA5L6F23BYZZR6WHF" localSheetId="9" hidden="1">#REF!</definedName>
    <definedName name="BExTVELZCF2YA5L6F23BYZZR6WHF" localSheetId="8" hidden="1">#REF!</definedName>
    <definedName name="BExTVELZCF2YA5L6F23BYZZR6WHF" localSheetId="7" hidden="1">#REF!</definedName>
    <definedName name="BExTVELZCF2YA5L6F23BYZZR6WHF" localSheetId="6" hidden="1">#REF!</definedName>
    <definedName name="BExTVELZCF2YA5L6F23BYZZR6WHF" localSheetId="5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15" hidden="1">#REF!</definedName>
    <definedName name="BExTVGPIQZ99YFXUC8OONUX5BD42" localSheetId="14" hidden="1">#REF!</definedName>
    <definedName name="BExTVGPIQZ99YFXUC8OONUX5BD42" localSheetId="13" hidden="1">#REF!</definedName>
    <definedName name="BExTVGPIQZ99YFXUC8OONUX5BD42" localSheetId="12" hidden="1">#REF!</definedName>
    <definedName name="BExTVGPIQZ99YFXUC8OONUX5BD42" localSheetId="11" hidden="1">#REF!</definedName>
    <definedName name="BExTVGPIQZ99YFXUC8OONUX5BD42" localSheetId="10" hidden="1">#REF!</definedName>
    <definedName name="BExTVGPIQZ99YFXUC8OONUX5BD42" localSheetId="9" hidden="1">#REF!</definedName>
    <definedName name="BExTVGPIQZ99YFXUC8OONUX5BD42" localSheetId="8" hidden="1">#REF!</definedName>
    <definedName name="BExTVGPIQZ99YFXUC8OONUX5BD42" localSheetId="7" hidden="1">#REF!</definedName>
    <definedName name="BExTVGPIQZ99YFXUC8OONUX5BD42" localSheetId="6" hidden="1">#REF!</definedName>
    <definedName name="BExTVGPIQZ99YFXUC8OONUX5BD42" localSheetId="5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15" hidden="1">#REF!</definedName>
    <definedName name="BExTVQG4F5RF0LZXG06AZ6EU1GQ3" localSheetId="14" hidden="1">#REF!</definedName>
    <definedName name="BExTVQG4F5RF0LZXG06AZ6EU1GQ3" localSheetId="13" hidden="1">#REF!</definedName>
    <definedName name="BExTVQG4F5RF0LZXG06AZ6EU1GQ3" localSheetId="12" hidden="1">#REF!</definedName>
    <definedName name="BExTVQG4F5RF0LZXG06AZ6EU1GQ3" localSheetId="11" hidden="1">#REF!</definedName>
    <definedName name="BExTVQG4F5RF0LZXG06AZ6EU1GQ3" localSheetId="10" hidden="1">#REF!</definedName>
    <definedName name="BExTVQG4F5RF0LZXG06AZ6EU1GQ3" localSheetId="9" hidden="1">#REF!</definedName>
    <definedName name="BExTVQG4F5RF0LZXG06AZ6EU1GQ3" localSheetId="8" hidden="1">#REF!</definedName>
    <definedName name="BExTVQG4F5RF0LZXG06AZ6EU1GQ3" localSheetId="7" hidden="1">#REF!</definedName>
    <definedName name="BExTVQG4F5RF0LZXG06AZ6EU1GQ3" localSheetId="6" hidden="1">#REF!</definedName>
    <definedName name="BExTVQG4F5RF0LZXG06AZ6EU1GQ3" localSheetId="5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15" hidden="1">#REF!</definedName>
    <definedName name="BExTVZQLP9VFLEYQ9280W13X7E8K" localSheetId="14" hidden="1">#REF!</definedName>
    <definedName name="BExTVZQLP9VFLEYQ9280W13X7E8K" localSheetId="13" hidden="1">#REF!</definedName>
    <definedName name="BExTVZQLP9VFLEYQ9280W13X7E8K" localSheetId="12" hidden="1">#REF!</definedName>
    <definedName name="BExTVZQLP9VFLEYQ9280W13X7E8K" localSheetId="11" hidden="1">#REF!</definedName>
    <definedName name="BExTVZQLP9VFLEYQ9280W13X7E8K" localSheetId="10" hidden="1">#REF!</definedName>
    <definedName name="BExTVZQLP9VFLEYQ9280W13X7E8K" localSheetId="9" hidden="1">#REF!</definedName>
    <definedName name="BExTVZQLP9VFLEYQ9280W13X7E8K" localSheetId="8" hidden="1">#REF!</definedName>
    <definedName name="BExTVZQLP9VFLEYQ9280W13X7E8K" localSheetId="7" hidden="1">#REF!</definedName>
    <definedName name="BExTVZQLP9VFLEYQ9280W13X7E8K" localSheetId="6" hidden="1">#REF!</definedName>
    <definedName name="BExTVZQLP9VFLEYQ9280W13X7E8K" localSheetId="5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15" hidden="1">#REF!</definedName>
    <definedName name="BExTWB4LA1PODQOH4LDTHQKBN16K" localSheetId="14" hidden="1">#REF!</definedName>
    <definedName name="BExTWB4LA1PODQOH4LDTHQKBN16K" localSheetId="13" hidden="1">#REF!</definedName>
    <definedName name="BExTWB4LA1PODQOH4LDTHQKBN16K" localSheetId="12" hidden="1">#REF!</definedName>
    <definedName name="BExTWB4LA1PODQOH4LDTHQKBN16K" localSheetId="11" hidden="1">#REF!</definedName>
    <definedName name="BExTWB4LA1PODQOH4LDTHQKBN16K" localSheetId="10" hidden="1">#REF!</definedName>
    <definedName name="BExTWB4LA1PODQOH4LDTHQKBN16K" localSheetId="9" hidden="1">#REF!</definedName>
    <definedName name="BExTWB4LA1PODQOH4LDTHQKBN16K" localSheetId="8" hidden="1">#REF!</definedName>
    <definedName name="BExTWB4LA1PODQOH4LDTHQKBN16K" localSheetId="7" hidden="1">#REF!</definedName>
    <definedName name="BExTWB4LA1PODQOH4LDTHQKBN16K" localSheetId="6" hidden="1">#REF!</definedName>
    <definedName name="BExTWB4LA1PODQOH4LDTHQKBN16K" localSheetId="5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15" hidden="1">#REF!</definedName>
    <definedName name="BExTWI0Q8AWXUA3ZN7I5V3QK2KM1" localSheetId="14" hidden="1">#REF!</definedName>
    <definedName name="BExTWI0Q8AWXUA3ZN7I5V3QK2KM1" localSheetId="13" hidden="1">#REF!</definedName>
    <definedName name="BExTWI0Q8AWXUA3ZN7I5V3QK2KM1" localSheetId="12" hidden="1">#REF!</definedName>
    <definedName name="BExTWI0Q8AWXUA3ZN7I5V3QK2KM1" localSheetId="11" hidden="1">#REF!</definedName>
    <definedName name="BExTWI0Q8AWXUA3ZN7I5V3QK2KM1" localSheetId="10" hidden="1">#REF!</definedName>
    <definedName name="BExTWI0Q8AWXUA3ZN7I5V3QK2KM1" localSheetId="9" hidden="1">#REF!</definedName>
    <definedName name="BExTWI0Q8AWXUA3ZN7I5V3QK2KM1" localSheetId="8" hidden="1">#REF!</definedName>
    <definedName name="BExTWI0Q8AWXUA3ZN7I5V3QK2KM1" localSheetId="7" hidden="1">#REF!</definedName>
    <definedName name="BExTWI0Q8AWXUA3ZN7I5V3QK2KM1" localSheetId="6" hidden="1">#REF!</definedName>
    <definedName name="BExTWI0Q8AWXUA3ZN7I5V3QK2KM1" localSheetId="5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15" hidden="1">#REF!</definedName>
    <definedName name="BExTWJTIA3WUW1PUWXAOP9O8NKLZ" localSheetId="14" hidden="1">#REF!</definedName>
    <definedName name="BExTWJTIA3WUW1PUWXAOP9O8NKLZ" localSheetId="13" hidden="1">#REF!</definedName>
    <definedName name="BExTWJTIA3WUW1PUWXAOP9O8NKLZ" localSheetId="12" hidden="1">#REF!</definedName>
    <definedName name="BExTWJTIA3WUW1PUWXAOP9O8NKLZ" localSheetId="11" hidden="1">#REF!</definedName>
    <definedName name="BExTWJTIA3WUW1PUWXAOP9O8NKLZ" localSheetId="10" hidden="1">#REF!</definedName>
    <definedName name="BExTWJTIA3WUW1PUWXAOP9O8NKLZ" localSheetId="9" hidden="1">#REF!</definedName>
    <definedName name="BExTWJTIA3WUW1PUWXAOP9O8NKLZ" localSheetId="8" hidden="1">#REF!</definedName>
    <definedName name="BExTWJTIA3WUW1PUWXAOP9O8NKLZ" localSheetId="7" hidden="1">#REF!</definedName>
    <definedName name="BExTWJTIA3WUW1PUWXAOP9O8NKLZ" localSheetId="6" hidden="1">#REF!</definedName>
    <definedName name="BExTWJTIA3WUW1PUWXAOP9O8NKLZ" localSheetId="5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15" hidden="1">#REF!</definedName>
    <definedName name="BExTWW95OX07FNA01WF5MSSSFQLX" localSheetId="14" hidden="1">#REF!</definedName>
    <definedName name="BExTWW95OX07FNA01WF5MSSSFQLX" localSheetId="13" hidden="1">#REF!</definedName>
    <definedName name="BExTWW95OX07FNA01WF5MSSSFQLX" localSheetId="12" hidden="1">#REF!</definedName>
    <definedName name="BExTWW95OX07FNA01WF5MSSSFQLX" localSheetId="11" hidden="1">#REF!</definedName>
    <definedName name="BExTWW95OX07FNA01WF5MSSSFQLX" localSheetId="10" hidden="1">#REF!</definedName>
    <definedName name="BExTWW95OX07FNA01WF5MSSSFQLX" localSheetId="9" hidden="1">#REF!</definedName>
    <definedName name="BExTWW95OX07FNA01WF5MSSSFQLX" localSheetId="8" hidden="1">#REF!</definedName>
    <definedName name="BExTWW95OX07FNA01WF5MSSSFQLX" localSheetId="7" hidden="1">#REF!</definedName>
    <definedName name="BExTWW95OX07FNA01WF5MSSSFQLX" localSheetId="6" hidden="1">#REF!</definedName>
    <definedName name="BExTWW95OX07FNA01WF5MSSSFQLX" localSheetId="5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15" hidden="1">#REF!</definedName>
    <definedName name="BExTX005F4GLW03J0PLPRPMI1SEG" localSheetId="14" hidden="1">#REF!</definedName>
    <definedName name="BExTX005F4GLW03J0PLPRPMI1SEG" localSheetId="13" hidden="1">#REF!</definedName>
    <definedName name="BExTX005F4GLW03J0PLPRPMI1SEG" localSheetId="12" hidden="1">#REF!</definedName>
    <definedName name="BExTX005F4GLW03J0PLPRPMI1SEG" localSheetId="11" hidden="1">#REF!</definedName>
    <definedName name="BExTX005F4GLW03J0PLPRPMI1SEG" localSheetId="10" hidden="1">#REF!</definedName>
    <definedName name="BExTX005F4GLW03J0PLPRPMI1SEG" localSheetId="9" hidden="1">#REF!</definedName>
    <definedName name="BExTX005F4GLW03J0PLPRPMI1SEG" localSheetId="8" hidden="1">#REF!</definedName>
    <definedName name="BExTX005F4GLW03J0PLPRPMI1SEG" localSheetId="7" hidden="1">#REF!</definedName>
    <definedName name="BExTX005F4GLW03J0PLPRPMI1SEG" localSheetId="6" hidden="1">#REF!</definedName>
    <definedName name="BExTX005F4GLW03J0PLPRPMI1SEG" localSheetId="5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15" hidden="1">#REF!</definedName>
    <definedName name="BExTX476KI0RNB71XI5TYMANSGBG" localSheetId="14" hidden="1">#REF!</definedName>
    <definedName name="BExTX476KI0RNB71XI5TYMANSGBG" localSheetId="13" hidden="1">#REF!</definedName>
    <definedName name="BExTX476KI0RNB71XI5TYMANSGBG" localSheetId="12" hidden="1">#REF!</definedName>
    <definedName name="BExTX476KI0RNB71XI5TYMANSGBG" localSheetId="11" hidden="1">#REF!</definedName>
    <definedName name="BExTX476KI0RNB71XI5TYMANSGBG" localSheetId="10" hidden="1">#REF!</definedName>
    <definedName name="BExTX476KI0RNB71XI5TYMANSGBG" localSheetId="9" hidden="1">#REF!</definedName>
    <definedName name="BExTX476KI0RNB71XI5TYMANSGBG" localSheetId="8" hidden="1">#REF!</definedName>
    <definedName name="BExTX476KI0RNB71XI5TYMANSGBG" localSheetId="7" hidden="1">#REF!</definedName>
    <definedName name="BExTX476KI0RNB71XI5TYMANSGBG" localSheetId="6" hidden="1">#REF!</definedName>
    <definedName name="BExTX476KI0RNB71XI5TYMANSGBG" localSheetId="5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15" hidden="1">#REF!</definedName>
    <definedName name="BExTXBJFKNSCUO7IOL6CSKERP06D" localSheetId="14" hidden="1">#REF!</definedName>
    <definedName name="BExTXBJFKNSCUO7IOL6CSKERP06D" localSheetId="13" hidden="1">#REF!</definedName>
    <definedName name="BExTXBJFKNSCUO7IOL6CSKERP06D" localSheetId="12" hidden="1">#REF!</definedName>
    <definedName name="BExTXBJFKNSCUO7IOL6CSKERP06D" localSheetId="11" hidden="1">#REF!</definedName>
    <definedName name="BExTXBJFKNSCUO7IOL6CSKERP06D" localSheetId="10" hidden="1">#REF!</definedName>
    <definedName name="BExTXBJFKNSCUO7IOL6CSKERP06D" localSheetId="9" hidden="1">#REF!</definedName>
    <definedName name="BExTXBJFKNSCUO7IOL6CSKERP06D" localSheetId="8" hidden="1">#REF!</definedName>
    <definedName name="BExTXBJFKNSCUO7IOL6CSKERP06D" localSheetId="7" hidden="1">#REF!</definedName>
    <definedName name="BExTXBJFKNSCUO7IOL6CSKERP06D" localSheetId="6" hidden="1">#REF!</definedName>
    <definedName name="BExTXBJFKNSCUO7IOL6CSKERP06D" localSheetId="5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15" hidden="1">#REF!</definedName>
    <definedName name="BExTXDMZDQ9U1FD9T7F79J29SYYN" localSheetId="14" hidden="1">#REF!</definedName>
    <definedName name="BExTXDMZDQ9U1FD9T7F79J29SYYN" localSheetId="13" hidden="1">#REF!</definedName>
    <definedName name="BExTXDMZDQ9U1FD9T7F79J29SYYN" localSheetId="12" hidden="1">#REF!</definedName>
    <definedName name="BExTXDMZDQ9U1FD9T7F79J29SYYN" localSheetId="11" hidden="1">#REF!</definedName>
    <definedName name="BExTXDMZDQ9U1FD9T7F79J29SYYN" localSheetId="10" hidden="1">#REF!</definedName>
    <definedName name="BExTXDMZDQ9U1FD9T7F79J29SYYN" localSheetId="9" hidden="1">#REF!</definedName>
    <definedName name="BExTXDMZDQ9U1FD9T7F79J29SYYN" localSheetId="8" hidden="1">#REF!</definedName>
    <definedName name="BExTXDMZDQ9U1FD9T7F79J29SYYN" localSheetId="7" hidden="1">#REF!</definedName>
    <definedName name="BExTXDMZDQ9U1FD9T7F79J29SYYN" localSheetId="6" hidden="1">#REF!</definedName>
    <definedName name="BExTXDMZDQ9U1FD9T7F79J29SYYN" localSheetId="5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15" hidden="1">#REF!</definedName>
    <definedName name="BExTXJ6HBAIXMMWKZTJNFDYVZCAY" localSheetId="14" hidden="1">#REF!</definedName>
    <definedName name="BExTXJ6HBAIXMMWKZTJNFDYVZCAY" localSheetId="13" hidden="1">#REF!</definedName>
    <definedName name="BExTXJ6HBAIXMMWKZTJNFDYVZCAY" localSheetId="12" hidden="1">#REF!</definedName>
    <definedName name="BExTXJ6HBAIXMMWKZTJNFDYVZCAY" localSheetId="11" hidden="1">#REF!</definedName>
    <definedName name="BExTXJ6HBAIXMMWKZTJNFDYVZCAY" localSheetId="10" hidden="1">#REF!</definedName>
    <definedName name="BExTXJ6HBAIXMMWKZTJNFDYVZCAY" localSheetId="9" hidden="1">#REF!</definedName>
    <definedName name="BExTXJ6HBAIXMMWKZTJNFDYVZCAY" localSheetId="8" hidden="1">#REF!</definedName>
    <definedName name="BExTXJ6HBAIXMMWKZTJNFDYVZCAY" localSheetId="7" hidden="1">#REF!</definedName>
    <definedName name="BExTXJ6HBAIXMMWKZTJNFDYVZCAY" localSheetId="6" hidden="1">#REF!</definedName>
    <definedName name="BExTXJ6HBAIXMMWKZTJNFDYVZCAY" localSheetId="5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15" hidden="1">#REF!</definedName>
    <definedName name="BExTXT812NQT8GAEGH738U29BI0D" localSheetId="14" hidden="1">#REF!</definedName>
    <definedName name="BExTXT812NQT8GAEGH738U29BI0D" localSheetId="13" hidden="1">#REF!</definedName>
    <definedName name="BExTXT812NQT8GAEGH738U29BI0D" localSheetId="12" hidden="1">#REF!</definedName>
    <definedName name="BExTXT812NQT8GAEGH738U29BI0D" localSheetId="11" hidden="1">#REF!</definedName>
    <definedName name="BExTXT812NQT8GAEGH738U29BI0D" localSheetId="10" hidden="1">#REF!</definedName>
    <definedName name="BExTXT812NQT8GAEGH738U29BI0D" localSheetId="9" hidden="1">#REF!</definedName>
    <definedName name="BExTXT812NQT8GAEGH738U29BI0D" localSheetId="8" hidden="1">#REF!</definedName>
    <definedName name="BExTXT812NQT8GAEGH738U29BI0D" localSheetId="7" hidden="1">#REF!</definedName>
    <definedName name="BExTXT812NQT8GAEGH738U29BI0D" localSheetId="6" hidden="1">#REF!</definedName>
    <definedName name="BExTXT812NQT8GAEGH738U29BI0D" localSheetId="5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15" hidden="1">#REF!</definedName>
    <definedName name="BExTXWIP2TFPTQ76NHFOB72NICRZ" localSheetId="14" hidden="1">#REF!</definedName>
    <definedName name="BExTXWIP2TFPTQ76NHFOB72NICRZ" localSheetId="13" hidden="1">#REF!</definedName>
    <definedName name="BExTXWIP2TFPTQ76NHFOB72NICRZ" localSheetId="12" hidden="1">#REF!</definedName>
    <definedName name="BExTXWIP2TFPTQ76NHFOB72NICRZ" localSheetId="11" hidden="1">#REF!</definedName>
    <definedName name="BExTXWIP2TFPTQ76NHFOB72NICRZ" localSheetId="10" hidden="1">#REF!</definedName>
    <definedName name="BExTXWIP2TFPTQ76NHFOB72NICRZ" localSheetId="9" hidden="1">#REF!</definedName>
    <definedName name="BExTXWIP2TFPTQ76NHFOB72NICRZ" localSheetId="8" hidden="1">#REF!</definedName>
    <definedName name="BExTXWIP2TFPTQ76NHFOB72NICRZ" localSheetId="7" hidden="1">#REF!</definedName>
    <definedName name="BExTXWIP2TFPTQ76NHFOB72NICRZ" localSheetId="6" hidden="1">#REF!</definedName>
    <definedName name="BExTXWIP2TFPTQ76NHFOB72NICRZ" localSheetId="5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15" hidden="1">#REF!</definedName>
    <definedName name="BExTY5T62H651VC86QM4X7E28JVA" localSheetId="14" hidden="1">#REF!</definedName>
    <definedName name="BExTY5T62H651VC86QM4X7E28JVA" localSheetId="13" hidden="1">#REF!</definedName>
    <definedName name="BExTY5T62H651VC86QM4X7E28JVA" localSheetId="12" hidden="1">#REF!</definedName>
    <definedName name="BExTY5T62H651VC86QM4X7E28JVA" localSheetId="11" hidden="1">#REF!</definedName>
    <definedName name="BExTY5T62H651VC86QM4X7E28JVA" localSheetId="10" hidden="1">#REF!</definedName>
    <definedName name="BExTY5T62H651VC86QM4X7E28JVA" localSheetId="9" hidden="1">#REF!</definedName>
    <definedName name="BExTY5T62H651VC86QM4X7E28JVA" localSheetId="8" hidden="1">#REF!</definedName>
    <definedName name="BExTY5T62H651VC86QM4X7E28JVA" localSheetId="7" hidden="1">#REF!</definedName>
    <definedName name="BExTY5T62H651VC86QM4X7E28JVA" localSheetId="6" hidden="1">#REF!</definedName>
    <definedName name="BExTY5T62H651VC86QM4X7E28JVA" localSheetId="5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15" hidden="1">#REF!</definedName>
    <definedName name="BExTYB7EHGVTJ4RSYOXWSG87U5WI" localSheetId="14" hidden="1">#REF!</definedName>
    <definedName name="BExTYB7EHGVTJ4RSYOXWSG87U5WI" localSheetId="13" hidden="1">#REF!</definedName>
    <definedName name="BExTYB7EHGVTJ4RSYOXWSG87U5WI" localSheetId="12" hidden="1">#REF!</definedName>
    <definedName name="BExTYB7EHGVTJ4RSYOXWSG87U5WI" localSheetId="11" hidden="1">#REF!</definedName>
    <definedName name="BExTYB7EHGVTJ4RSYOXWSG87U5WI" localSheetId="10" hidden="1">#REF!</definedName>
    <definedName name="BExTYB7EHGVTJ4RSYOXWSG87U5WI" localSheetId="9" hidden="1">#REF!</definedName>
    <definedName name="BExTYB7EHGVTJ4RSYOXWSG87U5WI" localSheetId="8" hidden="1">#REF!</definedName>
    <definedName name="BExTYB7EHGVTJ4RSYOXWSG87U5WI" localSheetId="7" hidden="1">#REF!</definedName>
    <definedName name="BExTYB7EHGVTJ4RSYOXWSG87U5WI" localSheetId="6" hidden="1">#REF!</definedName>
    <definedName name="BExTYB7EHGVTJ4RSYOXWSG87U5WI" localSheetId="5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15" hidden="1">#REF!</definedName>
    <definedName name="BExTYC93RS0KNKFOD35WG37LS9LY" localSheetId="14" hidden="1">#REF!</definedName>
    <definedName name="BExTYC93RS0KNKFOD35WG37LS9LY" localSheetId="13" hidden="1">#REF!</definedName>
    <definedName name="BExTYC93RS0KNKFOD35WG37LS9LY" localSheetId="12" hidden="1">#REF!</definedName>
    <definedName name="BExTYC93RS0KNKFOD35WG37LS9LY" localSheetId="11" hidden="1">#REF!</definedName>
    <definedName name="BExTYC93RS0KNKFOD35WG37LS9LY" localSheetId="10" hidden="1">#REF!</definedName>
    <definedName name="BExTYC93RS0KNKFOD35WG37LS9LY" localSheetId="9" hidden="1">#REF!</definedName>
    <definedName name="BExTYC93RS0KNKFOD35WG37LS9LY" localSheetId="8" hidden="1">#REF!</definedName>
    <definedName name="BExTYC93RS0KNKFOD35WG37LS9LY" localSheetId="7" hidden="1">#REF!</definedName>
    <definedName name="BExTYC93RS0KNKFOD35WG37LS9LY" localSheetId="6" hidden="1">#REF!</definedName>
    <definedName name="BExTYC93RS0KNKFOD35WG37LS9LY" localSheetId="5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15" hidden="1">#REF!</definedName>
    <definedName name="BExTYKCEFJ83LZM95M1V7CSFQVEA" localSheetId="14" hidden="1">#REF!</definedName>
    <definedName name="BExTYKCEFJ83LZM95M1V7CSFQVEA" localSheetId="13" hidden="1">#REF!</definedName>
    <definedName name="BExTYKCEFJ83LZM95M1V7CSFQVEA" localSheetId="12" hidden="1">#REF!</definedName>
    <definedName name="BExTYKCEFJ83LZM95M1V7CSFQVEA" localSheetId="11" hidden="1">#REF!</definedName>
    <definedName name="BExTYKCEFJ83LZM95M1V7CSFQVEA" localSheetId="10" hidden="1">#REF!</definedName>
    <definedName name="BExTYKCEFJ83LZM95M1V7CSFQVEA" localSheetId="9" hidden="1">#REF!</definedName>
    <definedName name="BExTYKCEFJ83LZM95M1V7CSFQVEA" localSheetId="8" hidden="1">#REF!</definedName>
    <definedName name="BExTYKCEFJ83LZM95M1V7CSFQVEA" localSheetId="7" hidden="1">#REF!</definedName>
    <definedName name="BExTYKCEFJ83LZM95M1V7CSFQVEA" localSheetId="6" hidden="1">#REF!</definedName>
    <definedName name="BExTYKCEFJ83LZM95M1V7CSFQVEA" localSheetId="5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15" hidden="1">#REF!</definedName>
    <definedName name="BExTYPLA9N640MFRJJQPKXT7P88M" localSheetId="14" hidden="1">#REF!</definedName>
    <definedName name="BExTYPLA9N640MFRJJQPKXT7P88M" localSheetId="13" hidden="1">#REF!</definedName>
    <definedName name="BExTYPLA9N640MFRJJQPKXT7P88M" localSheetId="12" hidden="1">#REF!</definedName>
    <definedName name="BExTYPLA9N640MFRJJQPKXT7P88M" localSheetId="11" hidden="1">#REF!</definedName>
    <definedName name="BExTYPLA9N640MFRJJQPKXT7P88M" localSheetId="10" hidden="1">#REF!</definedName>
    <definedName name="BExTYPLA9N640MFRJJQPKXT7P88M" localSheetId="9" hidden="1">#REF!</definedName>
    <definedName name="BExTYPLA9N640MFRJJQPKXT7P88M" localSheetId="8" hidden="1">#REF!</definedName>
    <definedName name="BExTYPLA9N640MFRJJQPKXT7P88M" localSheetId="7" hidden="1">#REF!</definedName>
    <definedName name="BExTYPLA9N640MFRJJQPKXT7P88M" localSheetId="6" hidden="1">#REF!</definedName>
    <definedName name="BExTYPLA9N640MFRJJQPKXT7P88M" localSheetId="5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15" hidden="1">#REF!</definedName>
    <definedName name="BExTYW1794M1TLJ2QQQCEEUZN18F" localSheetId="14" hidden="1">#REF!</definedName>
    <definedName name="BExTYW1794M1TLJ2QQQCEEUZN18F" localSheetId="13" hidden="1">#REF!</definedName>
    <definedName name="BExTYW1794M1TLJ2QQQCEEUZN18F" localSheetId="12" hidden="1">#REF!</definedName>
    <definedName name="BExTYW1794M1TLJ2QQQCEEUZN18F" localSheetId="11" hidden="1">#REF!</definedName>
    <definedName name="BExTYW1794M1TLJ2QQQCEEUZN18F" localSheetId="10" hidden="1">#REF!</definedName>
    <definedName name="BExTYW1794M1TLJ2QQQCEEUZN18F" localSheetId="9" hidden="1">#REF!</definedName>
    <definedName name="BExTYW1794M1TLJ2QQQCEEUZN18F" localSheetId="8" hidden="1">#REF!</definedName>
    <definedName name="BExTYW1794M1TLJ2QQQCEEUZN18F" localSheetId="7" hidden="1">#REF!</definedName>
    <definedName name="BExTYW1794M1TLJ2QQQCEEUZN18F" localSheetId="6" hidden="1">#REF!</definedName>
    <definedName name="BExTYW1794M1TLJ2QQQCEEUZN18F" localSheetId="5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15" hidden="1">#REF!</definedName>
    <definedName name="BExTZ7F71SNTOX4LLZCK5R9VUMIJ" localSheetId="14" hidden="1">#REF!</definedName>
    <definedName name="BExTZ7F71SNTOX4LLZCK5R9VUMIJ" localSheetId="13" hidden="1">#REF!</definedName>
    <definedName name="BExTZ7F71SNTOX4LLZCK5R9VUMIJ" localSheetId="12" hidden="1">#REF!</definedName>
    <definedName name="BExTZ7F71SNTOX4LLZCK5R9VUMIJ" localSheetId="11" hidden="1">#REF!</definedName>
    <definedName name="BExTZ7F71SNTOX4LLZCK5R9VUMIJ" localSheetId="10" hidden="1">#REF!</definedName>
    <definedName name="BExTZ7F71SNTOX4LLZCK5R9VUMIJ" localSheetId="9" hidden="1">#REF!</definedName>
    <definedName name="BExTZ7F71SNTOX4LLZCK5R9VUMIJ" localSheetId="8" hidden="1">#REF!</definedName>
    <definedName name="BExTZ7F71SNTOX4LLZCK5R9VUMIJ" localSheetId="7" hidden="1">#REF!</definedName>
    <definedName name="BExTZ7F71SNTOX4LLZCK5R9VUMIJ" localSheetId="6" hidden="1">#REF!</definedName>
    <definedName name="BExTZ7F71SNTOX4LLZCK5R9VUMIJ" localSheetId="5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15" hidden="1">#REF!</definedName>
    <definedName name="BExTZ80SWE36T1QSIIPJU7NJ65JL" localSheetId="14" hidden="1">#REF!</definedName>
    <definedName name="BExTZ80SWE36T1QSIIPJU7NJ65JL" localSheetId="13" hidden="1">#REF!</definedName>
    <definedName name="BExTZ80SWE36T1QSIIPJU7NJ65JL" localSheetId="12" hidden="1">#REF!</definedName>
    <definedName name="BExTZ80SWE36T1QSIIPJU7NJ65JL" localSheetId="11" hidden="1">#REF!</definedName>
    <definedName name="BExTZ80SWE36T1QSIIPJU7NJ65JL" localSheetId="10" hidden="1">#REF!</definedName>
    <definedName name="BExTZ80SWE36T1QSIIPJU7NJ65JL" localSheetId="9" hidden="1">#REF!</definedName>
    <definedName name="BExTZ80SWE36T1QSIIPJU7NJ65JL" localSheetId="8" hidden="1">#REF!</definedName>
    <definedName name="BExTZ80SWE36T1QSIIPJU7NJ65JL" localSheetId="7" hidden="1">#REF!</definedName>
    <definedName name="BExTZ80SWE36T1QSIIPJU7NJ65JL" localSheetId="6" hidden="1">#REF!</definedName>
    <definedName name="BExTZ80SWE36T1QSIIPJU7NJ65JL" localSheetId="5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15" hidden="1">#REF!</definedName>
    <definedName name="BExTZ869RSO739T4Q78JLOVO7G0C" localSheetId="14" hidden="1">#REF!</definedName>
    <definedName name="BExTZ869RSO739T4Q78JLOVO7G0C" localSheetId="13" hidden="1">#REF!</definedName>
    <definedName name="BExTZ869RSO739T4Q78JLOVO7G0C" localSheetId="12" hidden="1">#REF!</definedName>
    <definedName name="BExTZ869RSO739T4Q78JLOVO7G0C" localSheetId="11" hidden="1">#REF!</definedName>
    <definedName name="BExTZ869RSO739T4Q78JLOVO7G0C" localSheetId="10" hidden="1">#REF!</definedName>
    <definedName name="BExTZ869RSO739T4Q78JLOVO7G0C" localSheetId="9" hidden="1">#REF!</definedName>
    <definedName name="BExTZ869RSO739T4Q78JLOVO7G0C" localSheetId="8" hidden="1">#REF!</definedName>
    <definedName name="BExTZ869RSO739T4Q78JLOVO7G0C" localSheetId="7" hidden="1">#REF!</definedName>
    <definedName name="BExTZ869RSO739T4Q78JLOVO7G0C" localSheetId="6" hidden="1">#REF!</definedName>
    <definedName name="BExTZ869RSO739T4Q78JLOVO7G0C" localSheetId="5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15" hidden="1">#REF!</definedName>
    <definedName name="BExTZ8X5G9S3PA4FPSNK7T69W7QT" localSheetId="14" hidden="1">#REF!</definedName>
    <definedName name="BExTZ8X5G9S3PA4FPSNK7T69W7QT" localSheetId="13" hidden="1">#REF!</definedName>
    <definedName name="BExTZ8X5G9S3PA4FPSNK7T69W7QT" localSheetId="12" hidden="1">#REF!</definedName>
    <definedName name="BExTZ8X5G9S3PA4FPSNK7T69W7QT" localSheetId="11" hidden="1">#REF!</definedName>
    <definedName name="BExTZ8X5G9S3PA4FPSNK7T69W7QT" localSheetId="10" hidden="1">#REF!</definedName>
    <definedName name="BExTZ8X5G9S3PA4FPSNK7T69W7QT" localSheetId="9" hidden="1">#REF!</definedName>
    <definedName name="BExTZ8X5G9S3PA4FPSNK7T69W7QT" localSheetId="8" hidden="1">#REF!</definedName>
    <definedName name="BExTZ8X5G9S3PA4FPSNK7T69W7QT" localSheetId="7" hidden="1">#REF!</definedName>
    <definedName name="BExTZ8X5G9S3PA4FPSNK7T69W7QT" localSheetId="6" hidden="1">#REF!</definedName>
    <definedName name="BExTZ8X5G9S3PA4FPSNK7T69W7QT" localSheetId="5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15" hidden="1">#REF!</definedName>
    <definedName name="BExTZ97Y0RMR8V5BI9F2H4MFB77O" localSheetId="14" hidden="1">#REF!</definedName>
    <definedName name="BExTZ97Y0RMR8V5BI9F2H4MFB77O" localSheetId="13" hidden="1">#REF!</definedName>
    <definedName name="BExTZ97Y0RMR8V5BI9F2H4MFB77O" localSheetId="12" hidden="1">#REF!</definedName>
    <definedName name="BExTZ97Y0RMR8V5BI9F2H4MFB77O" localSheetId="11" hidden="1">#REF!</definedName>
    <definedName name="BExTZ97Y0RMR8V5BI9F2H4MFB77O" localSheetId="10" hidden="1">#REF!</definedName>
    <definedName name="BExTZ97Y0RMR8V5BI9F2H4MFB77O" localSheetId="9" hidden="1">#REF!</definedName>
    <definedName name="BExTZ97Y0RMR8V5BI9F2H4MFB77O" localSheetId="8" hidden="1">#REF!</definedName>
    <definedName name="BExTZ97Y0RMR8V5BI9F2H4MFB77O" localSheetId="7" hidden="1">#REF!</definedName>
    <definedName name="BExTZ97Y0RMR8V5BI9F2H4MFB77O" localSheetId="6" hidden="1">#REF!</definedName>
    <definedName name="BExTZ97Y0RMR8V5BI9F2H4MFB77O" localSheetId="5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15" hidden="1">#REF!</definedName>
    <definedName name="BExTZK5PMCAXJL4DUIGL6H9Y8U4C" localSheetId="14" hidden="1">#REF!</definedName>
    <definedName name="BExTZK5PMCAXJL4DUIGL6H9Y8U4C" localSheetId="13" hidden="1">#REF!</definedName>
    <definedName name="BExTZK5PMCAXJL4DUIGL6H9Y8U4C" localSheetId="12" hidden="1">#REF!</definedName>
    <definedName name="BExTZK5PMCAXJL4DUIGL6H9Y8U4C" localSheetId="11" hidden="1">#REF!</definedName>
    <definedName name="BExTZK5PMCAXJL4DUIGL6H9Y8U4C" localSheetId="10" hidden="1">#REF!</definedName>
    <definedName name="BExTZK5PMCAXJL4DUIGL6H9Y8U4C" localSheetId="9" hidden="1">#REF!</definedName>
    <definedName name="BExTZK5PMCAXJL4DUIGL6H9Y8U4C" localSheetId="8" hidden="1">#REF!</definedName>
    <definedName name="BExTZK5PMCAXJL4DUIGL6H9Y8U4C" localSheetId="7" hidden="1">#REF!</definedName>
    <definedName name="BExTZK5PMCAXJL4DUIGL6H9Y8U4C" localSheetId="6" hidden="1">#REF!</definedName>
    <definedName name="BExTZK5PMCAXJL4DUIGL6H9Y8U4C" localSheetId="5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15" hidden="1">#REF!</definedName>
    <definedName name="BExTZKB6L5SXV5UN71YVTCBEIGWY" localSheetId="14" hidden="1">#REF!</definedName>
    <definedName name="BExTZKB6L5SXV5UN71YVTCBEIGWY" localSheetId="13" hidden="1">#REF!</definedName>
    <definedName name="BExTZKB6L5SXV5UN71YVTCBEIGWY" localSheetId="12" hidden="1">#REF!</definedName>
    <definedName name="BExTZKB6L5SXV5UN71YVTCBEIGWY" localSheetId="11" hidden="1">#REF!</definedName>
    <definedName name="BExTZKB6L5SXV5UN71YVTCBEIGWY" localSheetId="10" hidden="1">#REF!</definedName>
    <definedName name="BExTZKB6L5SXV5UN71YVTCBEIGWY" localSheetId="9" hidden="1">#REF!</definedName>
    <definedName name="BExTZKB6L5SXV5UN71YVTCBEIGWY" localSheetId="8" hidden="1">#REF!</definedName>
    <definedName name="BExTZKB6L5SXV5UN71YVTCBEIGWY" localSheetId="7" hidden="1">#REF!</definedName>
    <definedName name="BExTZKB6L5SXV5UN71YVTCBEIGWY" localSheetId="6" hidden="1">#REF!</definedName>
    <definedName name="BExTZKB6L5SXV5UN71YVTCBEIGWY" localSheetId="5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15" hidden="1">#REF!</definedName>
    <definedName name="BExTZLICVKK4NBJFEGL270GJ2VQO" localSheetId="14" hidden="1">#REF!</definedName>
    <definedName name="BExTZLICVKK4NBJFEGL270GJ2VQO" localSheetId="13" hidden="1">#REF!</definedName>
    <definedName name="BExTZLICVKK4NBJFEGL270GJ2VQO" localSheetId="12" hidden="1">#REF!</definedName>
    <definedName name="BExTZLICVKK4NBJFEGL270GJ2VQO" localSheetId="11" hidden="1">#REF!</definedName>
    <definedName name="BExTZLICVKK4NBJFEGL270GJ2VQO" localSheetId="10" hidden="1">#REF!</definedName>
    <definedName name="BExTZLICVKK4NBJFEGL270GJ2VQO" localSheetId="9" hidden="1">#REF!</definedName>
    <definedName name="BExTZLICVKK4NBJFEGL270GJ2VQO" localSheetId="8" hidden="1">#REF!</definedName>
    <definedName name="BExTZLICVKK4NBJFEGL270GJ2VQO" localSheetId="7" hidden="1">#REF!</definedName>
    <definedName name="BExTZLICVKK4NBJFEGL270GJ2VQO" localSheetId="6" hidden="1">#REF!</definedName>
    <definedName name="BExTZLICVKK4NBJFEGL270GJ2VQO" localSheetId="5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15" hidden="1">#REF!</definedName>
    <definedName name="BExTZO2596CBZKPI7YNA1QQNPAIJ" localSheetId="14" hidden="1">#REF!</definedName>
    <definedName name="BExTZO2596CBZKPI7YNA1QQNPAIJ" localSheetId="13" hidden="1">#REF!</definedName>
    <definedName name="BExTZO2596CBZKPI7YNA1QQNPAIJ" localSheetId="12" hidden="1">#REF!</definedName>
    <definedName name="BExTZO2596CBZKPI7YNA1QQNPAIJ" localSheetId="11" hidden="1">#REF!</definedName>
    <definedName name="BExTZO2596CBZKPI7YNA1QQNPAIJ" localSheetId="10" hidden="1">#REF!</definedName>
    <definedName name="BExTZO2596CBZKPI7YNA1QQNPAIJ" localSheetId="9" hidden="1">#REF!</definedName>
    <definedName name="BExTZO2596CBZKPI7YNA1QQNPAIJ" localSheetId="8" hidden="1">#REF!</definedName>
    <definedName name="BExTZO2596CBZKPI7YNA1QQNPAIJ" localSheetId="7" hidden="1">#REF!</definedName>
    <definedName name="BExTZO2596CBZKPI7YNA1QQNPAIJ" localSheetId="6" hidden="1">#REF!</definedName>
    <definedName name="BExTZO2596CBZKPI7YNA1QQNPAIJ" localSheetId="5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15" hidden="1">#REF!</definedName>
    <definedName name="BExTZY8TDV4U7FQL7O10G6VKWKPJ" localSheetId="14" hidden="1">#REF!</definedName>
    <definedName name="BExTZY8TDV4U7FQL7O10G6VKWKPJ" localSheetId="13" hidden="1">#REF!</definedName>
    <definedName name="BExTZY8TDV4U7FQL7O10G6VKWKPJ" localSheetId="12" hidden="1">#REF!</definedName>
    <definedName name="BExTZY8TDV4U7FQL7O10G6VKWKPJ" localSheetId="11" hidden="1">#REF!</definedName>
    <definedName name="BExTZY8TDV4U7FQL7O10G6VKWKPJ" localSheetId="10" hidden="1">#REF!</definedName>
    <definedName name="BExTZY8TDV4U7FQL7O10G6VKWKPJ" localSheetId="9" hidden="1">#REF!</definedName>
    <definedName name="BExTZY8TDV4U7FQL7O10G6VKWKPJ" localSheetId="8" hidden="1">#REF!</definedName>
    <definedName name="BExTZY8TDV4U7FQL7O10G6VKWKPJ" localSheetId="7" hidden="1">#REF!</definedName>
    <definedName name="BExTZY8TDV4U7FQL7O10G6VKWKPJ" localSheetId="6" hidden="1">#REF!</definedName>
    <definedName name="BExTZY8TDV4U7FQL7O10G6VKWKPJ" localSheetId="5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15" hidden="1">#REF!</definedName>
    <definedName name="BExU02QNT4LT7H9JPUC4FXTLVGZT" localSheetId="14" hidden="1">#REF!</definedName>
    <definedName name="BExU02QNT4LT7H9JPUC4FXTLVGZT" localSheetId="13" hidden="1">#REF!</definedName>
    <definedName name="BExU02QNT4LT7H9JPUC4FXTLVGZT" localSheetId="12" hidden="1">#REF!</definedName>
    <definedName name="BExU02QNT4LT7H9JPUC4FXTLVGZT" localSheetId="11" hidden="1">#REF!</definedName>
    <definedName name="BExU02QNT4LT7H9JPUC4FXTLVGZT" localSheetId="10" hidden="1">#REF!</definedName>
    <definedName name="BExU02QNT4LT7H9JPUC4FXTLVGZT" localSheetId="9" hidden="1">#REF!</definedName>
    <definedName name="BExU02QNT4LT7H9JPUC4FXTLVGZT" localSheetId="8" hidden="1">#REF!</definedName>
    <definedName name="BExU02QNT4LT7H9JPUC4FXTLVGZT" localSheetId="7" hidden="1">#REF!</definedName>
    <definedName name="BExU02QNT4LT7H9JPUC4FXTLVGZT" localSheetId="6" hidden="1">#REF!</definedName>
    <definedName name="BExU02QNT4LT7H9JPUC4FXTLVGZT" localSheetId="5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15" hidden="1">#REF!</definedName>
    <definedName name="BExU0BFJJQO1HJZKI14QGOQ6JROO" localSheetId="14" hidden="1">#REF!</definedName>
    <definedName name="BExU0BFJJQO1HJZKI14QGOQ6JROO" localSheetId="13" hidden="1">#REF!</definedName>
    <definedName name="BExU0BFJJQO1HJZKI14QGOQ6JROO" localSheetId="12" hidden="1">#REF!</definedName>
    <definedName name="BExU0BFJJQO1HJZKI14QGOQ6JROO" localSheetId="11" hidden="1">#REF!</definedName>
    <definedName name="BExU0BFJJQO1HJZKI14QGOQ6JROO" localSheetId="10" hidden="1">#REF!</definedName>
    <definedName name="BExU0BFJJQO1HJZKI14QGOQ6JROO" localSheetId="9" hidden="1">#REF!</definedName>
    <definedName name="BExU0BFJJQO1HJZKI14QGOQ6JROO" localSheetId="8" hidden="1">#REF!</definedName>
    <definedName name="BExU0BFJJQO1HJZKI14QGOQ6JROO" localSheetId="7" hidden="1">#REF!</definedName>
    <definedName name="BExU0BFJJQO1HJZKI14QGOQ6JROO" localSheetId="6" hidden="1">#REF!</definedName>
    <definedName name="BExU0BFJJQO1HJZKI14QGOQ6JROO" localSheetId="5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15" hidden="1">#REF!</definedName>
    <definedName name="BExU0FH5WTGW8MRFUFMDDSMJ6YQ5" localSheetId="14" hidden="1">#REF!</definedName>
    <definedName name="BExU0FH5WTGW8MRFUFMDDSMJ6YQ5" localSheetId="13" hidden="1">#REF!</definedName>
    <definedName name="BExU0FH5WTGW8MRFUFMDDSMJ6YQ5" localSheetId="12" hidden="1">#REF!</definedName>
    <definedName name="BExU0FH5WTGW8MRFUFMDDSMJ6YQ5" localSheetId="11" hidden="1">#REF!</definedName>
    <definedName name="BExU0FH5WTGW8MRFUFMDDSMJ6YQ5" localSheetId="10" hidden="1">#REF!</definedName>
    <definedName name="BExU0FH5WTGW8MRFUFMDDSMJ6YQ5" localSheetId="9" hidden="1">#REF!</definedName>
    <definedName name="BExU0FH5WTGW8MRFUFMDDSMJ6YQ5" localSheetId="8" hidden="1">#REF!</definedName>
    <definedName name="BExU0FH5WTGW8MRFUFMDDSMJ6YQ5" localSheetId="7" hidden="1">#REF!</definedName>
    <definedName name="BExU0FH5WTGW8MRFUFMDDSMJ6YQ5" localSheetId="6" hidden="1">#REF!</definedName>
    <definedName name="BExU0FH5WTGW8MRFUFMDDSMJ6YQ5" localSheetId="5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15" hidden="1">#REF!</definedName>
    <definedName name="BExU0GDOIL9U33QGU9ZU3YX3V1I4" localSheetId="14" hidden="1">#REF!</definedName>
    <definedName name="BExU0GDOIL9U33QGU9ZU3YX3V1I4" localSheetId="13" hidden="1">#REF!</definedName>
    <definedName name="BExU0GDOIL9U33QGU9ZU3YX3V1I4" localSheetId="12" hidden="1">#REF!</definedName>
    <definedName name="BExU0GDOIL9U33QGU9ZU3YX3V1I4" localSheetId="11" hidden="1">#REF!</definedName>
    <definedName name="BExU0GDOIL9U33QGU9ZU3YX3V1I4" localSheetId="10" hidden="1">#REF!</definedName>
    <definedName name="BExU0GDOIL9U33QGU9ZU3YX3V1I4" localSheetId="9" hidden="1">#REF!</definedName>
    <definedName name="BExU0GDOIL9U33QGU9ZU3YX3V1I4" localSheetId="8" hidden="1">#REF!</definedName>
    <definedName name="BExU0GDOIL9U33QGU9ZU3YX3V1I4" localSheetId="7" hidden="1">#REF!</definedName>
    <definedName name="BExU0GDOIL9U33QGU9ZU3YX3V1I4" localSheetId="6" hidden="1">#REF!</definedName>
    <definedName name="BExU0GDOIL9U33QGU9ZU3YX3V1I4" localSheetId="5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15" hidden="1">#REF!</definedName>
    <definedName name="BExU0HKTO8WJDQDWRTUK5TETM3HS" localSheetId="14" hidden="1">#REF!</definedName>
    <definedName name="BExU0HKTO8WJDQDWRTUK5TETM3HS" localSheetId="13" hidden="1">#REF!</definedName>
    <definedName name="BExU0HKTO8WJDQDWRTUK5TETM3HS" localSheetId="12" hidden="1">#REF!</definedName>
    <definedName name="BExU0HKTO8WJDQDWRTUK5TETM3HS" localSheetId="11" hidden="1">#REF!</definedName>
    <definedName name="BExU0HKTO8WJDQDWRTUK5TETM3HS" localSheetId="10" hidden="1">#REF!</definedName>
    <definedName name="BExU0HKTO8WJDQDWRTUK5TETM3HS" localSheetId="9" hidden="1">#REF!</definedName>
    <definedName name="BExU0HKTO8WJDQDWRTUK5TETM3HS" localSheetId="8" hidden="1">#REF!</definedName>
    <definedName name="BExU0HKTO8WJDQDWRTUK5TETM3HS" localSheetId="7" hidden="1">#REF!</definedName>
    <definedName name="BExU0HKTO8WJDQDWRTUK5TETM3HS" localSheetId="6" hidden="1">#REF!</definedName>
    <definedName name="BExU0HKTO8WJDQDWRTUK5TETM3HS" localSheetId="5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15" hidden="1">#REF!</definedName>
    <definedName name="BExU0MTJQPE041ZN7H8UKGV6MZT7" localSheetId="14" hidden="1">#REF!</definedName>
    <definedName name="BExU0MTJQPE041ZN7H8UKGV6MZT7" localSheetId="13" hidden="1">#REF!</definedName>
    <definedName name="BExU0MTJQPE041ZN7H8UKGV6MZT7" localSheetId="12" hidden="1">#REF!</definedName>
    <definedName name="BExU0MTJQPE041ZN7H8UKGV6MZT7" localSheetId="11" hidden="1">#REF!</definedName>
    <definedName name="BExU0MTJQPE041ZN7H8UKGV6MZT7" localSheetId="10" hidden="1">#REF!</definedName>
    <definedName name="BExU0MTJQPE041ZN7H8UKGV6MZT7" localSheetId="9" hidden="1">#REF!</definedName>
    <definedName name="BExU0MTJQPE041ZN7H8UKGV6MZT7" localSheetId="8" hidden="1">#REF!</definedName>
    <definedName name="BExU0MTJQPE041ZN7H8UKGV6MZT7" localSheetId="7" hidden="1">#REF!</definedName>
    <definedName name="BExU0MTJQPE041ZN7H8UKGV6MZT7" localSheetId="6" hidden="1">#REF!</definedName>
    <definedName name="BExU0MTJQPE041ZN7H8UKGV6MZT7" localSheetId="5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15" hidden="1">#REF!</definedName>
    <definedName name="BExU0ZUUFYHLUK4M4E8GLGIBBNT0" localSheetId="14" hidden="1">#REF!</definedName>
    <definedName name="BExU0ZUUFYHLUK4M4E8GLGIBBNT0" localSheetId="13" hidden="1">#REF!</definedName>
    <definedName name="BExU0ZUUFYHLUK4M4E8GLGIBBNT0" localSheetId="12" hidden="1">#REF!</definedName>
    <definedName name="BExU0ZUUFYHLUK4M4E8GLGIBBNT0" localSheetId="11" hidden="1">#REF!</definedName>
    <definedName name="BExU0ZUUFYHLUK4M4E8GLGIBBNT0" localSheetId="10" hidden="1">#REF!</definedName>
    <definedName name="BExU0ZUUFYHLUK4M4E8GLGIBBNT0" localSheetId="9" hidden="1">#REF!</definedName>
    <definedName name="BExU0ZUUFYHLUK4M4E8GLGIBBNT0" localSheetId="8" hidden="1">#REF!</definedName>
    <definedName name="BExU0ZUUFYHLUK4M4E8GLGIBBNT0" localSheetId="7" hidden="1">#REF!</definedName>
    <definedName name="BExU0ZUUFYHLUK4M4E8GLGIBBNT0" localSheetId="6" hidden="1">#REF!</definedName>
    <definedName name="BExU0ZUUFYHLUK4M4E8GLGIBBNT0" localSheetId="5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15" hidden="1">#REF!</definedName>
    <definedName name="BExU147D6RPG6ZVTSXRKFSVRHSBG" localSheetId="14" hidden="1">#REF!</definedName>
    <definedName name="BExU147D6RPG6ZVTSXRKFSVRHSBG" localSheetId="13" hidden="1">#REF!</definedName>
    <definedName name="BExU147D6RPG6ZVTSXRKFSVRHSBG" localSheetId="12" hidden="1">#REF!</definedName>
    <definedName name="BExU147D6RPG6ZVTSXRKFSVRHSBG" localSheetId="11" hidden="1">#REF!</definedName>
    <definedName name="BExU147D6RPG6ZVTSXRKFSVRHSBG" localSheetId="10" hidden="1">#REF!</definedName>
    <definedName name="BExU147D6RPG6ZVTSXRKFSVRHSBG" localSheetId="9" hidden="1">#REF!</definedName>
    <definedName name="BExU147D6RPG6ZVTSXRKFSVRHSBG" localSheetId="8" hidden="1">#REF!</definedName>
    <definedName name="BExU147D6RPG6ZVTSXRKFSVRHSBG" localSheetId="7" hidden="1">#REF!</definedName>
    <definedName name="BExU147D6RPG6ZVTSXRKFSVRHSBG" localSheetId="6" hidden="1">#REF!</definedName>
    <definedName name="BExU147D6RPG6ZVTSXRKFSVRHSBG" localSheetId="5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15" hidden="1">#REF!</definedName>
    <definedName name="BExU16R10W1SOAPNG4CDJ01T7JRE" localSheetId="14" hidden="1">#REF!</definedName>
    <definedName name="BExU16R10W1SOAPNG4CDJ01T7JRE" localSheetId="13" hidden="1">#REF!</definedName>
    <definedName name="BExU16R10W1SOAPNG4CDJ01T7JRE" localSheetId="12" hidden="1">#REF!</definedName>
    <definedName name="BExU16R10W1SOAPNG4CDJ01T7JRE" localSheetId="11" hidden="1">#REF!</definedName>
    <definedName name="BExU16R10W1SOAPNG4CDJ01T7JRE" localSheetId="10" hidden="1">#REF!</definedName>
    <definedName name="BExU16R10W1SOAPNG4CDJ01T7JRE" localSheetId="9" hidden="1">#REF!</definedName>
    <definedName name="BExU16R10W1SOAPNG4CDJ01T7JRE" localSheetId="8" hidden="1">#REF!</definedName>
    <definedName name="BExU16R10W1SOAPNG4CDJ01T7JRE" localSheetId="7" hidden="1">#REF!</definedName>
    <definedName name="BExU16R10W1SOAPNG4CDJ01T7JRE" localSheetId="6" hidden="1">#REF!</definedName>
    <definedName name="BExU16R10W1SOAPNG4CDJ01T7JRE" localSheetId="5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15" hidden="1">#REF!</definedName>
    <definedName name="BExU17CKOR3GNIHDNVLH9L1IOJS9" localSheetId="14" hidden="1">#REF!</definedName>
    <definedName name="BExU17CKOR3GNIHDNVLH9L1IOJS9" localSheetId="13" hidden="1">#REF!</definedName>
    <definedName name="BExU17CKOR3GNIHDNVLH9L1IOJS9" localSheetId="12" hidden="1">#REF!</definedName>
    <definedName name="BExU17CKOR3GNIHDNVLH9L1IOJS9" localSheetId="11" hidden="1">#REF!</definedName>
    <definedName name="BExU17CKOR3GNIHDNVLH9L1IOJS9" localSheetId="10" hidden="1">#REF!</definedName>
    <definedName name="BExU17CKOR3GNIHDNVLH9L1IOJS9" localSheetId="9" hidden="1">#REF!</definedName>
    <definedName name="BExU17CKOR3GNIHDNVLH9L1IOJS9" localSheetId="8" hidden="1">#REF!</definedName>
    <definedName name="BExU17CKOR3GNIHDNVLH9L1IOJS9" localSheetId="7" hidden="1">#REF!</definedName>
    <definedName name="BExU17CKOR3GNIHDNVLH9L1IOJS9" localSheetId="6" hidden="1">#REF!</definedName>
    <definedName name="BExU17CKOR3GNIHDNVLH9L1IOJS9" localSheetId="5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15" hidden="1">#REF!</definedName>
    <definedName name="BExU1DXYI5DAD9DSFIEAUOB5XFZ9" localSheetId="14" hidden="1">#REF!</definedName>
    <definedName name="BExU1DXYI5DAD9DSFIEAUOB5XFZ9" localSheetId="13" hidden="1">#REF!</definedName>
    <definedName name="BExU1DXYI5DAD9DSFIEAUOB5XFZ9" localSheetId="12" hidden="1">#REF!</definedName>
    <definedName name="BExU1DXYI5DAD9DSFIEAUOB5XFZ9" localSheetId="11" hidden="1">#REF!</definedName>
    <definedName name="BExU1DXYI5DAD9DSFIEAUOB5XFZ9" localSheetId="10" hidden="1">#REF!</definedName>
    <definedName name="BExU1DXYI5DAD9DSFIEAUOB5XFZ9" localSheetId="9" hidden="1">#REF!</definedName>
    <definedName name="BExU1DXYI5DAD9DSFIEAUOB5XFZ9" localSheetId="8" hidden="1">#REF!</definedName>
    <definedName name="BExU1DXYI5DAD9DSFIEAUOB5XFZ9" localSheetId="7" hidden="1">#REF!</definedName>
    <definedName name="BExU1DXYI5DAD9DSFIEAUOB5XFZ9" localSheetId="6" hidden="1">#REF!</definedName>
    <definedName name="BExU1DXYI5DAD9DSFIEAUOB5XFZ9" localSheetId="5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15" hidden="1">#REF!</definedName>
    <definedName name="BExU1GXUTLRPJN4MRINLAPHSZQFG" localSheetId="14" hidden="1">#REF!</definedName>
    <definedName name="BExU1GXUTLRPJN4MRINLAPHSZQFG" localSheetId="13" hidden="1">#REF!</definedName>
    <definedName name="BExU1GXUTLRPJN4MRINLAPHSZQFG" localSheetId="12" hidden="1">#REF!</definedName>
    <definedName name="BExU1GXUTLRPJN4MRINLAPHSZQFG" localSheetId="11" hidden="1">#REF!</definedName>
    <definedName name="BExU1GXUTLRPJN4MRINLAPHSZQFG" localSheetId="10" hidden="1">#REF!</definedName>
    <definedName name="BExU1GXUTLRPJN4MRINLAPHSZQFG" localSheetId="9" hidden="1">#REF!</definedName>
    <definedName name="BExU1GXUTLRPJN4MRINLAPHSZQFG" localSheetId="8" hidden="1">#REF!</definedName>
    <definedName name="BExU1GXUTLRPJN4MRINLAPHSZQFG" localSheetId="7" hidden="1">#REF!</definedName>
    <definedName name="BExU1GXUTLRPJN4MRINLAPHSZQFG" localSheetId="6" hidden="1">#REF!</definedName>
    <definedName name="BExU1GXUTLRPJN4MRINLAPHSZQFG" localSheetId="5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15" hidden="1">#REF!</definedName>
    <definedName name="BExU1IL9AOHFO85BZB6S60DK3N8H" localSheetId="14" hidden="1">#REF!</definedName>
    <definedName name="BExU1IL9AOHFO85BZB6S60DK3N8H" localSheetId="13" hidden="1">#REF!</definedName>
    <definedName name="BExU1IL9AOHFO85BZB6S60DK3N8H" localSheetId="12" hidden="1">#REF!</definedName>
    <definedName name="BExU1IL9AOHFO85BZB6S60DK3N8H" localSheetId="11" hidden="1">#REF!</definedName>
    <definedName name="BExU1IL9AOHFO85BZB6S60DK3N8H" localSheetId="10" hidden="1">#REF!</definedName>
    <definedName name="BExU1IL9AOHFO85BZB6S60DK3N8H" localSheetId="9" hidden="1">#REF!</definedName>
    <definedName name="BExU1IL9AOHFO85BZB6S60DK3N8H" localSheetId="8" hidden="1">#REF!</definedName>
    <definedName name="BExU1IL9AOHFO85BZB6S60DK3N8H" localSheetId="7" hidden="1">#REF!</definedName>
    <definedName name="BExU1IL9AOHFO85BZB6S60DK3N8H" localSheetId="6" hidden="1">#REF!</definedName>
    <definedName name="BExU1IL9AOHFO85BZB6S60DK3N8H" localSheetId="5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15" hidden="1">#REF!</definedName>
    <definedName name="BExU1LAEKWJ0U6NP9G2AC9CTBYH6" localSheetId="14" hidden="1">#REF!</definedName>
    <definedName name="BExU1LAEKWJ0U6NP9G2AC9CTBYH6" localSheetId="13" hidden="1">#REF!</definedName>
    <definedName name="BExU1LAEKWJ0U6NP9G2AC9CTBYH6" localSheetId="12" hidden="1">#REF!</definedName>
    <definedName name="BExU1LAEKWJ0U6NP9G2AC9CTBYH6" localSheetId="11" hidden="1">#REF!</definedName>
    <definedName name="BExU1LAEKWJ0U6NP9G2AC9CTBYH6" localSheetId="10" hidden="1">#REF!</definedName>
    <definedName name="BExU1LAEKWJ0U6NP9G2AC9CTBYH6" localSheetId="9" hidden="1">#REF!</definedName>
    <definedName name="BExU1LAEKWJ0U6NP9G2AC9CTBYH6" localSheetId="8" hidden="1">#REF!</definedName>
    <definedName name="BExU1LAEKWJ0U6NP9G2AC9CTBYH6" localSheetId="7" hidden="1">#REF!</definedName>
    <definedName name="BExU1LAEKWJ0U6NP9G2AC9CTBYH6" localSheetId="6" hidden="1">#REF!</definedName>
    <definedName name="BExU1LAEKWJ0U6NP9G2AC9CTBYH6" localSheetId="5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15" hidden="1">#REF!</definedName>
    <definedName name="BExU1NOPS09CLFZL1O31RAF9BQNQ" localSheetId="14" hidden="1">#REF!</definedName>
    <definedName name="BExU1NOPS09CLFZL1O31RAF9BQNQ" localSheetId="13" hidden="1">#REF!</definedName>
    <definedName name="BExU1NOPS09CLFZL1O31RAF9BQNQ" localSheetId="12" hidden="1">#REF!</definedName>
    <definedName name="BExU1NOPS09CLFZL1O31RAF9BQNQ" localSheetId="11" hidden="1">#REF!</definedName>
    <definedName name="BExU1NOPS09CLFZL1O31RAF9BQNQ" localSheetId="10" hidden="1">#REF!</definedName>
    <definedName name="BExU1NOPS09CLFZL1O31RAF9BQNQ" localSheetId="9" hidden="1">#REF!</definedName>
    <definedName name="BExU1NOPS09CLFZL1O31RAF9BQNQ" localSheetId="8" hidden="1">#REF!</definedName>
    <definedName name="BExU1NOPS09CLFZL1O31RAF9BQNQ" localSheetId="7" hidden="1">#REF!</definedName>
    <definedName name="BExU1NOPS09CLFZL1O31RAF9BQNQ" localSheetId="6" hidden="1">#REF!</definedName>
    <definedName name="BExU1NOPS09CLFZL1O31RAF9BQNQ" localSheetId="5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15" hidden="1">#REF!</definedName>
    <definedName name="BExU1PH9MOEX1JZVZ3D5M9DXB191" localSheetId="14" hidden="1">#REF!</definedName>
    <definedName name="BExU1PH9MOEX1JZVZ3D5M9DXB191" localSheetId="13" hidden="1">#REF!</definedName>
    <definedName name="BExU1PH9MOEX1JZVZ3D5M9DXB191" localSheetId="12" hidden="1">#REF!</definedName>
    <definedName name="BExU1PH9MOEX1JZVZ3D5M9DXB191" localSheetId="11" hidden="1">#REF!</definedName>
    <definedName name="BExU1PH9MOEX1JZVZ3D5M9DXB191" localSheetId="10" hidden="1">#REF!</definedName>
    <definedName name="BExU1PH9MOEX1JZVZ3D5M9DXB191" localSheetId="9" hidden="1">#REF!</definedName>
    <definedName name="BExU1PH9MOEX1JZVZ3D5M9DXB191" localSheetId="8" hidden="1">#REF!</definedName>
    <definedName name="BExU1PH9MOEX1JZVZ3D5M9DXB191" localSheetId="7" hidden="1">#REF!</definedName>
    <definedName name="BExU1PH9MOEX1JZVZ3D5M9DXB191" localSheetId="6" hidden="1">#REF!</definedName>
    <definedName name="BExU1PH9MOEX1JZVZ3D5M9DXB191" localSheetId="5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15" hidden="1">#REF!</definedName>
    <definedName name="BExU1QZEEKJA35IMEOLOJ3ODX0ZA" localSheetId="14" hidden="1">#REF!</definedName>
    <definedName name="BExU1QZEEKJA35IMEOLOJ3ODX0ZA" localSheetId="13" hidden="1">#REF!</definedName>
    <definedName name="BExU1QZEEKJA35IMEOLOJ3ODX0ZA" localSheetId="12" hidden="1">#REF!</definedName>
    <definedName name="BExU1QZEEKJA35IMEOLOJ3ODX0ZA" localSheetId="11" hidden="1">#REF!</definedName>
    <definedName name="BExU1QZEEKJA35IMEOLOJ3ODX0ZA" localSheetId="10" hidden="1">#REF!</definedName>
    <definedName name="BExU1QZEEKJA35IMEOLOJ3ODX0ZA" localSheetId="9" hidden="1">#REF!</definedName>
    <definedName name="BExU1QZEEKJA35IMEOLOJ3ODX0ZA" localSheetId="8" hidden="1">#REF!</definedName>
    <definedName name="BExU1QZEEKJA35IMEOLOJ3ODX0ZA" localSheetId="7" hidden="1">#REF!</definedName>
    <definedName name="BExU1QZEEKJA35IMEOLOJ3ODX0ZA" localSheetId="6" hidden="1">#REF!</definedName>
    <definedName name="BExU1QZEEKJA35IMEOLOJ3ODX0ZA" localSheetId="5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15" hidden="1">#REF!</definedName>
    <definedName name="BExU1VRURIWWVJ95O40WA23LMTJD" localSheetId="14" hidden="1">#REF!</definedName>
    <definedName name="BExU1VRURIWWVJ95O40WA23LMTJD" localSheetId="13" hidden="1">#REF!</definedName>
    <definedName name="BExU1VRURIWWVJ95O40WA23LMTJD" localSheetId="12" hidden="1">#REF!</definedName>
    <definedName name="BExU1VRURIWWVJ95O40WA23LMTJD" localSheetId="11" hidden="1">#REF!</definedName>
    <definedName name="BExU1VRURIWWVJ95O40WA23LMTJD" localSheetId="10" hidden="1">#REF!</definedName>
    <definedName name="BExU1VRURIWWVJ95O40WA23LMTJD" localSheetId="9" hidden="1">#REF!</definedName>
    <definedName name="BExU1VRURIWWVJ95O40WA23LMTJD" localSheetId="8" hidden="1">#REF!</definedName>
    <definedName name="BExU1VRURIWWVJ95O40WA23LMTJD" localSheetId="7" hidden="1">#REF!</definedName>
    <definedName name="BExU1VRURIWWVJ95O40WA23LMTJD" localSheetId="6" hidden="1">#REF!</definedName>
    <definedName name="BExU1VRURIWWVJ95O40WA23LMTJD" localSheetId="5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15" hidden="1">#REF!</definedName>
    <definedName name="BExU2A0FXVBDX9LO3VWEXB4TLFT0" localSheetId="14" hidden="1">#REF!</definedName>
    <definedName name="BExU2A0FXVBDX9LO3VWEXB4TLFT0" localSheetId="13" hidden="1">#REF!</definedName>
    <definedName name="BExU2A0FXVBDX9LO3VWEXB4TLFT0" localSheetId="12" hidden="1">#REF!</definedName>
    <definedName name="BExU2A0FXVBDX9LO3VWEXB4TLFT0" localSheetId="11" hidden="1">#REF!</definedName>
    <definedName name="BExU2A0FXVBDX9LO3VWEXB4TLFT0" localSheetId="10" hidden="1">#REF!</definedName>
    <definedName name="BExU2A0FXVBDX9LO3VWEXB4TLFT0" localSheetId="9" hidden="1">#REF!</definedName>
    <definedName name="BExU2A0FXVBDX9LO3VWEXB4TLFT0" localSheetId="8" hidden="1">#REF!</definedName>
    <definedName name="BExU2A0FXVBDX9LO3VWEXB4TLFT0" localSheetId="7" hidden="1">#REF!</definedName>
    <definedName name="BExU2A0FXVBDX9LO3VWEXB4TLFT0" localSheetId="6" hidden="1">#REF!</definedName>
    <definedName name="BExU2A0FXVBDX9LO3VWEXB4TLFT0" localSheetId="5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15" hidden="1">#REF!</definedName>
    <definedName name="BExU2LEH667H33V81XVEZUP2O0UQ" localSheetId="14" hidden="1">#REF!</definedName>
    <definedName name="BExU2LEH667H33V81XVEZUP2O0UQ" localSheetId="13" hidden="1">#REF!</definedName>
    <definedName name="BExU2LEH667H33V81XVEZUP2O0UQ" localSheetId="12" hidden="1">#REF!</definedName>
    <definedName name="BExU2LEH667H33V81XVEZUP2O0UQ" localSheetId="11" hidden="1">#REF!</definedName>
    <definedName name="BExU2LEH667H33V81XVEZUP2O0UQ" localSheetId="10" hidden="1">#REF!</definedName>
    <definedName name="BExU2LEH667H33V81XVEZUP2O0UQ" localSheetId="9" hidden="1">#REF!</definedName>
    <definedName name="BExU2LEH667H33V81XVEZUP2O0UQ" localSheetId="8" hidden="1">#REF!</definedName>
    <definedName name="BExU2LEH667H33V81XVEZUP2O0UQ" localSheetId="7" hidden="1">#REF!</definedName>
    <definedName name="BExU2LEH667H33V81XVEZUP2O0UQ" localSheetId="6" hidden="1">#REF!</definedName>
    <definedName name="BExU2LEH667H33V81XVEZUP2O0UQ" localSheetId="5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15" hidden="1">#REF!</definedName>
    <definedName name="BExU2M5CK6XK55UIHDVYRXJJJRI4" localSheetId="14" hidden="1">#REF!</definedName>
    <definedName name="BExU2M5CK6XK55UIHDVYRXJJJRI4" localSheetId="13" hidden="1">#REF!</definedName>
    <definedName name="BExU2M5CK6XK55UIHDVYRXJJJRI4" localSheetId="12" hidden="1">#REF!</definedName>
    <definedName name="BExU2M5CK6XK55UIHDVYRXJJJRI4" localSheetId="11" hidden="1">#REF!</definedName>
    <definedName name="BExU2M5CK6XK55UIHDVYRXJJJRI4" localSheetId="10" hidden="1">#REF!</definedName>
    <definedName name="BExU2M5CK6XK55UIHDVYRXJJJRI4" localSheetId="9" hidden="1">#REF!</definedName>
    <definedName name="BExU2M5CK6XK55UIHDVYRXJJJRI4" localSheetId="8" hidden="1">#REF!</definedName>
    <definedName name="BExU2M5CK6XK55UIHDVYRXJJJRI4" localSheetId="7" hidden="1">#REF!</definedName>
    <definedName name="BExU2M5CK6XK55UIHDVYRXJJJRI4" localSheetId="6" hidden="1">#REF!</definedName>
    <definedName name="BExU2M5CK6XK55UIHDVYRXJJJRI4" localSheetId="5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15" hidden="1">#REF!</definedName>
    <definedName name="BExU2TXVT25ZTOFQAF6CM53Z1RLF" localSheetId="14" hidden="1">#REF!</definedName>
    <definedName name="BExU2TXVT25ZTOFQAF6CM53Z1RLF" localSheetId="13" hidden="1">#REF!</definedName>
    <definedName name="BExU2TXVT25ZTOFQAF6CM53Z1RLF" localSheetId="12" hidden="1">#REF!</definedName>
    <definedName name="BExU2TXVT25ZTOFQAF6CM53Z1RLF" localSheetId="11" hidden="1">#REF!</definedName>
    <definedName name="BExU2TXVT25ZTOFQAF6CM53Z1RLF" localSheetId="10" hidden="1">#REF!</definedName>
    <definedName name="BExU2TXVT25ZTOFQAF6CM53Z1RLF" localSheetId="9" hidden="1">#REF!</definedName>
    <definedName name="BExU2TXVT25ZTOFQAF6CM53Z1RLF" localSheetId="8" hidden="1">#REF!</definedName>
    <definedName name="BExU2TXVT25ZTOFQAF6CM53Z1RLF" localSheetId="7" hidden="1">#REF!</definedName>
    <definedName name="BExU2TXVT25ZTOFQAF6CM53Z1RLF" localSheetId="6" hidden="1">#REF!</definedName>
    <definedName name="BExU2TXVT25ZTOFQAF6CM53Z1RLF" localSheetId="5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15" hidden="1">#REF!</definedName>
    <definedName name="BExU2XZLYIU19G7358W5T9E87AFR" localSheetId="14" hidden="1">#REF!</definedName>
    <definedName name="BExU2XZLYIU19G7358W5T9E87AFR" localSheetId="13" hidden="1">#REF!</definedName>
    <definedName name="BExU2XZLYIU19G7358W5T9E87AFR" localSheetId="12" hidden="1">#REF!</definedName>
    <definedName name="BExU2XZLYIU19G7358W5T9E87AFR" localSheetId="11" hidden="1">#REF!</definedName>
    <definedName name="BExU2XZLYIU19G7358W5T9E87AFR" localSheetId="10" hidden="1">#REF!</definedName>
    <definedName name="BExU2XZLYIU19G7358W5T9E87AFR" localSheetId="9" hidden="1">#REF!</definedName>
    <definedName name="BExU2XZLYIU19G7358W5T9E87AFR" localSheetId="8" hidden="1">#REF!</definedName>
    <definedName name="BExU2XZLYIU19G7358W5T9E87AFR" localSheetId="7" hidden="1">#REF!</definedName>
    <definedName name="BExU2XZLYIU19G7358W5T9E87AFR" localSheetId="6" hidden="1">#REF!</definedName>
    <definedName name="BExU2XZLYIU19G7358W5T9E87AFR" localSheetId="5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15" hidden="1">#REF!</definedName>
    <definedName name="BExU2ZXMKRBQEX0CT3ZPZ3UFZP1G" localSheetId="14" hidden="1">#REF!</definedName>
    <definedName name="BExU2ZXMKRBQEX0CT3ZPZ3UFZP1G" localSheetId="13" hidden="1">#REF!</definedName>
    <definedName name="BExU2ZXMKRBQEX0CT3ZPZ3UFZP1G" localSheetId="12" hidden="1">#REF!</definedName>
    <definedName name="BExU2ZXMKRBQEX0CT3ZPZ3UFZP1G" localSheetId="11" hidden="1">#REF!</definedName>
    <definedName name="BExU2ZXMKRBQEX0CT3ZPZ3UFZP1G" localSheetId="10" hidden="1">#REF!</definedName>
    <definedName name="BExU2ZXMKRBQEX0CT3ZPZ3UFZP1G" localSheetId="9" hidden="1">#REF!</definedName>
    <definedName name="BExU2ZXMKRBQEX0CT3ZPZ3UFZP1G" localSheetId="8" hidden="1">#REF!</definedName>
    <definedName name="BExU2ZXMKRBQEX0CT3ZPZ3UFZP1G" localSheetId="7" hidden="1">#REF!</definedName>
    <definedName name="BExU2ZXMKRBQEX0CT3ZPZ3UFZP1G" localSheetId="6" hidden="1">#REF!</definedName>
    <definedName name="BExU2ZXMKRBQEX0CT3ZPZ3UFZP1G" localSheetId="5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15" hidden="1">#REF!</definedName>
    <definedName name="BExU35XHF1K1XEQUSZ292S5T61YA" localSheetId="14" hidden="1">#REF!</definedName>
    <definedName name="BExU35XHF1K1XEQUSZ292S5T61YA" localSheetId="13" hidden="1">#REF!</definedName>
    <definedName name="BExU35XHF1K1XEQUSZ292S5T61YA" localSheetId="12" hidden="1">#REF!</definedName>
    <definedName name="BExU35XHF1K1XEQUSZ292S5T61YA" localSheetId="11" hidden="1">#REF!</definedName>
    <definedName name="BExU35XHF1K1XEQUSZ292S5T61YA" localSheetId="10" hidden="1">#REF!</definedName>
    <definedName name="BExU35XHF1K1XEQUSZ292S5T61YA" localSheetId="9" hidden="1">#REF!</definedName>
    <definedName name="BExU35XHF1K1XEQUSZ292S5T61YA" localSheetId="8" hidden="1">#REF!</definedName>
    <definedName name="BExU35XHF1K1XEQUSZ292S5T61YA" localSheetId="7" hidden="1">#REF!</definedName>
    <definedName name="BExU35XHF1K1XEQUSZ292S5T61YA" localSheetId="6" hidden="1">#REF!</definedName>
    <definedName name="BExU35XHF1K1XEQUSZ292S5T61YA" localSheetId="5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15" hidden="1">#REF!</definedName>
    <definedName name="BExU38S1U5IC1T5A3P2TZU5OV0LN" localSheetId="14" hidden="1">#REF!</definedName>
    <definedName name="BExU38S1U5IC1T5A3P2TZU5OV0LN" localSheetId="13" hidden="1">#REF!</definedName>
    <definedName name="BExU38S1U5IC1T5A3P2TZU5OV0LN" localSheetId="12" hidden="1">#REF!</definedName>
    <definedName name="BExU38S1U5IC1T5A3P2TZU5OV0LN" localSheetId="11" hidden="1">#REF!</definedName>
    <definedName name="BExU38S1U5IC1T5A3P2TZU5OV0LN" localSheetId="10" hidden="1">#REF!</definedName>
    <definedName name="BExU38S1U5IC1T5A3P2TZU5OV0LN" localSheetId="9" hidden="1">#REF!</definedName>
    <definedName name="BExU38S1U5IC1T5A3P2TZU5OV0LN" localSheetId="8" hidden="1">#REF!</definedName>
    <definedName name="BExU38S1U5IC1T5A3P2TZU5OV0LN" localSheetId="7" hidden="1">#REF!</definedName>
    <definedName name="BExU38S1U5IC1T5A3P2TZU5OV0LN" localSheetId="6" hidden="1">#REF!</definedName>
    <definedName name="BExU38S1U5IC1T5A3P2TZU5OV0LN" localSheetId="5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15" hidden="1">#REF!</definedName>
    <definedName name="BExU3B66MCKJFSKT3HL8B5EJGVX0" localSheetId="14" hidden="1">#REF!</definedName>
    <definedName name="BExU3B66MCKJFSKT3HL8B5EJGVX0" localSheetId="13" hidden="1">#REF!</definedName>
    <definedName name="BExU3B66MCKJFSKT3HL8B5EJGVX0" localSheetId="12" hidden="1">#REF!</definedName>
    <definedName name="BExU3B66MCKJFSKT3HL8B5EJGVX0" localSheetId="11" hidden="1">#REF!</definedName>
    <definedName name="BExU3B66MCKJFSKT3HL8B5EJGVX0" localSheetId="10" hidden="1">#REF!</definedName>
    <definedName name="BExU3B66MCKJFSKT3HL8B5EJGVX0" localSheetId="9" hidden="1">#REF!</definedName>
    <definedName name="BExU3B66MCKJFSKT3HL8B5EJGVX0" localSheetId="8" hidden="1">#REF!</definedName>
    <definedName name="BExU3B66MCKJFSKT3HL8B5EJGVX0" localSheetId="7" hidden="1">#REF!</definedName>
    <definedName name="BExU3B66MCKJFSKT3HL8B5EJGVX0" localSheetId="6" hidden="1">#REF!</definedName>
    <definedName name="BExU3B66MCKJFSKT3HL8B5EJGVX0" localSheetId="5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15" hidden="1">#REF!</definedName>
    <definedName name="BExU3FDFDB2NVPYUR5V7OA3HF474" localSheetId="14" hidden="1">#REF!</definedName>
    <definedName name="BExU3FDFDB2NVPYUR5V7OA3HF474" localSheetId="13" hidden="1">#REF!</definedName>
    <definedName name="BExU3FDFDB2NVPYUR5V7OA3HF474" localSheetId="12" hidden="1">#REF!</definedName>
    <definedName name="BExU3FDFDB2NVPYUR5V7OA3HF474" localSheetId="11" hidden="1">#REF!</definedName>
    <definedName name="BExU3FDFDB2NVPYUR5V7OA3HF474" localSheetId="10" hidden="1">#REF!</definedName>
    <definedName name="BExU3FDFDB2NVPYUR5V7OA3HF474" localSheetId="9" hidden="1">#REF!</definedName>
    <definedName name="BExU3FDFDB2NVPYUR5V7OA3HF474" localSheetId="8" hidden="1">#REF!</definedName>
    <definedName name="BExU3FDFDB2NVPYUR5V7OA3HF474" localSheetId="7" hidden="1">#REF!</definedName>
    <definedName name="BExU3FDFDB2NVPYUR5V7OA3HF474" localSheetId="6" hidden="1">#REF!</definedName>
    <definedName name="BExU3FDFDB2NVPYUR5V7OA3HF474" localSheetId="5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15" hidden="1">#REF!</definedName>
    <definedName name="BExU3R7J076KUCCEUGKAYMANTUT5" localSheetId="14" hidden="1">#REF!</definedName>
    <definedName name="BExU3R7J076KUCCEUGKAYMANTUT5" localSheetId="13" hidden="1">#REF!</definedName>
    <definedName name="BExU3R7J076KUCCEUGKAYMANTUT5" localSheetId="12" hidden="1">#REF!</definedName>
    <definedName name="BExU3R7J076KUCCEUGKAYMANTUT5" localSheetId="11" hidden="1">#REF!</definedName>
    <definedName name="BExU3R7J076KUCCEUGKAYMANTUT5" localSheetId="10" hidden="1">#REF!</definedName>
    <definedName name="BExU3R7J076KUCCEUGKAYMANTUT5" localSheetId="9" hidden="1">#REF!</definedName>
    <definedName name="BExU3R7J076KUCCEUGKAYMANTUT5" localSheetId="8" hidden="1">#REF!</definedName>
    <definedName name="BExU3R7J076KUCCEUGKAYMANTUT5" localSheetId="7" hidden="1">#REF!</definedName>
    <definedName name="BExU3R7J076KUCCEUGKAYMANTUT5" localSheetId="6" hidden="1">#REF!</definedName>
    <definedName name="BExU3R7J076KUCCEUGKAYMANTUT5" localSheetId="5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15" hidden="1">#REF!</definedName>
    <definedName name="BExU3UNI9NR1RNZR07NSLSZMDOQQ" localSheetId="14" hidden="1">#REF!</definedName>
    <definedName name="BExU3UNI9NR1RNZR07NSLSZMDOQQ" localSheetId="13" hidden="1">#REF!</definedName>
    <definedName name="BExU3UNI9NR1RNZR07NSLSZMDOQQ" localSheetId="12" hidden="1">#REF!</definedName>
    <definedName name="BExU3UNI9NR1RNZR07NSLSZMDOQQ" localSheetId="11" hidden="1">#REF!</definedName>
    <definedName name="BExU3UNI9NR1RNZR07NSLSZMDOQQ" localSheetId="10" hidden="1">#REF!</definedName>
    <definedName name="BExU3UNI9NR1RNZR07NSLSZMDOQQ" localSheetId="9" hidden="1">#REF!</definedName>
    <definedName name="BExU3UNI9NR1RNZR07NSLSZMDOQQ" localSheetId="8" hidden="1">#REF!</definedName>
    <definedName name="BExU3UNI9NR1RNZR07NSLSZMDOQQ" localSheetId="7" hidden="1">#REF!</definedName>
    <definedName name="BExU3UNI9NR1RNZR07NSLSZMDOQQ" localSheetId="6" hidden="1">#REF!</definedName>
    <definedName name="BExU3UNI9NR1RNZR07NSLSZMDOQQ" localSheetId="5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15" hidden="1">#REF!</definedName>
    <definedName name="BExU401R18N6XKZKL7CNFOZQCM14" localSheetId="14" hidden="1">#REF!</definedName>
    <definedName name="BExU401R18N6XKZKL7CNFOZQCM14" localSheetId="13" hidden="1">#REF!</definedName>
    <definedName name="BExU401R18N6XKZKL7CNFOZQCM14" localSheetId="12" hidden="1">#REF!</definedName>
    <definedName name="BExU401R18N6XKZKL7CNFOZQCM14" localSheetId="11" hidden="1">#REF!</definedName>
    <definedName name="BExU401R18N6XKZKL7CNFOZQCM14" localSheetId="10" hidden="1">#REF!</definedName>
    <definedName name="BExU401R18N6XKZKL7CNFOZQCM14" localSheetId="9" hidden="1">#REF!</definedName>
    <definedName name="BExU401R18N6XKZKL7CNFOZQCM14" localSheetId="8" hidden="1">#REF!</definedName>
    <definedName name="BExU401R18N6XKZKL7CNFOZQCM14" localSheetId="7" hidden="1">#REF!</definedName>
    <definedName name="BExU401R18N6XKZKL7CNFOZQCM14" localSheetId="6" hidden="1">#REF!</definedName>
    <definedName name="BExU401R18N6XKZKL7CNFOZQCM14" localSheetId="5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15" hidden="1">#REF!</definedName>
    <definedName name="BExU42QVGY7TK39W1BIN6CDRG2OE" localSheetId="14" hidden="1">#REF!</definedName>
    <definedName name="BExU42QVGY7TK39W1BIN6CDRG2OE" localSheetId="13" hidden="1">#REF!</definedName>
    <definedName name="BExU42QVGY7TK39W1BIN6CDRG2OE" localSheetId="12" hidden="1">#REF!</definedName>
    <definedName name="BExU42QVGY7TK39W1BIN6CDRG2OE" localSheetId="11" hidden="1">#REF!</definedName>
    <definedName name="BExU42QVGY7TK39W1BIN6CDRG2OE" localSheetId="10" hidden="1">#REF!</definedName>
    <definedName name="BExU42QVGY7TK39W1BIN6CDRG2OE" localSheetId="9" hidden="1">#REF!</definedName>
    <definedName name="BExU42QVGY7TK39W1BIN6CDRG2OE" localSheetId="8" hidden="1">#REF!</definedName>
    <definedName name="BExU42QVGY7TK39W1BIN6CDRG2OE" localSheetId="7" hidden="1">#REF!</definedName>
    <definedName name="BExU42QVGY7TK39W1BIN6CDRG2OE" localSheetId="6" hidden="1">#REF!</definedName>
    <definedName name="BExU42QVGY7TK39W1BIN6CDRG2OE" localSheetId="5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15" hidden="1">#REF!</definedName>
    <definedName name="BExU431LXP7LIUNGJB9OSXEANFGX" localSheetId="14" hidden="1">#REF!</definedName>
    <definedName name="BExU431LXP7LIUNGJB9OSXEANFGX" localSheetId="13" hidden="1">#REF!</definedName>
    <definedName name="BExU431LXP7LIUNGJB9OSXEANFGX" localSheetId="12" hidden="1">#REF!</definedName>
    <definedName name="BExU431LXP7LIUNGJB9OSXEANFGX" localSheetId="11" hidden="1">#REF!</definedName>
    <definedName name="BExU431LXP7LIUNGJB9OSXEANFGX" localSheetId="10" hidden="1">#REF!</definedName>
    <definedName name="BExU431LXP7LIUNGJB9OSXEANFGX" localSheetId="9" hidden="1">#REF!</definedName>
    <definedName name="BExU431LXP7LIUNGJB9OSXEANFGX" localSheetId="8" hidden="1">#REF!</definedName>
    <definedName name="BExU431LXP7LIUNGJB9OSXEANFGX" localSheetId="7" hidden="1">#REF!</definedName>
    <definedName name="BExU431LXP7LIUNGJB9OSXEANFGX" localSheetId="6" hidden="1">#REF!</definedName>
    <definedName name="BExU431LXP7LIUNGJB9OSXEANFGX" localSheetId="5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15" hidden="1">#REF!</definedName>
    <definedName name="BExU47OZMS6TCWMEHHF0UCSFLLPI" localSheetId="14" hidden="1">#REF!</definedName>
    <definedName name="BExU47OZMS6TCWMEHHF0UCSFLLPI" localSheetId="13" hidden="1">#REF!</definedName>
    <definedName name="BExU47OZMS6TCWMEHHF0UCSFLLPI" localSheetId="12" hidden="1">#REF!</definedName>
    <definedName name="BExU47OZMS6TCWMEHHF0UCSFLLPI" localSheetId="11" hidden="1">#REF!</definedName>
    <definedName name="BExU47OZMS6TCWMEHHF0UCSFLLPI" localSheetId="10" hidden="1">#REF!</definedName>
    <definedName name="BExU47OZMS6TCWMEHHF0UCSFLLPI" localSheetId="9" hidden="1">#REF!</definedName>
    <definedName name="BExU47OZMS6TCWMEHHF0UCSFLLPI" localSheetId="8" hidden="1">#REF!</definedName>
    <definedName name="BExU47OZMS6TCWMEHHF0UCSFLLPI" localSheetId="7" hidden="1">#REF!</definedName>
    <definedName name="BExU47OZMS6TCWMEHHF0UCSFLLPI" localSheetId="6" hidden="1">#REF!</definedName>
    <definedName name="BExU47OZMS6TCWMEHHF0UCSFLLPI" localSheetId="5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15" hidden="1">#REF!</definedName>
    <definedName name="BExU4D36E8TXN0M8KSNGEAFYP4DQ" localSheetId="14" hidden="1">#REF!</definedName>
    <definedName name="BExU4D36E8TXN0M8KSNGEAFYP4DQ" localSheetId="13" hidden="1">#REF!</definedName>
    <definedName name="BExU4D36E8TXN0M8KSNGEAFYP4DQ" localSheetId="12" hidden="1">#REF!</definedName>
    <definedName name="BExU4D36E8TXN0M8KSNGEAFYP4DQ" localSheetId="11" hidden="1">#REF!</definedName>
    <definedName name="BExU4D36E8TXN0M8KSNGEAFYP4DQ" localSheetId="10" hidden="1">#REF!</definedName>
    <definedName name="BExU4D36E8TXN0M8KSNGEAFYP4DQ" localSheetId="9" hidden="1">#REF!</definedName>
    <definedName name="BExU4D36E8TXN0M8KSNGEAFYP4DQ" localSheetId="8" hidden="1">#REF!</definedName>
    <definedName name="BExU4D36E8TXN0M8KSNGEAFYP4DQ" localSheetId="7" hidden="1">#REF!</definedName>
    <definedName name="BExU4D36E8TXN0M8KSNGEAFYP4DQ" localSheetId="6" hidden="1">#REF!</definedName>
    <definedName name="BExU4D36E8TXN0M8KSNGEAFYP4DQ" localSheetId="5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15" hidden="1">#REF!</definedName>
    <definedName name="BExU4G31RRVLJ3AC6E1FNEFMXM3O" localSheetId="14" hidden="1">#REF!</definedName>
    <definedName name="BExU4G31RRVLJ3AC6E1FNEFMXM3O" localSheetId="13" hidden="1">#REF!</definedName>
    <definedName name="BExU4G31RRVLJ3AC6E1FNEFMXM3O" localSheetId="12" hidden="1">#REF!</definedName>
    <definedName name="BExU4G31RRVLJ3AC6E1FNEFMXM3O" localSheetId="11" hidden="1">#REF!</definedName>
    <definedName name="BExU4G31RRVLJ3AC6E1FNEFMXM3O" localSheetId="10" hidden="1">#REF!</definedName>
    <definedName name="BExU4G31RRVLJ3AC6E1FNEFMXM3O" localSheetId="9" hidden="1">#REF!</definedName>
    <definedName name="BExU4G31RRVLJ3AC6E1FNEFMXM3O" localSheetId="8" hidden="1">#REF!</definedName>
    <definedName name="BExU4G31RRVLJ3AC6E1FNEFMXM3O" localSheetId="7" hidden="1">#REF!</definedName>
    <definedName name="BExU4G31RRVLJ3AC6E1FNEFMXM3O" localSheetId="6" hidden="1">#REF!</definedName>
    <definedName name="BExU4G31RRVLJ3AC6E1FNEFMXM3O" localSheetId="5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15" hidden="1">#REF!</definedName>
    <definedName name="BExU4GDVLPUEWBA4MRYRTQAUNO7B" localSheetId="14" hidden="1">#REF!</definedName>
    <definedName name="BExU4GDVLPUEWBA4MRYRTQAUNO7B" localSheetId="13" hidden="1">#REF!</definedName>
    <definedName name="BExU4GDVLPUEWBA4MRYRTQAUNO7B" localSheetId="12" hidden="1">#REF!</definedName>
    <definedName name="BExU4GDVLPUEWBA4MRYRTQAUNO7B" localSheetId="11" hidden="1">#REF!</definedName>
    <definedName name="BExU4GDVLPUEWBA4MRYRTQAUNO7B" localSheetId="10" hidden="1">#REF!</definedName>
    <definedName name="BExU4GDVLPUEWBA4MRYRTQAUNO7B" localSheetId="9" hidden="1">#REF!</definedName>
    <definedName name="BExU4GDVLPUEWBA4MRYRTQAUNO7B" localSheetId="8" hidden="1">#REF!</definedName>
    <definedName name="BExU4GDVLPUEWBA4MRYRTQAUNO7B" localSheetId="7" hidden="1">#REF!</definedName>
    <definedName name="BExU4GDVLPUEWBA4MRYRTQAUNO7B" localSheetId="6" hidden="1">#REF!</definedName>
    <definedName name="BExU4GDVLPUEWBA4MRYRTQAUNO7B" localSheetId="5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15" hidden="1">#REF!</definedName>
    <definedName name="BExU4H4RAMAX0XVAWT5WFYQNPAL3" localSheetId="14" hidden="1">#REF!</definedName>
    <definedName name="BExU4H4RAMAX0XVAWT5WFYQNPAL3" localSheetId="13" hidden="1">#REF!</definedName>
    <definedName name="BExU4H4RAMAX0XVAWT5WFYQNPAL3" localSheetId="12" hidden="1">#REF!</definedName>
    <definedName name="BExU4H4RAMAX0XVAWT5WFYQNPAL3" localSheetId="11" hidden="1">#REF!</definedName>
    <definedName name="BExU4H4RAMAX0XVAWT5WFYQNPAL3" localSheetId="10" hidden="1">#REF!</definedName>
    <definedName name="BExU4H4RAMAX0XVAWT5WFYQNPAL3" localSheetId="9" hidden="1">#REF!</definedName>
    <definedName name="BExU4H4RAMAX0XVAWT5WFYQNPAL3" localSheetId="8" hidden="1">#REF!</definedName>
    <definedName name="BExU4H4RAMAX0XVAWT5WFYQNPAL3" localSheetId="7" hidden="1">#REF!</definedName>
    <definedName name="BExU4H4RAMAX0XVAWT5WFYQNPAL3" localSheetId="6" hidden="1">#REF!</definedName>
    <definedName name="BExU4H4RAMAX0XVAWT5WFYQNPAL3" localSheetId="5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15" hidden="1">#REF!</definedName>
    <definedName name="BExU4I148DA7PRCCISLWQ6ABXFK6" localSheetId="14" hidden="1">#REF!</definedName>
    <definedName name="BExU4I148DA7PRCCISLWQ6ABXFK6" localSheetId="13" hidden="1">#REF!</definedName>
    <definedName name="BExU4I148DA7PRCCISLWQ6ABXFK6" localSheetId="12" hidden="1">#REF!</definedName>
    <definedName name="BExU4I148DA7PRCCISLWQ6ABXFK6" localSheetId="11" hidden="1">#REF!</definedName>
    <definedName name="BExU4I148DA7PRCCISLWQ6ABXFK6" localSheetId="10" hidden="1">#REF!</definedName>
    <definedName name="BExU4I148DA7PRCCISLWQ6ABXFK6" localSheetId="9" hidden="1">#REF!</definedName>
    <definedName name="BExU4I148DA7PRCCISLWQ6ABXFK6" localSheetId="8" hidden="1">#REF!</definedName>
    <definedName name="BExU4I148DA7PRCCISLWQ6ABXFK6" localSheetId="7" hidden="1">#REF!</definedName>
    <definedName name="BExU4I148DA7PRCCISLWQ6ABXFK6" localSheetId="6" hidden="1">#REF!</definedName>
    <definedName name="BExU4I148DA7PRCCISLWQ6ABXFK6" localSheetId="5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15" hidden="1">#REF!</definedName>
    <definedName name="BExU4L101H2KQHVKCKQ4PBAWZV6K" localSheetId="14" hidden="1">#REF!</definedName>
    <definedName name="BExU4L101H2KQHVKCKQ4PBAWZV6K" localSheetId="13" hidden="1">#REF!</definedName>
    <definedName name="BExU4L101H2KQHVKCKQ4PBAWZV6K" localSheetId="12" hidden="1">#REF!</definedName>
    <definedName name="BExU4L101H2KQHVKCKQ4PBAWZV6K" localSheetId="11" hidden="1">#REF!</definedName>
    <definedName name="BExU4L101H2KQHVKCKQ4PBAWZV6K" localSheetId="10" hidden="1">#REF!</definedName>
    <definedName name="BExU4L101H2KQHVKCKQ4PBAWZV6K" localSheetId="9" hidden="1">#REF!</definedName>
    <definedName name="BExU4L101H2KQHVKCKQ4PBAWZV6K" localSheetId="8" hidden="1">#REF!</definedName>
    <definedName name="BExU4L101H2KQHVKCKQ4PBAWZV6K" localSheetId="7" hidden="1">#REF!</definedName>
    <definedName name="BExU4L101H2KQHVKCKQ4PBAWZV6K" localSheetId="6" hidden="1">#REF!</definedName>
    <definedName name="BExU4L101H2KQHVKCKQ4PBAWZV6K" localSheetId="5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15" hidden="1">#REF!</definedName>
    <definedName name="BExU4LML14Q7KDTYIKJWXF68W7X1" localSheetId="14" hidden="1">#REF!</definedName>
    <definedName name="BExU4LML14Q7KDTYIKJWXF68W7X1" localSheetId="13" hidden="1">#REF!</definedName>
    <definedName name="BExU4LML14Q7KDTYIKJWXF68W7X1" localSheetId="12" hidden="1">#REF!</definedName>
    <definedName name="BExU4LML14Q7KDTYIKJWXF68W7X1" localSheetId="11" hidden="1">#REF!</definedName>
    <definedName name="BExU4LML14Q7KDTYIKJWXF68W7X1" localSheetId="10" hidden="1">#REF!</definedName>
    <definedName name="BExU4LML14Q7KDTYIKJWXF68W7X1" localSheetId="9" hidden="1">#REF!</definedName>
    <definedName name="BExU4LML14Q7KDTYIKJWXF68W7X1" localSheetId="8" hidden="1">#REF!</definedName>
    <definedName name="BExU4LML14Q7KDTYIKJWXF68W7X1" localSheetId="7" hidden="1">#REF!</definedName>
    <definedName name="BExU4LML14Q7KDTYIKJWXF68W7X1" localSheetId="6" hidden="1">#REF!</definedName>
    <definedName name="BExU4LML14Q7KDTYIKJWXF68W7X1" localSheetId="5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15" hidden="1">#REF!</definedName>
    <definedName name="BExU4NA00RRRBGRT6TOB0MXZRCRZ" localSheetId="14" hidden="1">#REF!</definedName>
    <definedName name="BExU4NA00RRRBGRT6TOB0MXZRCRZ" localSheetId="13" hidden="1">#REF!</definedName>
    <definedName name="BExU4NA00RRRBGRT6TOB0MXZRCRZ" localSheetId="12" hidden="1">#REF!</definedName>
    <definedName name="BExU4NA00RRRBGRT6TOB0MXZRCRZ" localSheetId="11" hidden="1">#REF!</definedName>
    <definedName name="BExU4NA00RRRBGRT6TOB0MXZRCRZ" localSheetId="10" hidden="1">#REF!</definedName>
    <definedName name="BExU4NA00RRRBGRT6TOB0MXZRCRZ" localSheetId="9" hidden="1">#REF!</definedName>
    <definedName name="BExU4NA00RRRBGRT6TOB0MXZRCRZ" localSheetId="8" hidden="1">#REF!</definedName>
    <definedName name="BExU4NA00RRRBGRT6TOB0MXZRCRZ" localSheetId="7" hidden="1">#REF!</definedName>
    <definedName name="BExU4NA00RRRBGRT6TOB0MXZRCRZ" localSheetId="6" hidden="1">#REF!</definedName>
    <definedName name="BExU4NA00RRRBGRT6TOB0MXZRCRZ" localSheetId="5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15" hidden="1">#REF!</definedName>
    <definedName name="BExU529I6YHVOG83TJHWSILIQU1S" localSheetId="14" hidden="1">#REF!</definedName>
    <definedName name="BExU529I6YHVOG83TJHWSILIQU1S" localSheetId="13" hidden="1">#REF!</definedName>
    <definedName name="BExU529I6YHVOG83TJHWSILIQU1S" localSheetId="12" hidden="1">#REF!</definedName>
    <definedName name="BExU529I6YHVOG83TJHWSILIQU1S" localSheetId="11" hidden="1">#REF!</definedName>
    <definedName name="BExU529I6YHVOG83TJHWSILIQU1S" localSheetId="10" hidden="1">#REF!</definedName>
    <definedName name="BExU529I6YHVOG83TJHWSILIQU1S" localSheetId="9" hidden="1">#REF!</definedName>
    <definedName name="BExU529I6YHVOG83TJHWSILIQU1S" localSheetId="8" hidden="1">#REF!</definedName>
    <definedName name="BExU529I6YHVOG83TJHWSILIQU1S" localSheetId="7" hidden="1">#REF!</definedName>
    <definedName name="BExU529I6YHVOG83TJHWSILIQU1S" localSheetId="6" hidden="1">#REF!</definedName>
    <definedName name="BExU529I6YHVOG83TJHWSILIQU1S" localSheetId="5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15" hidden="1">#REF!</definedName>
    <definedName name="BExU57YCIKPRD8QWL6EU0YR3NG3J" localSheetId="14" hidden="1">#REF!</definedName>
    <definedName name="BExU57YCIKPRD8QWL6EU0YR3NG3J" localSheetId="13" hidden="1">#REF!</definedName>
    <definedName name="BExU57YCIKPRD8QWL6EU0YR3NG3J" localSheetId="12" hidden="1">#REF!</definedName>
    <definedName name="BExU57YCIKPRD8QWL6EU0YR3NG3J" localSheetId="11" hidden="1">#REF!</definedName>
    <definedName name="BExU57YCIKPRD8QWL6EU0YR3NG3J" localSheetId="10" hidden="1">#REF!</definedName>
    <definedName name="BExU57YCIKPRD8QWL6EU0YR3NG3J" localSheetId="9" hidden="1">#REF!</definedName>
    <definedName name="BExU57YCIKPRD8QWL6EU0YR3NG3J" localSheetId="8" hidden="1">#REF!</definedName>
    <definedName name="BExU57YCIKPRD8QWL6EU0YR3NG3J" localSheetId="7" hidden="1">#REF!</definedName>
    <definedName name="BExU57YCIKPRD8QWL6EU0YR3NG3J" localSheetId="6" hidden="1">#REF!</definedName>
    <definedName name="BExU57YCIKPRD8QWL6EU0YR3NG3J" localSheetId="5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15" hidden="1">#REF!</definedName>
    <definedName name="BExU5DSTBWXLN6E59B757KRWRI6E" localSheetId="14" hidden="1">#REF!</definedName>
    <definedName name="BExU5DSTBWXLN6E59B757KRWRI6E" localSheetId="13" hidden="1">#REF!</definedName>
    <definedName name="BExU5DSTBWXLN6E59B757KRWRI6E" localSheetId="12" hidden="1">#REF!</definedName>
    <definedName name="BExU5DSTBWXLN6E59B757KRWRI6E" localSheetId="11" hidden="1">#REF!</definedName>
    <definedName name="BExU5DSTBWXLN6E59B757KRWRI6E" localSheetId="10" hidden="1">#REF!</definedName>
    <definedName name="BExU5DSTBWXLN6E59B757KRWRI6E" localSheetId="9" hidden="1">#REF!</definedName>
    <definedName name="BExU5DSTBWXLN6E59B757KRWRI6E" localSheetId="8" hidden="1">#REF!</definedName>
    <definedName name="BExU5DSTBWXLN6E59B757KRWRI6E" localSheetId="7" hidden="1">#REF!</definedName>
    <definedName name="BExU5DSTBWXLN6E59B757KRWRI6E" localSheetId="6" hidden="1">#REF!</definedName>
    <definedName name="BExU5DSTBWXLN6E59B757KRWRI6E" localSheetId="5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15" hidden="1">#REF!</definedName>
    <definedName name="BExU5JSMO03X9M4WIRPP8JPSMQKJ" localSheetId="14" hidden="1">#REF!</definedName>
    <definedName name="BExU5JSMO03X9M4WIRPP8JPSMQKJ" localSheetId="13" hidden="1">#REF!</definedName>
    <definedName name="BExU5JSMO03X9M4WIRPP8JPSMQKJ" localSheetId="12" hidden="1">#REF!</definedName>
    <definedName name="BExU5JSMO03X9M4WIRPP8JPSMQKJ" localSheetId="11" hidden="1">#REF!</definedName>
    <definedName name="BExU5JSMO03X9M4WIRPP8JPSMQKJ" localSheetId="10" hidden="1">#REF!</definedName>
    <definedName name="BExU5JSMO03X9M4WIRPP8JPSMQKJ" localSheetId="9" hidden="1">#REF!</definedName>
    <definedName name="BExU5JSMO03X9M4WIRPP8JPSMQKJ" localSheetId="8" hidden="1">#REF!</definedName>
    <definedName name="BExU5JSMO03X9M4WIRPP8JPSMQKJ" localSheetId="7" hidden="1">#REF!</definedName>
    <definedName name="BExU5JSMO03X9M4WIRPP8JPSMQKJ" localSheetId="6" hidden="1">#REF!</definedName>
    <definedName name="BExU5JSMO03X9M4WIRPP8JPSMQKJ" localSheetId="5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15" hidden="1">#REF!</definedName>
    <definedName name="BExU5TDWM8NNDHYPQ7OQODTQ368A" localSheetId="14" hidden="1">#REF!</definedName>
    <definedName name="BExU5TDWM8NNDHYPQ7OQODTQ368A" localSheetId="13" hidden="1">#REF!</definedName>
    <definedName name="BExU5TDWM8NNDHYPQ7OQODTQ368A" localSheetId="12" hidden="1">#REF!</definedName>
    <definedName name="BExU5TDWM8NNDHYPQ7OQODTQ368A" localSheetId="11" hidden="1">#REF!</definedName>
    <definedName name="BExU5TDWM8NNDHYPQ7OQODTQ368A" localSheetId="10" hidden="1">#REF!</definedName>
    <definedName name="BExU5TDWM8NNDHYPQ7OQODTQ368A" localSheetId="9" hidden="1">#REF!</definedName>
    <definedName name="BExU5TDWM8NNDHYPQ7OQODTQ368A" localSheetId="8" hidden="1">#REF!</definedName>
    <definedName name="BExU5TDWM8NNDHYPQ7OQODTQ368A" localSheetId="7" hidden="1">#REF!</definedName>
    <definedName name="BExU5TDWM8NNDHYPQ7OQODTQ368A" localSheetId="6" hidden="1">#REF!</definedName>
    <definedName name="BExU5TDWM8NNDHYPQ7OQODTQ368A" localSheetId="5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15" hidden="1">#REF!</definedName>
    <definedName name="BExU5X4OX1V1XHS6WSSORVQPP6Z3" localSheetId="14" hidden="1">#REF!</definedName>
    <definedName name="BExU5X4OX1V1XHS6WSSORVQPP6Z3" localSheetId="13" hidden="1">#REF!</definedName>
    <definedName name="BExU5X4OX1V1XHS6WSSORVQPP6Z3" localSheetId="12" hidden="1">#REF!</definedName>
    <definedName name="BExU5X4OX1V1XHS6WSSORVQPP6Z3" localSheetId="11" hidden="1">#REF!</definedName>
    <definedName name="BExU5X4OX1V1XHS6WSSORVQPP6Z3" localSheetId="10" hidden="1">#REF!</definedName>
    <definedName name="BExU5X4OX1V1XHS6WSSORVQPP6Z3" localSheetId="9" hidden="1">#REF!</definedName>
    <definedName name="BExU5X4OX1V1XHS6WSSORVQPP6Z3" localSheetId="8" hidden="1">#REF!</definedName>
    <definedName name="BExU5X4OX1V1XHS6WSSORVQPP6Z3" localSheetId="7" hidden="1">#REF!</definedName>
    <definedName name="BExU5X4OX1V1XHS6WSSORVQPP6Z3" localSheetId="6" hidden="1">#REF!</definedName>
    <definedName name="BExU5X4OX1V1XHS6WSSORVQPP6Z3" localSheetId="5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15" hidden="1">#REF!</definedName>
    <definedName name="BExU5XVPARTFMRYHNUTBKDIL4UJN" localSheetId="14" hidden="1">#REF!</definedName>
    <definedName name="BExU5XVPARTFMRYHNUTBKDIL4UJN" localSheetId="13" hidden="1">#REF!</definedName>
    <definedName name="BExU5XVPARTFMRYHNUTBKDIL4UJN" localSheetId="12" hidden="1">#REF!</definedName>
    <definedName name="BExU5XVPARTFMRYHNUTBKDIL4UJN" localSheetId="11" hidden="1">#REF!</definedName>
    <definedName name="BExU5XVPARTFMRYHNUTBKDIL4UJN" localSheetId="10" hidden="1">#REF!</definedName>
    <definedName name="BExU5XVPARTFMRYHNUTBKDIL4UJN" localSheetId="9" hidden="1">#REF!</definedName>
    <definedName name="BExU5XVPARTFMRYHNUTBKDIL4UJN" localSheetId="8" hidden="1">#REF!</definedName>
    <definedName name="BExU5XVPARTFMRYHNUTBKDIL4UJN" localSheetId="7" hidden="1">#REF!</definedName>
    <definedName name="BExU5XVPARTFMRYHNUTBKDIL4UJN" localSheetId="6" hidden="1">#REF!</definedName>
    <definedName name="BExU5XVPARTFMRYHNUTBKDIL4UJN" localSheetId="5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15" hidden="1">#REF!</definedName>
    <definedName name="BExU66KMFBAP8JCVG9VM1RD1TNFF" localSheetId="14" hidden="1">#REF!</definedName>
    <definedName name="BExU66KMFBAP8JCVG9VM1RD1TNFF" localSheetId="13" hidden="1">#REF!</definedName>
    <definedName name="BExU66KMFBAP8JCVG9VM1RD1TNFF" localSheetId="12" hidden="1">#REF!</definedName>
    <definedName name="BExU66KMFBAP8JCVG9VM1RD1TNFF" localSheetId="11" hidden="1">#REF!</definedName>
    <definedName name="BExU66KMFBAP8JCVG9VM1RD1TNFF" localSheetId="10" hidden="1">#REF!</definedName>
    <definedName name="BExU66KMFBAP8JCVG9VM1RD1TNFF" localSheetId="9" hidden="1">#REF!</definedName>
    <definedName name="BExU66KMFBAP8JCVG9VM1RD1TNFF" localSheetId="8" hidden="1">#REF!</definedName>
    <definedName name="BExU66KMFBAP8JCVG9VM1RD1TNFF" localSheetId="7" hidden="1">#REF!</definedName>
    <definedName name="BExU66KMFBAP8JCVG9VM1RD1TNFF" localSheetId="6" hidden="1">#REF!</definedName>
    <definedName name="BExU66KMFBAP8JCVG9VM1RD1TNFF" localSheetId="5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15" hidden="1">#REF!</definedName>
    <definedName name="BExU68IOM3CB3TACNAE9565TW7SH" localSheetId="14" hidden="1">#REF!</definedName>
    <definedName name="BExU68IOM3CB3TACNAE9565TW7SH" localSheetId="13" hidden="1">#REF!</definedName>
    <definedName name="BExU68IOM3CB3TACNAE9565TW7SH" localSheetId="12" hidden="1">#REF!</definedName>
    <definedName name="BExU68IOM3CB3TACNAE9565TW7SH" localSheetId="11" hidden="1">#REF!</definedName>
    <definedName name="BExU68IOM3CB3TACNAE9565TW7SH" localSheetId="10" hidden="1">#REF!</definedName>
    <definedName name="BExU68IOM3CB3TACNAE9565TW7SH" localSheetId="9" hidden="1">#REF!</definedName>
    <definedName name="BExU68IOM3CB3TACNAE9565TW7SH" localSheetId="8" hidden="1">#REF!</definedName>
    <definedName name="BExU68IOM3CB3TACNAE9565TW7SH" localSheetId="7" hidden="1">#REF!</definedName>
    <definedName name="BExU68IOM3CB3TACNAE9565TW7SH" localSheetId="6" hidden="1">#REF!</definedName>
    <definedName name="BExU68IOM3CB3TACNAE9565TW7SH" localSheetId="5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15" hidden="1">#REF!</definedName>
    <definedName name="BExU6AM82KN21E82HMWVP3LWP9IL" localSheetId="14" hidden="1">#REF!</definedName>
    <definedName name="BExU6AM82KN21E82HMWVP3LWP9IL" localSheetId="13" hidden="1">#REF!</definedName>
    <definedName name="BExU6AM82KN21E82HMWVP3LWP9IL" localSheetId="12" hidden="1">#REF!</definedName>
    <definedName name="BExU6AM82KN21E82HMWVP3LWP9IL" localSheetId="11" hidden="1">#REF!</definedName>
    <definedName name="BExU6AM82KN21E82HMWVP3LWP9IL" localSheetId="10" hidden="1">#REF!</definedName>
    <definedName name="BExU6AM82KN21E82HMWVP3LWP9IL" localSheetId="9" hidden="1">#REF!</definedName>
    <definedName name="BExU6AM82KN21E82HMWVP3LWP9IL" localSheetId="8" hidden="1">#REF!</definedName>
    <definedName name="BExU6AM82KN21E82HMWVP3LWP9IL" localSheetId="7" hidden="1">#REF!</definedName>
    <definedName name="BExU6AM82KN21E82HMWVP3LWP9IL" localSheetId="6" hidden="1">#REF!</definedName>
    <definedName name="BExU6AM82KN21E82HMWVP3LWP9IL" localSheetId="5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15" hidden="1">#REF!</definedName>
    <definedName name="BExU6FEU1MRHU98R9YOJC5OKUJ6L" localSheetId="14" hidden="1">#REF!</definedName>
    <definedName name="BExU6FEU1MRHU98R9YOJC5OKUJ6L" localSheetId="13" hidden="1">#REF!</definedName>
    <definedName name="BExU6FEU1MRHU98R9YOJC5OKUJ6L" localSheetId="12" hidden="1">#REF!</definedName>
    <definedName name="BExU6FEU1MRHU98R9YOJC5OKUJ6L" localSheetId="11" hidden="1">#REF!</definedName>
    <definedName name="BExU6FEU1MRHU98R9YOJC5OKUJ6L" localSheetId="10" hidden="1">#REF!</definedName>
    <definedName name="BExU6FEU1MRHU98R9YOJC5OKUJ6L" localSheetId="9" hidden="1">#REF!</definedName>
    <definedName name="BExU6FEU1MRHU98R9YOJC5OKUJ6L" localSheetId="8" hidden="1">#REF!</definedName>
    <definedName name="BExU6FEU1MRHU98R9YOJC5OKUJ6L" localSheetId="7" hidden="1">#REF!</definedName>
    <definedName name="BExU6FEU1MRHU98R9YOJC5OKUJ6L" localSheetId="6" hidden="1">#REF!</definedName>
    <definedName name="BExU6FEU1MRHU98R9YOJC5OKUJ6L" localSheetId="5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15" hidden="1">#REF!</definedName>
    <definedName name="BExU6KIAJ663Y8W8QMU4HCF183DF" localSheetId="14" hidden="1">#REF!</definedName>
    <definedName name="BExU6KIAJ663Y8W8QMU4HCF183DF" localSheetId="13" hidden="1">#REF!</definedName>
    <definedName name="BExU6KIAJ663Y8W8QMU4HCF183DF" localSheetId="12" hidden="1">#REF!</definedName>
    <definedName name="BExU6KIAJ663Y8W8QMU4HCF183DF" localSheetId="11" hidden="1">#REF!</definedName>
    <definedName name="BExU6KIAJ663Y8W8QMU4HCF183DF" localSheetId="10" hidden="1">#REF!</definedName>
    <definedName name="BExU6KIAJ663Y8W8QMU4HCF183DF" localSheetId="9" hidden="1">#REF!</definedName>
    <definedName name="BExU6KIAJ663Y8W8QMU4HCF183DF" localSheetId="8" hidden="1">#REF!</definedName>
    <definedName name="BExU6KIAJ663Y8W8QMU4HCF183DF" localSheetId="7" hidden="1">#REF!</definedName>
    <definedName name="BExU6KIAJ663Y8W8QMU4HCF183DF" localSheetId="6" hidden="1">#REF!</definedName>
    <definedName name="BExU6KIAJ663Y8W8QMU4HCF183DF" localSheetId="5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15" hidden="1">#REF!</definedName>
    <definedName name="BExU6KT19B4PG6SHXFBGBPLM66KT" localSheetId="14" hidden="1">#REF!</definedName>
    <definedName name="BExU6KT19B4PG6SHXFBGBPLM66KT" localSheetId="13" hidden="1">#REF!</definedName>
    <definedName name="BExU6KT19B4PG6SHXFBGBPLM66KT" localSheetId="12" hidden="1">#REF!</definedName>
    <definedName name="BExU6KT19B4PG6SHXFBGBPLM66KT" localSheetId="11" hidden="1">#REF!</definedName>
    <definedName name="BExU6KT19B4PG6SHXFBGBPLM66KT" localSheetId="10" hidden="1">#REF!</definedName>
    <definedName name="BExU6KT19B4PG6SHXFBGBPLM66KT" localSheetId="9" hidden="1">#REF!</definedName>
    <definedName name="BExU6KT19B4PG6SHXFBGBPLM66KT" localSheetId="8" hidden="1">#REF!</definedName>
    <definedName name="BExU6KT19B4PG6SHXFBGBPLM66KT" localSheetId="7" hidden="1">#REF!</definedName>
    <definedName name="BExU6KT19B4PG6SHXFBGBPLM66KT" localSheetId="6" hidden="1">#REF!</definedName>
    <definedName name="BExU6KT19B4PG6SHXFBGBPLM66KT" localSheetId="5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15" hidden="1">#REF!</definedName>
    <definedName name="BExU6PAVKIOAIMQ9XQIHHF1SUAGO" localSheetId="14" hidden="1">#REF!</definedName>
    <definedName name="BExU6PAVKIOAIMQ9XQIHHF1SUAGO" localSheetId="13" hidden="1">#REF!</definedName>
    <definedName name="BExU6PAVKIOAIMQ9XQIHHF1SUAGO" localSheetId="12" hidden="1">#REF!</definedName>
    <definedName name="BExU6PAVKIOAIMQ9XQIHHF1SUAGO" localSheetId="11" hidden="1">#REF!</definedName>
    <definedName name="BExU6PAVKIOAIMQ9XQIHHF1SUAGO" localSheetId="10" hidden="1">#REF!</definedName>
    <definedName name="BExU6PAVKIOAIMQ9XQIHHF1SUAGO" localSheetId="9" hidden="1">#REF!</definedName>
    <definedName name="BExU6PAVKIOAIMQ9XQIHHF1SUAGO" localSheetId="8" hidden="1">#REF!</definedName>
    <definedName name="BExU6PAVKIOAIMQ9XQIHHF1SUAGO" localSheetId="7" hidden="1">#REF!</definedName>
    <definedName name="BExU6PAVKIOAIMQ9XQIHHF1SUAGO" localSheetId="6" hidden="1">#REF!</definedName>
    <definedName name="BExU6PAVKIOAIMQ9XQIHHF1SUAGO" localSheetId="5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15" hidden="1">#REF!</definedName>
    <definedName name="BExU6SLKTWV0YINVLTI6BCG9ANZM" localSheetId="14" hidden="1">#REF!</definedName>
    <definedName name="BExU6SLKTWV0YINVLTI6BCG9ANZM" localSheetId="13" hidden="1">#REF!</definedName>
    <definedName name="BExU6SLKTWV0YINVLTI6BCG9ANZM" localSheetId="12" hidden="1">#REF!</definedName>
    <definedName name="BExU6SLKTWV0YINVLTI6BCG9ANZM" localSheetId="11" hidden="1">#REF!</definedName>
    <definedName name="BExU6SLKTWV0YINVLTI6BCG9ANZM" localSheetId="10" hidden="1">#REF!</definedName>
    <definedName name="BExU6SLKTWV0YINVLTI6BCG9ANZM" localSheetId="9" hidden="1">#REF!</definedName>
    <definedName name="BExU6SLKTWV0YINVLTI6BCG9ANZM" localSheetId="8" hidden="1">#REF!</definedName>
    <definedName name="BExU6SLKTWV0YINVLTI6BCG9ANZM" localSheetId="7" hidden="1">#REF!</definedName>
    <definedName name="BExU6SLKTWV0YINVLTI6BCG9ANZM" localSheetId="6" hidden="1">#REF!</definedName>
    <definedName name="BExU6SLKTWV0YINVLTI6BCG9ANZM" localSheetId="5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15" hidden="1">#REF!</definedName>
    <definedName name="BExU6WXXC7SSQDMHSLUN5C2V4IYX" localSheetId="14" hidden="1">#REF!</definedName>
    <definedName name="BExU6WXXC7SSQDMHSLUN5C2V4IYX" localSheetId="13" hidden="1">#REF!</definedName>
    <definedName name="BExU6WXXC7SSQDMHSLUN5C2V4IYX" localSheetId="12" hidden="1">#REF!</definedName>
    <definedName name="BExU6WXXC7SSQDMHSLUN5C2V4IYX" localSheetId="11" hidden="1">#REF!</definedName>
    <definedName name="BExU6WXXC7SSQDMHSLUN5C2V4IYX" localSheetId="10" hidden="1">#REF!</definedName>
    <definedName name="BExU6WXXC7SSQDMHSLUN5C2V4IYX" localSheetId="9" hidden="1">#REF!</definedName>
    <definedName name="BExU6WXXC7SSQDMHSLUN5C2V4IYX" localSheetId="8" hidden="1">#REF!</definedName>
    <definedName name="BExU6WXXC7SSQDMHSLUN5C2V4IYX" localSheetId="7" hidden="1">#REF!</definedName>
    <definedName name="BExU6WXXC7SSQDMHSLUN5C2V4IYX" localSheetId="6" hidden="1">#REF!</definedName>
    <definedName name="BExU6WXXC7SSQDMHSLUN5C2V4IYX" localSheetId="5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15" hidden="1">#REF!</definedName>
    <definedName name="BExU73387E74XE8A9UKZLZNJYY65" localSheetId="14" hidden="1">#REF!</definedName>
    <definedName name="BExU73387E74XE8A9UKZLZNJYY65" localSheetId="13" hidden="1">#REF!</definedName>
    <definedName name="BExU73387E74XE8A9UKZLZNJYY65" localSheetId="12" hidden="1">#REF!</definedName>
    <definedName name="BExU73387E74XE8A9UKZLZNJYY65" localSheetId="11" hidden="1">#REF!</definedName>
    <definedName name="BExU73387E74XE8A9UKZLZNJYY65" localSheetId="10" hidden="1">#REF!</definedName>
    <definedName name="BExU73387E74XE8A9UKZLZNJYY65" localSheetId="9" hidden="1">#REF!</definedName>
    <definedName name="BExU73387E74XE8A9UKZLZNJYY65" localSheetId="8" hidden="1">#REF!</definedName>
    <definedName name="BExU73387E74XE8A9UKZLZNJYY65" localSheetId="7" hidden="1">#REF!</definedName>
    <definedName name="BExU73387E74XE8A9UKZLZNJYY65" localSheetId="6" hidden="1">#REF!</definedName>
    <definedName name="BExU73387E74XE8A9UKZLZNJYY65" localSheetId="5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15" hidden="1">#REF!</definedName>
    <definedName name="BExU76ZHCJM8I7VSICCMSTC33O6U" localSheetId="14" hidden="1">#REF!</definedName>
    <definedName name="BExU76ZHCJM8I7VSICCMSTC33O6U" localSheetId="13" hidden="1">#REF!</definedName>
    <definedName name="BExU76ZHCJM8I7VSICCMSTC33O6U" localSheetId="12" hidden="1">#REF!</definedName>
    <definedName name="BExU76ZHCJM8I7VSICCMSTC33O6U" localSheetId="11" hidden="1">#REF!</definedName>
    <definedName name="BExU76ZHCJM8I7VSICCMSTC33O6U" localSheetId="10" hidden="1">#REF!</definedName>
    <definedName name="BExU76ZHCJM8I7VSICCMSTC33O6U" localSheetId="9" hidden="1">#REF!</definedName>
    <definedName name="BExU76ZHCJM8I7VSICCMSTC33O6U" localSheetId="8" hidden="1">#REF!</definedName>
    <definedName name="BExU76ZHCJM8I7VSICCMSTC33O6U" localSheetId="7" hidden="1">#REF!</definedName>
    <definedName name="BExU76ZHCJM8I7VSICCMSTC33O6U" localSheetId="6" hidden="1">#REF!</definedName>
    <definedName name="BExU76ZHCJM8I7VSICCMSTC33O6U" localSheetId="5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15" hidden="1">#REF!</definedName>
    <definedName name="BExU7BBTUF8BQ42DSGM94X5TG5GF" localSheetId="14" hidden="1">#REF!</definedName>
    <definedName name="BExU7BBTUF8BQ42DSGM94X5TG5GF" localSheetId="13" hidden="1">#REF!</definedName>
    <definedName name="BExU7BBTUF8BQ42DSGM94X5TG5GF" localSheetId="12" hidden="1">#REF!</definedName>
    <definedName name="BExU7BBTUF8BQ42DSGM94X5TG5GF" localSheetId="11" hidden="1">#REF!</definedName>
    <definedName name="BExU7BBTUF8BQ42DSGM94X5TG5GF" localSheetId="10" hidden="1">#REF!</definedName>
    <definedName name="BExU7BBTUF8BQ42DSGM94X5TG5GF" localSheetId="9" hidden="1">#REF!</definedName>
    <definedName name="BExU7BBTUF8BQ42DSGM94X5TG5GF" localSheetId="8" hidden="1">#REF!</definedName>
    <definedName name="BExU7BBTUF8BQ42DSGM94X5TG5GF" localSheetId="7" hidden="1">#REF!</definedName>
    <definedName name="BExU7BBTUF8BQ42DSGM94X5TG5GF" localSheetId="6" hidden="1">#REF!</definedName>
    <definedName name="BExU7BBTUF8BQ42DSGM94X5TG5GF" localSheetId="5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15" hidden="1">#REF!</definedName>
    <definedName name="BExU7HH4EAHFQHT4AXKGWAWZP3I0" localSheetId="14" hidden="1">#REF!</definedName>
    <definedName name="BExU7HH4EAHFQHT4AXKGWAWZP3I0" localSheetId="13" hidden="1">#REF!</definedName>
    <definedName name="BExU7HH4EAHFQHT4AXKGWAWZP3I0" localSheetId="12" hidden="1">#REF!</definedName>
    <definedName name="BExU7HH4EAHFQHT4AXKGWAWZP3I0" localSheetId="11" hidden="1">#REF!</definedName>
    <definedName name="BExU7HH4EAHFQHT4AXKGWAWZP3I0" localSheetId="10" hidden="1">#REF!</definedName>
    <definedName name="BExU7HH4EAHFQHT4AXKGWAWZP3I0" localSheetId="9" hidden="1">#REF!</definedName>
    <definedName name="BExU7HH4EAHFQHT4AXKGWAWZP3I0" localSheetId="8" hidden="1">#REF!</definedName>
    <definedName name="BExU7HH4EAHFQHT4AXKGWAWZP3I0" localSheetId="7" hidden="1">#REF!</definedName>
    <definedName name="BExU7HH4EAHFQHT4AXKGWAWZP3I0" localSheetId="6" hidden="1">#REF!</definedName>
    <definedName name="BExU7HH4EAHFQHT4AXKGWAWZP3I0" localSheetId="5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15" hidden="1">#REF!</definedName>
    <definedName name="BExU7L7WPQSA0ELXZ0I86V33QCCJ" localSheetId="14" hidden="1">#REF!</definedName>
    <definedName name="BExU7L7WPQSA0ELXZ0I86V33QCCJ" localSheetId="13" hidden="1">#REF!</definedName>
    <definedName name="BExU7L7WPQSA0ELXZ0I86V33QCCJ" localSheetId="12" hidden="1">#REF!</definedName>
    <definedName name="BExU7L7WPQSA0ELXZ0I86V33QCCJ" localSheetId="11" hidden="1">#REF!</definedName>
    <definedName name="BExU7L7WPQSA0ELXZ0I86V33QCCJ" localSheetId="10" hidden="1">#REF!</definedName>
    <definedName name="BExU7L7WPQSA0ELXZ0I86V33QCCJ" localSheetId="9" hidden="1">#REF!</definedName>
    <definedName name="BExU7L7WPQSA0ELXZ0I86V33QCCJ" localSheetId="8" hidden="1">#REF!</definedName>
    <definedName name="BExU7L7WPQSA0ELXZ0I86V33QCCJ" localSheetId="7" hidden="1">#REF!</definedName>
    <definedName name="BExU7L7WPQSA0ELXZ0I86V33QCCJ" localSheetId="6" hidden="1">#REF!</definedName>
    <definedName name="BExU7L7WPQSA0ELXZ0I86V33QCCJ" localSheetId="5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15" hidden="1">#REF!</definedName>
    <definedName name="BExU7MF1ZVPDHOSMCAXOSYICHZ4I" localSheetId="14" hidden="1">#REF!</definedName>
    <definedName name="BExU7MF1ZVPDHOSMCAXOSYICHZ4I" localSheetId="13" hidden="1">#REF!</definedName>
    <definedName name="BExU7MF1ZVPDHOSMCAXOSYICHZ4I" localSheetId="12" hidden="1">#REF!</definedName>
    <definedName name="BExU7MF1ZVPDHOSMCAXOSYICHZ4I" localSheetId="11" hidden="1">#REF!</definedName>
    <definedName name="BExU7MF1ZVPDHOSMCAXOSYICHZ4I" localSheetId="10" hidden="1">#REF!</definedName>
    <definedName name="BExU7MF1ZVPDHOSMCAXOSYICHZ4I" localSheetId="9" hidden="1">#REF!</definedName>
    <definedName name="BExU7MF1ZVPDHOSMCAXOSYICHZ4I" localSheetId="8" hidden="1">#REF!</definedName>
    <definedName name="BExU7MF1ZVPDHOSMCAXOSYICHZ4I" localSheetId="7" hidden="1">#REF!</definedName>
    <definedName name="BExU7MF1ZVPDHOSMCAXOSYICHZ4I" localSheetId="6" hidden="1">#REF!</definedName>
    <definedName name="BExU7MF1ZVPDHOSMCAXOSYICHZ4I" localSheetId="5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15" hidden="1">#REF!</definedName>
    <definedName name="BExU7O2BJ6D5YCKEL6FD2EFCWYRX" localSheetId="14" hidden="1">#REF!</definedName>
    <definedName name="BExU7O2BJ6D5YCKEL6FD2EFCWYRX" localSheetId="13" hidden="1">#REF!</definedName>
    <definedName name="BExU7O2BJ6D5YCKEL6FD2EFCWYRX" localSheetId="12" hidden="1">#REF!</definedName>
    <definedName name="BExU7O2BJ6D5YCKEL6FD2EFCWYRX" localSheetId="11" hidden="1">#REF!</definedName>
    <definedName name="BExU7O2BJ6D5YCKEL6FD2EFCWYRX" localSheetId="10" hidden="1">#REF!</definedName>
    <definedName name="BExU7O2BJ6D5YCKEL6FD2EFCWYRX" localSheetId="9" hidden="1">#REF!</definedName>
    <definedName name="BExU7O2BJ6D5YCKEL6FD2EFCWYRX" localSheetId="8" hidden="1">#REF!</definedName>
    <definedName name="BExU7O2BJ6D5YCKEL6FD2EFCWYRX" localSheetId="7" hidden="1">#REF!</definedName>
    <definedName name="BExU7O2BJ6D5YCKEL6FD2EFCWYRX" localSheetId="6" hidden="1">#REF!</definedName>
    <definedName name="BExU7O2BJ6D5YCKEL6FD2EFCWYRX" localSheetId="5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15" hidden="1">#REF!</definedName>
    <definedName name="BExU7Q0JS9YIUKUPNSSAIDK2KJAV" localSheetId="14" hidden="1">#REF!</definedName>
    <definedName name="BExU7Q0JS9YIUKUPNSSAIDK2KJAV" localSheetId="13" hidden="1">#REF!</definedName>
    <definedName name="BExU7Q0JS9YIUKUPNSSAIDK2KJAV" localSheetId="12" hidden="1">#REF!</definedName>
    <definedName name="BExU7Q0JS9YIUKUPNSSAIDK2KJAV" localSheetId="11" hidden="1">#REF!</definedName>
    <definedName name="BExU7Q0JS9YIUKUPNSSAIDK2KJAV" localSheetId="10" hidden="1">#REF!</definedName>
    <definedName name="BExU7Q0JS9YIUKUPNSSAIDK2KJAV" localSheetId="9" hidden="1">#REF!</definedName>
    <definedName name="BExU7Q0JS9YIUKUPNSSAIDK2KJAV" localSheetId="8" hidden="1">#REF!</definedName>
    <definedName name="BExU7Q0JS9YIUKUPNSSAIDK2KJAV" localSheetId="7" hidden="1">#REF!</definedName>
    <definedName name="BExU7Q0JS9YIUKUPNSSAIDK2KJAV" localSheetId="6" hidden="1">#REF!</definedName>
    <definedName name="BExU7Q0JS9YIUKUPNSSAIDK2KJAV" localSheetId="5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15" hidden="1">#REF!</definedName>
    <definedName name="BExU80I6AE5OU7P7F5V7HWIZBJ4P" localSheetId="14" hidden="1">#REF!</definedName>
    <definedName name="BExU80I6AE5OU7P7F5V7HWIZBJ4P" localSheetId="13" hidden="1">#REF!</definedName>
    <definedName name="BExU80I6AE5OU7P7F5V7HWIZBJ4P" localSheetId="12" hidden="1">#REF!</definedName>
    <definedName name="BExU80I6AE5OU7P7F5V7HWIZBJ4P" localSheetId="11" hidden="1">#REF!</definedName>
    <definedName name="BExU80I6AE5OU7P7F5V7HWIZBJ4P" localSheetId="10" hidden="1">#REF!</definedName>
    <definedName name="BExU80I6AE5OU7P7F5V7HWIZBJ4P" localSheetId="9" hidden="1">#REF!</definedName>
    <definedName name="BExU80I6AE5OU7P7F5V7HWIZBJ4P" localSheetId="8" hidden="1">#REF!</definedName>
    <definedName name="BExU80I6AE5OU7P7F5V7HWIZBJ4P" localSheetId="7" hidden="1">#REF!</definedName>
    <definedName name="BExU80I6AE5OU7P7F5V7HWIZBJ4P" localSheetId="6" hidden="1">#REF!</definedName>
    <definedName name="BExU80I6AE5OU7P7F5V7HWIZBJ4P" localSheetId="5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15" hidden="1">#REF!</definedName>
    <definedName name="BExU86NB26MCPYIISZ36HADONGT2" localSheetId="14" hidden="1">#REF!</definedName>
    <definedName name="BExU86NB26MCPYIISZ36HADONGT2" localSheetId="13" hidden="1">#REF!</definedName>
    <definedName name="BExU86NB26MCPYIISZ36HADONGT2" localSheetId="12" hidden="1">#REF!</definedName>
    <definedName name="BExU86NB26MCPYIISZ36HADONGT2" localSheetId="11" hidden="1">#REF!</definedName>
    <definedName name="BExU86NB26MCPYIISZ36HADONGT2" localSheetId="10" hidden="1">#REF!</definedName>
    <definedName name="BExU86NB26MCPYIISZ36HADONGT2" localSheetId="9" hidden="1">#REF!</definedName>
    <definedName name="BExU86NB26MCPYIISZ36HADONGT2" localSheetId="8" hidden="1">#REF!</definedName>
    <definedName name="BExU86NB26MCPYIISZ36HADONGT2" localSheetId="7" hidden="1">#REF!</definedName>
    <definedName name="BExU86NB26MCPYIISZ36HADONGT2" localSheetId="6" hidden="1">#REF!</definedName>
    <definedName name="BExU86NB26MCPYIISZ36HADONGT2" localSheetId="5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15" hidden="1">#REF!</definedName>
    <definedName name="BExU885EZZNSZV3GP298UJ8LB7OL" localSheetId="14" hidden="1">#REF!</definedName>
    <definedName name="BExU885EZZNSZV3GP298UJ8LB7OL" localSheetId="13" hidden="1">#REF!</definedName>
    <definedName name="BExU885EZZNSZV3GP298UJ8LB7OL" localSheetId="12" hidden="1">#REF!</definedName>
    <definedName name="BExU885EZZNSZV3GP298UJ8LB7OL" localSheetId="11" hidden="1">#REF!</definedName>
    <definedName name="BExU885EZZNSZV3GP298UJ8LB7OL" localSheetId="10" hidden="1">#REF!</definedName>
    <definedName name="BExU885EZZNSZV3GP298UJ8LB7OL" localSheetId="9" hidden="1">#REF!</definedName>
    <definedName name="BExU885EZZNSZV3GP298UJ8LB7OL" localSheetId="8" hidden="1">#REF!</definedName>
    <definedName name="BExU885EZZNSZV3GP298UJ8LB7OL" localSheetId="7" hidden="1">#REF!</definedName>
    <definedName name="BExU885EZZNSZV3GP298UJ8LB7OL" localSheetId="6" hidden="1">#REF!</definedName>
    <definedName name="BExU885EZZNSZV3GP298UJ8LB7OL" localSheetId="5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15" hidden="1">#REF!</definedName>
    <definedName name="BExU8FSAUP9TUZ1NO9WXK80QPHWV" localSheetId="14" hidden="1">#REF!</definedName>
    <definedName name="BExU8FSAUP9TUZ1NO9WXK80QPHWV" localSheetId="13" hidden="1">#REF!</definedName>
    <definedName name="BExU8FSAUP9TUZ1NO9WXK80QPHWV" localSheetId="12" hidden="1">#REF!</definedName>
    <definedName name="BExU8FSAUP9TUZ1NO9WXK80QPHWV" localSheetId="11" hidden="1">#REF!</definedName>
    <definedName name="BExU8FSAUP9TUZ1NO9WXK80QPHWV" localSheetId="10" hidden="1">#REF!</definedName>
    <definedName name="BExU8FSAUP9TUZ1NO9WXK80QPHWV" localSheetId="9" hidden="1">#REF!</definedName>
    <definedName name="BExU8FSAUP9TUZ1NO9WXK80QPHWV" localSheetId="8" hidden="1">#REF!</definedName>
    <definedName name="BExU8FSAUP9TUZ1NO9WXK80QPHWV" localSheetId="7" hidden="1">#REF!</definedName>
    <definedName name="BExU8FSAUP9TUZ1NO9WXK80QPHWV" localSheetId="6" hidden="1">#REF!</definedName>
    <definedName name="BExU8FSAUP9TUZ1NO9WXK80QPHWV" localSheetId="5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15" hidden="1">#REF!</definedName>
    <definedName name="BExU8KFLAN778MBN93NYZB0FV30G" localSheetId="14" hidden="1">#REF!</definedName>
    <definedName name="BExU8KFLAN778MBN93NYZB0FV30G" localSheetId="13" hidden="1">#REF!</definedName>
    <definedName name="BExU8KFLAN778MBN93NYZB0FV30G" localSheetId="12" hidden="1">#REF!</definedName>
    <definedName name="BExU8KFLAN778MBN93NYZB0FV30G" localSheetId="11" hidden="1">#REF!</definedName>
    <definedName name="BExU8KFLAN778MBN93NYZB0FV30G" localSheetId="10" hidden="1">#REF!</definedName>
    <definedName name="BExU8KFLAN778MBN93NYZB0FV30G" localSheetId="9" hidden="1">#REF!</definedName>
    <definedName name="BExU8KFLAN778MBN93NYZB0FV30G" localSheetId="8" hidden="1">#REF!</definedName>
    <definedName name="BExU8KFLAN778MBN93NYZB0FV30G" localSheetId="7" hidden="1">#REF!</definedName>
    <definedName name="BExU8KFLAN778MBN93NYZB0FV30G" localSheetId="6" hidden="1">#REF!</definedName>
    <definedName name="BExU8KFLAN778MBN93NYZB0FV30G" localSheetId="5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15" hidden="1">#REF!</definedName>
    <definedName name="BExU8PZC6845UUDFG9M8FTC3P3DK" localSheetId="14" hidden="1">#REF!</definedName>
    <definedName name="BExU8PZC6845UUDFG9M8FTC3P3DK" localSheetId="13" hidden="1">#REF!</definedName>
    <definedName name="BExU8PZC6845UUDFG9M8FTC3P3DK" localSheetId="12" hidden="1">#REF!</definedName>
    <definedName name="BExU8PZC6845UUDFG9M8FTC3P3DK" localSheetId="11" hidden="1">#REF!</definedName>
    <definedName name="BExU8PZC6845UUDFG9M8FTC3P3DK" localSheetId="10" hidden="1">#REF!</definedName>
    <definedName name="BExU8PZC6845UUDFG9M8FTC3P3DK" localSheetId="9" hidden="1">#REF!</definedName>
    <definedName name="BExU8PZC6845UUDFG9M8FTC3P3DK" localSheetId="8" hidden="1">#REF!</definedName>
    <definedName name="BExU8PZC6845UUDFG9M8FTC3P3DK" localSheetId="7" hidden="1">#REF!</definedName>
    <definedName name="BExU8PZC6845UUDFG9M8FTC3P3DK" localSheetId="6" hidden="1">#REF!</definedName>
    <definedName name="BExU8PZC6845UUDFG9M8FTC3P3DK" localSheetId="5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15" hidden="1">#REF!</definedName>
    <definedName name="BExU8UX9JX3XLB47YZ8GFXE0V7R2" localSheetId="14" hidden="1">#REF!</definedName>
    <definedName name="BExU8UX9JX3XLB47YZ8GFXE0V7R2" localSheetId="13" hidden="1">#REF!</definedName>
    <definedName name="BExU8UX9JX3XLB47YZ8GFXE0V7R2" localSheetId="12" hidden="1">#REF!</definedName>
    <definedName name="BExU8UX9JX3XLB47YZ8GFXE0V7R2" localSheetId="11" hidden="1">#REF!</definedName>
    <definedName name="BExU8UX9JX3XLB47YZ8GFXE0V7R2" localSheetId="10" hidden="1">#REF!</definedName>
    <definedName name="BExU8UX9JX3XLB47YZ8GFXE0V7R2" localSheetId="9" hidden="1">#REF!</definedName>
    <definedName name="BExU8UX9JX3XLB47YZ8GFXE0V7R2" localSheetId="8" hidden="1">#REF!</definedName>
    <definedName name="BExU8UX9JX3XLB47YZ8GFXE0V7R2" localSheetId="7" hidden="1">#REF!</definedName>
    <definedName name="BExU8UX9JX3XLB47YZ8GFXE0V7R2" localSheetId="6" hidden="1">#REF!</definedName>
    <definedName name="BExU8UX9JX3XLB47YZ8GFXE0V7R2" localSheetId="5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15" hidden="1">#REF!</definedName>
    <definedName name="BExU8WVGMRSFNWCNHODQ9JQCMZB0" localSheetId="14" hidden="1">#REF!</definedName>
    <definedName name="BExU8WVGMRSFNWCNHODQ9JQCMZB0" localSheetId="13" hidden="1">#REF!</definedName>
    <definedName name="BExU8WVGMRSFNWCNHODQ9JQCMZB0" localSheetId="12" hidden="1">#REF!</definedName>
    <definedName name="BExU8WVGMRSFNWCNHODQ9JQCMZB0" localSheetId="11" hidden="1">#REF!</definedName>
    <definedName name="BExU8WVGMRSFNWCNHODQ9JQCMZB0" localSheetId="10" hidden="1">#REF!</definedName>
    <definedName name="BExU8WVGMRSFNWCNHODQ9JQCMZB0" localSheetId="9" hidden="1">#REF!</definedName>
    <definedName name="BExU8WVGMRSFNWCNHODQ9JQCMZB0" localSheetId="8" hidden="1">#REF!</definedName>
    <definedName name="BExU8WVGMRSFNWCNHODQ9JQCMZB0" localSheetId="7" hidden="1">#REF!</definedName>
    <definedName name="BExU8WVGMRSFNWCNHODQ9JQCMZB0" localSheetId="6" hidden="1">#REF!</definedName>
    <definedName name="BExU8WVGMRSFNWCNHODQ9JQCMZB0" localSheetId="5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15" hidden="1">#REF!</definedName>
    <definedName name="BExU96M1J7P9DZQ3S9H0C12KGYTW" localSheetId="14" hidden="1">#REF!</definedName>
    <definedName name="BExU96M1J7P9DZQ3S9H0C12KGYTW" localSheetId="13" hidden="1">#REF!</definedName>
    <definedName name="BExU96M1J7P9DZQ3S9H0C12KGYTW" localSheetId="12" hidden="1">#REF!</definedName>
    <definedName name="BExU96M1J7P9DZQ3S9H0C12KGYTW" localSheetId="11" hidden="1">#REF!</definedName>
    <definedName name="BExU96M1J7P9DZQ3S9H0C12KGYTW" localSheetId="10" hidden="1">#REF!</definedName>
    <definedName name="BExU96M1J7P9DZQ3S9H0C12KGYTW" localSheetId="9" hidden="1">#REF!</definedName>
    <definedName name="BExU96M1J7P9DZQ3S9H0C12KGYTW" localSheetId="8" hidden="1">#REF!</definedName>
    <definedName name="BExU96M1J7P9DZQ3S9H0C12KGYTW" localSheetId="7" hidden="1">#REF!</definedName>
    <definedName name="BExU96M1J7P9DZQ3S9H0C12KGYTW" localSheetId="6" hidden="1">#REF!</definedName>
    <definedName name="BExU96M1J7P9DZQ3S9H0C12KGYTW" localSheetId="5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15" hidden="1">#REF!</definedName>
    <definedName name="BExU9F05OR1GZ3057R6UL3WPEIYI" localSheetId="14" hidden="1">#REF!</definedName>
    <definedName name="BExU9F05OR1GZ3057R6UL3WPEIYI" localSheetId="13" hidden="1">#REF!</definedName>
    <definedName name="BExU9F05OR1GZ3057R6UL3WPEIYI" localSheetId="12" hidden="1">#REF!</definedName>
    <definedName name="BExU9F05OR1GZ3057R6UL3WPEIYI" localSheetId="11" hidden="1">#REF!</definedName>
    <definedName name="BExU9F05OR1GZ3057R6UL3WPEIYI" localSheetId="10" hidden="1">#REF!</definedName>
    <definedName name="BExU9F05OR1GZ3057R6UL3WPEIYI" localSheetId="9" hidden="1">#REF!</definedName>
    <definedName name="BExU9F05OR1GZ3057R6UL3WPEIYI" localSheetId="8" hidden="1">#REF!</definedName>
    <definedName name="BExU9F05OR1GZ3057R6UL3WPEIYI" localSheetId="7" hidden="1">#REF!</definedName>
    <definedName name="BExU9F05OR1GZ3057R6UL3WPEIYI" localSheetId="6" hidden="1">#REF!</definedName>
    <definedName name="BExU9F05OR1GZ3057R6UL3WPEIYI" localSheetId="5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15" hidden="1">#REF!</definedName>
    <definedName name="BExU9GCSO5YILIKG6VAHN13DL75K" localSheetId="14" hidden="1">#REF!</definedName>
    <definedName name="BExU9GCSO5YILIKG6VAHN13DL75K" localSheetId="13" hidden="1">#REF!</definedName>
    <definedName name="BExU9GCSO5YILIKG6VAHN13DL75K" localSheetId="12" hidden="1">#REF!</definedName>
    <definedName name="BExU9GCSO5YILIKG6VAHN13DL75K" localSheetId="11" hidden="1">#REF!</definedName>
    <definedName name="BExU9GCSO5YILIKG6VAHN13DL75K" localSheetId="10" hidden="1">#REF!</definedName>
    <definedName name="BExU9GCSO5YILIKG6VAHN13DL75K" localSheetId="9" hidden="1">#REF!</definedName>
    <definedName name="BExU9GCSO5YILIKG6VAHN13DL75K" localSheetId="8" hidden="1">#REF!</definedName>
    <definedName name="BExU9GCSO5YILIKG6VAHN13DL75K" localSheetId="7" hidden="1">#REF!</definedName>
    <definedName name="BExU9GCSO5YILIKG6VAHN13DL75K" localSheetId="6" hidden="1">#REF!</definedName>
    <definedName name="BExU9GCSO5YILIKG6VAHN13DL75K" localSheetId="5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15" hidden="1">#REF!</definedName>
    <definedName name="BExU9KJOZLO15N11MJVN782NFGJ0" localSheetId="14" hidden="1">#REF!</definedName>
    <definedName name="BExU9KJOZLO15N11MJVN782NFGJ0" localSheetId="13" hidden="1">#REF!</definedName>
    <definedName name="BExU9KJOZLO15N11MJVN782NFGJ0" localSheetId="12" hidden="1">#REF!</definedName>
    <definedName name="BExU9KJOZLO15N11MJVN782NFGJ0" localSheetId="11" hidden="1">#REF!</definedName>
    <definedName name="BExU9KJOZLO15N11MJVN782NFGJ0" localSheetId="10" hidden="1">#REF!</definedName>
    <definedName name="BExU9KJOZLO15N11MJVN782NFGJ0" localSheetId="9" hidden="1">#REF!</definedName>
    <definedName name="BExU9KJOZLO15N11MJVN782NFGJ0" localSheetId="8" hidden="1">#REF!</definedName>
    <definedName name="BExU9KJOZLO15N11MJVN782NFGJ0" localSheetId="7" hidden="1">#REF!</definedName>
    <definedName name="BExU9KJOZLO15N11MJVN782NFGJ0" localSheetId="6" hidden="1">#REF!</definedName>
    <definedName name="BExU9KJOZLO15N11MJVN782NFGJ0" localSheetId="5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15" hidden="1">#REF!</definedName>
    <definedName name="BExU9LG29XU2K1GNKRO4438JYQZE" localSheetId="14" hidden="1">#REF!</definedName>
    <definedName name="BExU9LG29XU2K1GNKRO4438JYQZE" localSheetId="13" hidden="1">#REF!</definedName>
    <definedName name="BExU9LG29XU2K1GNKRO4438JYQZE" localSheetId="12" hidden="1">#REF!</definedName>
    <definedName name="BExU9LG29XU2K1GNKRO4438JYQZE" localSheetId="11" hidden="1">#REF!</definedName>
    <definedName name="BExU9LG29XU2K1GNKRO4438JYQZE" localSheetId="10" hidden="1">#REF!</definedName>
    <definedName name="BExU9LG29XU2K1GNKRO4438JYQZE" localSheetId="9" hidden="1">#REF!</definedName>
    <definedName name="BExU9LG29XU2K1GNKRO4438JYQZE" localSheetId="8" hidden="1">#REF!</definedName>
    <definedName name="BExU9LG29XU2K1GNKRO4438JYQZE" localSheetId="7" hidden="1">#REF!</definedName>
    <definedName name="BExU9LG29XU2K1GNKRO4438JYQZE" localSheetId="6" hidden="1">#REF!</definedName>
    <definedName name="BExU9LG29XU2K1GNKRO4438JYQZE" localSheetId="5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15" hidden="1">#REF!</definedName>
    <definedName name="BExU9RW36I5Z6JIXUIUB3PJH86LT" localSheetId="14" hidden="1">#REF!</definedName>
    <definedName name="BExU9RW36I5Z6JIXUIUB3PJH86LT" localSheetId="13" hidden="1">#REF!</definedName>
    <definedName name="BExU9RW36I5Z6JIXUIUB3PJH86LT" localSheetId="12" hidden="1">#REF!</definedName>
    <definedName name="BExU9RW36I5Z6JIXUIUB3PJH86LT" localSheetId="11" hidden="1">#REF!</definedName>
    <definedName name="BExU9RW36I5Z6JIXUIUB3PJH86LT" localSheetId="10" hidden="1">#REF!</definedName>
    <definedName name="BExU9RW36I5Z6JIXUIUB3PJH86LT" localSheetId="9" hidden="1">#REF!</definedName>
    <definedName name="BExU9RW36I5Z6JIXUIUB3PJH86LT" localSheetId="8" hidden="1">#REF!</definedName>
    <definedName name="BExU9RW36I5Z6JIXUIUB3PJH86LT" localSheetId="7" hidden="1">#REF!</definedName>
    <definedName name="BExU9RW36I5Z6JIXUIUB3PJH86LT" localSheetId="6" hidden="1">#REF!</definedName>
    <definedName name="BExU9RW36I5Z6JIXUIUB3PJH86LT" localSheetId="5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15" hidden="1">#REF!</definedName>
    <definedName name="BExU9WU19DJ2VAGISPFEGDWWOO4V" localSheetId="14" hidden="1">#REF!</definedName>
    <definedName name="BExU9WU19DJ2VAGISPFEGDWWOO4V" localSheetId="13" hidden="1">#REF!</definedName>
    <definedName name="BExU9WU19DJ2VAGISPFEGDWWOO4V" localSheetId="12" hidden="1">#REF!</definedName>
    <definedName name="BExU9WU19DJ2VAGISPFEGDWWOO4V" localSheetId="11" hidden="1">#REF!</definedName>
    <definedName name="BExU9WU19DJ2VAGISPFEGDWWOO4V" localSheetId="10" hidden="1">#REF!</definedName>
    <definedName name="BExU9WU19DJ2VAGISPFEGDWWOO4V" localSheetId="9" hidden="1">#REF!</definedName>
    <definedName name="BExU9WU19DJ2VAGISPFEGDWWOO4V" localSheetId="8" hidden="1">#REF!</definedName>
    <definedName name="BExU9WU19DJ2VAGISPFEGDWWOO4V" localSheetId="7" hidden="1">#REF!</definedName>
    <definedName name="BExU9WU19DJ2VAGISPFEGDWWOO4V" localSheetId="6" hidden="1">#REF!</definedName>
    <definedName name="BExU9WU19DJ2VAGISPFEGDWWOO4V" localSheetId="5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15" hidden="1">#REF!</definedName>
    <definedName name="BExUA28AO7OWDG3H23Q0CL4B7BHW" localSheetId="14" hidden="1">#REF!</definedName>
    <definedName name="BExUA28AO7OWDG3H23Q0CL4B7BHW" localSheetId="13" hidden="1">#REF!</definedName>
    <definedName name="BExUA28AO7OWDG3H23Q0CL4B7BHW" localSheetId="12" hidden="1">#REF!</definedName>
    <definedName name="BExUA28AO7OWDG3H23Q0CL4B7BHW" localSheetId="11" hidden="1">#REF!</definedName>
    <definedName name="BExUA28AO7OWDG3H23Q0CL4B7BHW" localSheetId="10" hidden="1">#REF!</definedName>
    <definedName name="BExUA28AO7OWDG3H23Q0CL4B7BHW" localSheetId="9" hidden="1">#REF!</definedName>
    <definedName name="BExUA28AO7OWDG3H23Q0CL4B7BHW" localSheetId="8" hidden="1">#REF!</definedName>
    <definedName name="BExUA28AO7OWDG3H23Q0CL4B7BHW" localSheetId="7" hidden="1">#REF!</definedName>
    <definedName name="BExUA28AO7OWDG3H23Q0CL4B7BHW" localSheetId="6" hidden="1">#REF!</definedName>
    <definedName name="BExUA28AO7OWDG3H23Q0CL4B7BHW" localSheetId="5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15" hidden="1">#REF!</definedName>
    <definedName name="BExUA34N2C083NSTAHQGZZ3BCYGK" localSheetId="14" hidden="1">#REF!</definedName>
    <definedName name="BExUA34N2C083NSTAHQGZZ3BCYGK" localSheetId="13" hidden="1">#REF!</definedName>
    <definedName name="BExUA34N2C083NSTAHQGZZ3BCYGK" localSheetId="12" hidden="1">#REF!</definedName>
    <definedName name="BExUA34N2C083NSTAHQGZZ3BCYGK" localSheetId="11" hidden="1">#REF!</definedName>
    <definedName name="BExUA34N2C083NSTAHQGZZ3BCYGK" localSheetId="10" hidden="1">#REF!</definedName>
    <definedName name="BExUA34N2C083NSTAHQGZZ3BCYGK" localSheetId="9" hidden="1">#REF!</definedName>
    <definedName name="BExUA34N2C083NSTAHQGZZ3BCYGK" localSheetId="8" hidden="1">#REF!</definedName>
    <definedName name="BExUA34N2C083NSTAHQGZZ3BCYGK" localSheetId="7" hidden="1">#REF!</definedName>
    <definedName name="BExUA34N2C083NSTAHQGZZ3BCYGK" localSheetId="6" hidden="1">#REF!</definedName>
    <definedName name="BExUA34N2C083NSTAHQGZZ3BCYGK" localSheetId="5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15" hidden="1">#REF!</definedName>
    <definedName name="BExUA5O923FFNEBY8BPO1TU3QGBM" localSheetId="14" hidden="1">#REF!</definedName>
    <definedName name="BExUA5O923FFNEBY8BPO1TU3QGBM" localSheetId="13" hidden="1">#REF!</definedName>
    <definedName name="BExUA5O923FFNEBY8BPO1TU3QGBM" localSheetId="12" hidden="1">#REF!</definedName>
    <definedName name="BExUA5O923FFNEBY8BPO1TU3QGBM" localSheetId="11" hidden="1">#REF!</definedName>
    <definedName name="BExUA5O923FFNEBY8BPO1TU3QGBM" localSheetId="10" hidden="1">#REF!</definedName>
    <definedName name="BExUA5O923FFNEBY8BPO1TU3QGBM" localSheetId="9" hidden="1">#REF!</definedName>
    <definedName name="BExUA5O923FFNEBY8BPO1TU3QGBM" localSheetId="8" hidden="1">#REF!</definedName>
    <definedName name="BExUA5O923FFNEBY8BPO1TU3QGBM" localSheetId="7" hidden="1">#REF!</definedName>
    <definedName name="BExUA5O923FFNEBY8BPO1TU3QGBM" localSheetId="6" hidden="1">#REF!</definedName>
    <definedName name="BExUA5O923FFNEBY8BPO1TU3QGBM" localSheetId="5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15" hidden="1">#REF!</definedName>
    <definedName name="BExUA6Q4K25VH452AQ3ZIRBCMS61" localSheetId="14" hidden="1">#REF!</definedName>
    <definedName name="BExUA6Q4K25VH452AQ3ZIRBCMS61" localSheetId="13" hidden="1">#REF!</definedName>
    <definedName name="BExUA6Q4K25VH452AQ3ZIRBCMS61" localSheetId="12" hidden="1">#REF!</definedName>
    <definedName name="BExUA6Q4K25VH452AQ3ZIRBCMS61" localSheetId="11" hidden="1">#REF!</definedName>
    <definedName name="BExUA6Q4K25VH452AQ3ZIRBCMS61" localSheetId="10" hidden="1">#REF!</definedName>
    <definedName name="BExUA6Q4K25VH452AQ3ZIRBCMS61" localSheetId="9" hidden="1">#REF!</definedName>
    <definedName name="BExUA6Q4K25VH452AQ3ZIRBCMS61" localSheetId="8" hidden="1">#REF!</definedName>
    <definedName name="BExUA6Q4K25VH452AQ3ZIRBCMS61" localSheetId="7" hidden="1">#REF!</definedName>
    <definedName name="BExUA6Q4K25VH452AQ3ZIRBCMS61" localSheetId="6" hidden="1">#REF!</definedName>
    <definedName name="BExUA6Q4K25VH452AQ3ZIRBCMS61" localSheetId="5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15" hidden="1">#REF!</definedName>
    <definedName name="BExUAFV4JMBSM2SKBQL9NHL0NIBS" localSheetId="14" hidden="1">#REF!</definedName>
    <definedName name="BExUAFV4JMBSM2SKBQL9NHL0NIBS" localSheetId="13" hidden="1">#REF!</definedName>
    <definedName name="BExUAFV4JMBSM2SKBQL9NHL0NIBS" localSheetId="12" hidden="1">#REF!</definedName>
    <definedName name="BExUAFV4JMBSM2SKBQL9NHL0NIBS" localSheetId="11" hidden="1">#REF!</definedName>
    <definedName name="BExUAFV4JMBSM2SKBQL9NHL0NIBS" localSheetId="10" hidden="1">#REF!</definedName>
    <definedName name="BExUAFV4JMBSM2SKBQL9NHL0NIBS" localSheetId="9" hidden="1">#REF!</definedName>
    <definedName name="BExUAFV4JMBSM2SKBQL9NHL0NIBS" localSheetId="8" hidden="1">#REF!</definedName>
    <definedName name="BExUAFV4JMBSM2SKBQL9NHL0NIBS" localSheetId="7" hidden="1">#REF!</definedName>
    <definedName name="BExUAFV4JMBSM2SKBQL9NHL0NIBS" localSheetId="6" hidden="1">#REF!</definedName>
    <definedName name="BExUAFV4JMBSM2SKBQL9NHL0NIBS" localSheetId="5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15" hidden="1">#REF!</definedName>
    <definedName name="BExUAMWQODKBXMRH1QCMJLJBF8M7" localSheetId="14" hidden="1">#REF!</definedName>
    <definedName name="BExUAMWQODKBXMRH1QCMJLJBF8M7" localSheetId="13" hidden="1">#REF!</definedName>
    <definedName name="BExUAMWQODKBXMRH1QCMJLJBF8M7" localSheetId="12" hidden="1">#REF!</definedName>
    <definedName name="BExUAMWQODKBXMRH1QCMJLJBF8M7" localSheetId="11" hidden="1">#REF!</definedName>
    <definedName name="BExUAMWQODKBXMRH1QCMJLJBF8M7" localSheetId="10" hidden="1">#REF!</definedName>
    <definedName name="BExUAMWQODKBXMRH1QCMJLJBF8M7" localSheetId="9" hidden="1">#REF!</definedName>
    <definedName name="BExUAMWQODKBXMRH1QCMJLJBF8M7" localSheetId="8" hidden="1">#REF!</definedName>
    <definedName name="BExUAMWQODKBXMRH1QCMJLJBF8M7" localSheetId="7" hidden="1">#REF!</definedName>
    <definedName name="BExUAMWQODKBXMRH1QCMJLJBF8M7" localSheetId="6" hidden="1">#REF!</definedName>
    <definedName name="BExUAMWQODKBXMRH1QCMJLJBF8M7" localSheetId="5" hidden="1">#REF!</definedName>
    <definedName name="BExUAMWQODKBXMRH1QCMJLJBF8M7" localSheetId="3" hidden="1">#REF!</definedName>
    <definedName name="BExUAMWQODKBXMRH1QCMJLJBF8M7" hidden="1">#REF!</definedName>
    <definedName name="BExUAPR6Y32097JKJCTGC4C6EGE9" localSheetId="15" hidden="1">#REF!</definedName>
    <definedName name="BExUAPR6Y32097JKJCTGC4C6EGE9" localSheetId="14" hidden="1">#REF!</definedName>
    <definedName name="BExUAPR6Y32097JKJCTGC4C6EGE9" localSheetId="13" hidden="1">#REF!</definedName>
    <definedName name="BExUAPR6Y32097JKJCTGC4C6EGE9" localSheetId="12" hidden="1">#REF!</definedName>
    <definedName name="BExUAPR6Y32097JKJCTGC4C6EGE9" localSheetId="11" hidden="1">#REF!</definedName>
    <definedName name="BExUAPR6Y32097JKJCTGC4C6EGE9" localSheetId="10" hidden="1">#REF!</definedName>
    <definedName name="BExUAPR6Y32097JKJCTGC4C6EGE9" localSheetId="9" hidden="1">#REF!</definedName>
    <definedName name="BExUAPR6Y32097JKJCTGC4C6EGE9" localSheetId="8" hidden="1">#REF!</definedName>
    <definedName name="BExUAPR6Y32097JKJCTGC4C6EGE9" localSheetId="7" hidden="1">#REF!</definedName>
    <definedName name="BExUAPR6Y32097JKJCTGC4C6EGE9" localSheetId="6" hidden="1">#REF!</definedName>
    <definedName name="BExUAPR6Y32097JKJCTGC4C6EGE9" localSheetId="5" hidden="1">#REF!</definedName>
    <definedName name="BExUAPR6Y32097JKJCTGC4C6EGE9" localSheetId="3" hidden="1">#REF!</definedName>
    <definedName name="BExUAPR6Y32097JKJCTGC4C6EGE9" hidden="1">#REF!</definedName>
    <definedName name="BExUARUP0MX710TNZSAA01HUEAVC" localSheetId="15" hidden="1">#REF!</definedName>
    <definedName name="BExUARUP0MX710TNZSAA01HUEAVC" localSheetId="14" hidden="1">#REF!</definedName>
    <definedName name="BExUARUP0MX710TNZSAA01HUEAVC" localSheetId="13" hidden="1">#REF!</definedName>
    <definedName name="BExUARUP0MX710TNZSAA01HUEAVC" localSheetId="12" hidden="1">#REF!</definedName>
    <definedName name="BExUARUP0MX710TNZSAA01HUEAVC" localSheetId="11" hidden="1">#REF!</definedName>
    <definedName name="BExUARUP0MX710TNZSAA01HUEAVC" localSheetId="10" hidden="1">#REF!</definedName>
    <definedName name="BExUARUP0MX710TNZSAA01HUEAVC" localSheetId="9" hidden="1">#REF!</definedName>
    <definedName name="BExUARUP0MX710TNZSAA01HUEAVC" localSheetId="8" hidden="1">#REF!</definedName>
    <definedName name="BExUARUP0MX710TNZSAA01HUEAVC" localSheetId="7" hidden="1">#REF!</definedName>
    <definedName name="BExUARUP0MX710TNZSAA01HUEAVC" localSheetId="6" hidden="1">#REF!</definedName>
    <definedName name="BExUARUP0MX710TNZSAA01HUEAVC" localSheetId="5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15" hidden="1">#REF!</definedName>
    <definedName name="BExUAX8WS5OPVLCDXRGKTU2QMTFO" localSheetId="14" hidden="1">#REF!</definedName>
    <definedName name="BExUAX8WS5OPVLCDXRGKTU2QMTFO" localSheetId="13" hidden="1">#REF!</definedName>
    <definedName name="BExUAX8WS5OPVLCDXRGKTU2QMTFO" localSheetId="12" hidden="1">#REF!</definedName>
    <definedName name="BExUAX8WS5OPVLCDXRGKTU2QMTFO" localSheetId="11" hidden="1">#REF!</definedName>
    <definedName name="BExUAX8WS5OPVLCDXRGKTU2QMTFO" localSheetId="10" hidden="1">#REF!</definedName>
    <definedName name="BExUAX8WS5OPVLCDXRGKTU2QMTFO" localSheetId="9" hidden="1">#REF!</definedName>
    <definedName name="BExUAX8WS5OPVLCDXRGKTU2QMTFO" localSheetId="8" hidden="1">#REF!</definedName>
    <definedName name="BExUAX8WS5OPVLCDXRGKTU2QMTFO" localSheetId="7" hidden="1">#REF!</definedName>
    <definedName name="BExUAX8WS5OPVLCDXRGKTU2QMTFO" localSheetId="6" hidden="1">#REF!</definedName>
    <definedName name="BExUAX8WS5OPVLCDXRGKTU2QMTFO" localSheetId="5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15" hidden="1">#REF!</definedName>
    <definedName name="BExUB1FYAZ433NX9GD7WGACX5IZD" localSheetId="14" hidden="1">#REF!</definedName>
    <definedName name="BExUB1FYAZ433NX9GD7WGACX5IZD" localSheetId="13" hidden="1">#REF!</definedName>
    <definedName name="BExUB1FYAZ433NX9GD7WGACX5IZD" localSheetId="12" hidden="1">#REF!</definedName>
    <definedName name="BExUB1FYAZ433NX9GD7WGACX5IZD" localSheetId="11" hidden="1">#REF!</definedName>
    <definedName name="BExUB1FYAZ433NX9GD7WGACX5IZD" localSheetId="10" hidden="1">#REF!</definedName>
    <definedName name="BExUB1FYAZ433NX9GD7WGACX5IZD" localSheetId="9" hidden="1">#REF!</definedName>
    <definedName name="BExUB1FYAZ433NX9GD7WGACX5IZD" localSheetId="8" hidden="1">#REF!</definedName>
    <definedName name="BExUB1FYAZ433NX9GD7WGACX5IZD" localSheetId="7" hidden="1">#REF!</definedName>
    <definedName name="BExUB1FYAZ433NX9GD7WGACX5IZD" localSheetId="6" hidden="1">#REF!</definedName>
    <definedName name="BExUB1FYAZ433NX9GD7WGACX5IZD" localSheetId="5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15" hidden="1">#REF!</definedName>
    <definedName name="BExUB8HLEXSBVPZ5AXNQEK96F1N4" localSheetId="14" hidden="1">#REF!</definedName>
    <definedName name="BExUB8HLEXSBVPZ5AXNQEK96F1N4" localSheetId="13" hidden="1">#REF!</definedName>
    <definedName name="BExUB8HLEXSBVPZ5AXNQEK96F1N4" localSheetId="12" hidden="1">#REF!</definedName>
    <definedName name="BExUB8HLEXSBVPZ5AXNQEK96F1N4" localSheetId="11" hidden="1">#REF!</definedName>
    <definedName name="BExUB8HLEXSBVPZ5AXNQEK96F1N4" localSheetId="10" hidden="1">#REF!</definedName>
    <definedName name="BExUB8HLEXSBVPZ5AXNQEK96F1N4" localSheetId="9" hidden="1">#REF!</definedName>
    <definedName name="BExUB8HLEXSBVPZ5AXNQEK96F1N4" localSheetId="8" hidden="1">#REF!</definedName>
    <definedName name="BExUB8HLEXSBVPZ5AXNQEK96F1N4" localSheetId="7" hidden="1">#REF!</definedName>
    <definedName name="BExUB8HLEXSBVPZ5AXNQEK96F1N4" localSheetId="6" hidden="1">#REF!</definedName>
    <definedName name="BExUB8HLEXSBVPZ5AXNQEK96F1N4" localSheetId="5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15" hidden="1">#REF!</definedName>
    <definedName name="BExUBCDVZIEA7YT0LPSMHL5ZSERQ" localSheetId="14" hidden="1">#REF!</definedName>
    <definedName name="BExUBCDVZIEA7YT0LPSMHL5ZSERQ" localSheetId="13" hidden="1">#REF!</definedName>
    <definedName name="BExUBCDVZIEA7YT0LPSMHL5ZSERQ" localSheetId="12" hidden="1">#REF!</definedName>
    <definedName name="BExUBCDVZIEA7YT0LPSMHL5ZSERQ" localSheetId="11" hidden="1">#REF!</definedName>
    <definedName name="BExUBCDVZIEA7YT0LPSMHL5ZSERQ" localSheetId="10" hidden="1">#REF!</definedName>
    <definedName name="BExUBCDVZIEA7YT0LPSMHL5ZSERQ" localSheetId="9" hidden="1">#REF!</definedName>
    <definedName name="BExUBCDVZIEA7YT0LPSMHL5ZSERQ" localSheetId="8" hidden="1">#REF!</definedName>
    <definedName name="BExUBCDVZIEA7YT0LPSMHL5ZSERQ" localSheetId="7" hidden="1">#REF!</definedName>
    <definedName name="BExUBCDVZIEA7YT0LPSMHL5ZSERQ" localSheetId="6" hidden="1">#REF!</definedName>
    <definedName name="BExUBCDVZIEA7YT0LPSMHL5ZSERQ" localSheetId="5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15" hidden="1">#REF!</definedName>
    <definedName name="BExUBDA8WU087BUIMXC1U1CKA2RA" localSheetId="14" hidden="1">#REF!</definedName>
    <definedName name="BExUBDA8WU087BUIMXC1U1CKA2RA" localSheetId="13" hidden="1">#REF!</definedName>
    <definedName name="BExUBDA8WU087BUIMXC1U1CKA2RA" localSheetId="12" hidden="1">#REF!</definedName>
    <definedName name="BExUBDA8WU087BUIMXC1U1CKA2RA" localSheetId="11" hidden="1">#REF!</definedName>
    <definedName name="BExUBDA8WU087BUIMXC1U1CKA2RA" localSheetId="10" hidden="1">#REF!</definedName>
    <definedName name="BExUBDA8WU087BUIMXC1U1CKA2RA" localSheetId="9" hidden="1">#REF!</definedName>
    <definedName name="BExUBDA8WU087BUIMXC1U1CKA2RA" localSheetId="8" hidden="1">#REF!</definedName>
    <definedName name="BExUBDA8WU087BUIMXC1U1CKA2RA" localSheetId="7" hidden="1">#REF!</definedName>
    <definedName name="BExUBDA8WU087BUIMXC1U1CKA2RA" localSheetId="6" hidden="1">#REF!</definedName>
    <definedName name="BExUBDA8WU087BUIMXC1U1CKA2RA" localSheetId="5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15" hidden="1">#REF!</definedName>
    <definedName name="BExUBKXBUCN760QYU7Q8GESBWOQH" localSheetId="14" hidden="1">#REF!</definedName>
    <definedName name="BExUBKXBUCN760QYU7Q8GESBWOQH" localSheetId="13" hidden="1">#REF!</definedName>
    <definedName name="BExUBKXBUCN760QYU7Q8GESBWOQH" localSheetId="12" hidden="1">#REF!</definedName>
    <definedName name="BExUBKXBUCN760QYU7Q8GESBWOQH" localSheetId="11" hidden="1">#REF!</definedName>
    <definedName name="BExUBKXBUCN760QYU7Q8GESBWOQH" localSheetId="10" hidden="1">#REF!</definedName>
    <definedName name="BExUBKXBUCN760QYU7Q8GESBWOQH" localSheetId="9" hidden="1">#REF!</definedName>
    <definedName name="BExUBKXBUCN760QYU7Q8GESBWOQH" localSheetId="8" hidden="1">#REF!</definedName>
    <definedName name="BExUBKXBUCN760QYU7Q8GESBWOQH" localSheetId="7" hidden="1">#REF!</definedName>
    <definedName name="BExUBKXBUCN760QYU7Q8GESBWOQH" localSheetId="6" hidden="1">#REF!</definedName>
    <definedName name="BExUBKXBUCN760QYU7Q8GESBWOQH" localSheetId="5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15" hidden="1">#REF!</definedName>
    <definedName name="BExUBL83ED0P076RN9RJ8P1MZ299" localSheetId="14" hidden="1">#REF!</definedName>
    <definedName name="BExUBL83ED0P076RN9RJ8P1MZ299" localSheetId="13" hidden="1">#REF!</definedName>
    <definedName name="BExUBL83ED0P076RN9RJ8P1MZ299" localSheetId="12" hidden="1">#REF!</definedName>
    <definedName name="BExUBL83ED0P076RN9RJ8P1MZ299" localSheetId="11" hidden="1">#REF!</definedName>
    <definedName name="BExUBL83ED0P076RN9RJ8P1MZ299" localSheetId="10" hidden="1">#REF!</definedName>
    <definedName name="BExUBL83ED0P076RN9RJ8P1MZ299" localSheetId="9" hidden="1">#REF!</definedName>
    <definedName name="BExUBL83ED0P076RN9RJ8P1MZ299" localSheetId="8" hidden="1">#REF!</definedName>
    <definedName name="BExUBL83ED0P076RN9RJ8P1MZ299" localSheetId="7" hidden="1">#REF!</definedName>
    <definedName name="BExUBL83ED0P076RN9RJ8P1MZ299" localSheetId="6" hidden="1">#REF!</definedName>
    <definedName name="BExUBL83ED0P076RN9RJ8P1MZ299" localSheetId="5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15" hidden="1">#REF!</definedName>
    <definedName name="BExUC1EPS2CZ5CKFA0AQRIVRSHS8" localSheetId="14" hidden="1">#REF!</definedName>
    <definedName name="BExUC1EPS2CZ5CKFA0AQRIVRSHS8" localSheetId="13" hidden="1">#REF!</definedName>
    <definedName name="BExUC1EPS2CZ5CKFA0AQRIVRSHS8" localSheetId="12" hidden="1">#REF!</definedName>
    <definedName name="BExUC1EPS2CZ5CKFA0AQRIVRSHS8" localSheetId="11" hidden="1">#REF!</definedName>
    <definedName name="BExUC1EPS2CZ5CKFA0AQRIVRSHS8" localSheetId="10" hidden="1">#REF!</definedName>
    <definedName name="BExUC1EPS2CZ5CKFA0AQRIVRSHS8" localSheetId="9" hidden="1">#REF!</definedName>
    <definedName name="BExUC1EPS2CZ5CKFA0AQRIVRSHS8" localSheetId="8" hidden="1">#REF!</definedName>
    <definedName name="BExUC1EPS2CZ5CKFA0AQRIVRSHS8" localSheetId="7" hidden="1">#REF!</definedName>
    <definedName name="BExUC1EPS2CZ5CKFA0AQRIVRSHS8" localSheetId="6" hidden="1">#REF!</definedName>
    <definedName name="BExUC1EPS2CZ5CKFA0AQRIVRSHS8" localSheetId="5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15" hidden="1">#REF!</definedName>
    <definedName name="BExUC623BDYEODBN0N4DO6PJQ7NU" localSheetId="14" hidden="1">#REF!</definedName>
    <definedName name="BExUC623BDYEODBN0N4DO6PJQ7NU" localSheetId="13" hidden="1">#REF!</definedName>
    <definedName name="BExUC623BDYEODBN0N4DO6PJQ7NU" localSheetId="12" hidden="1">#REF!</definedName>
    <definedName name="BExUC623BDYEODBN0N4DO6PJQ7NU" localSheetId="11" hidden="1">#REF!</definedName>
    <definedName name="BExUC623BDYEODBN0N4DO6PJQ7NU" localSheetId="10" hidden="1">#REF!</definedName>
    <definedName name="BExUC623BDYEODBN0N4DO6PJQ7NU" localSheetId="9" hidden="1">#REF!</definedName>
    <definedName name="BExUC623BDYEODBN0N4DO6PJQ7NU" localSheetId="8" hidden="1">#REF!</definedName>
    <definedName name="BExUC623BDYEODBN0N4DO6PJQ7NU" localSheetId="7" hidden="1">#REF!</definedName>
    <definedName name="BExUC623BDYEODBN0N4DO6PJQ7NU" localSheetId="6" hidden="1">#REF!</definedName>
    <definedName name="BExUC623BDYEODBN0N4DO6PJQ7NU" localSheetId="5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15" hidden="1">#REF!</definedName>
    <definedName name="BExUC8WH8TCKBB5313JGYYQ1WFLT" localSheetId="14" hidden="1">#REF!</definedName>
    <definedName name="BExUC8WH8TCKBB5313JGYYQ1WFLT" localSheetId="13" hidden="1">#REF!</definedName>
    <definedName name="BExUC8WH8TCKBB5313JGYYQ1WFLT" localSheetId="12" hidden="1">#REF!</definedName>
    <definedName name="BExUC8WH8TCKBB5313JGYYQ1WFLT" localSheetId="11" hidden="1">#REF!</definedName>
    <definedName name="BExUC8WH8TCKBB5313JGYYQ1WFLT" localSheetId="10" hidden="1">#REF!</definedName>
    <definedName name="BExUC8WH8TCKBB5313JGYYQ1WFLT" localSheetId="9" hidden="1">#REF!</definedName>
    <definedName name="BExUC8WH8TCKBB5313JGYYQ1WFLT" localSheetId="8" hidden="1">#REF!</definedName>
    <definedName name="BExUC8WH8TCKBB5313JGYYQ1WFLT" localSheetId="7" hidden="1">#REF!</definedName>
    <definedName name="BExUC8WH8TCKBB5313JGYYQ1WFLT" localSheetId="6" hidden="1">#REF!</definedName>
    <definedName name="BExUC8WH8TCKBB5313JGYYQ1WFLT" localSheetId="5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15" hidden="1">#REF!</definedName>
    <definedName name="BExUCAP7GOSYPHMQKK6719YLSDIQ" localSheetId="14" hidden="1">#REF!</definedName>
    <definedName name="BExUCAP7GOSYPHMQKK6719YLSDIQ" localSheetId="13" hidden="1">#REF!</definedName>
    <definedName name="BExUCAP7GOSYPHMQKK6719YLSDIQ" localSheetId="12" hidden="1">#REF!</definedName>
    <definedName name="BExUCAP7GOSYPHMQKK6719YLSDIQ" localSheetId="11" hidden="1">#REF!</definedName>
    <definedName name="BExUCAP7GOSYPHMQKK6719YLSDIQ" localSheetId="10" hidden="1">#REF!</definedName>
    <definedName name="BExUCAP7GOSYPHMQKK6719YLSDIQ" localSheetId="9" hidden="1">#REF!</definedName>
    <definedName name="BExUCAP7GOSYPHMQKK6719YLSDIQ" localSheetId="8" hidden="1">#REF!</definedName>
    <definedName name="BExUCAP7GOSYPHMQKK6719YLSDIQ" localSheetId="7" hidden="1">#REF!</definedName>
    <definedName name="BExUCAP7GOSYPHMQKK6719YLSDIQ" localSheetId="6" hidden="1">#REF!</definedName>
    <definedName name="BExUCAP7GOSYPHMQKK6719YLSDIQ" localSheetId="5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15" hidden="1">#REF!</definedName>
    <definedName name="BExUCFCDK6SPH86I6STXX8X3WMC4" localSheetId="14" hidden="1">#REF!</definedName>
    <definedName name="BExUCFCDK6SPH86I6STXX8X3WMC4" localSheetId="13" hidden="1">#REF!</definedName>
    <definedName name="BExUCFCDK6SPH86I6STXX8X3WMC4" localSheetId="12" hidden="1">#REF!</definedName>
    <definedName name="BExUCFCDK6SPH86I6STXX8X3WMC4" localSheetId="11" hidden="1">#REF!</definedName>
    <definedName name="BExUCFCDK6SPH86I6STXX8X3WMC4" localSheetId="10" hidden="1">#REF!</definedName>
    <definedName name="BExUCFCDK6SPH86I6STXX8X3WMC4" localSheetId="9" hidden="1">#REF!</definedName>
    <definedName name="BExUCFCDK6SPH86I6STXX8X3WMC4" localSheetId="8" hidden="1">#REF!</definedName>
    <definedName name="BExUCFCDK6SPH86I6STXX8X3WMC4" localSheetId="7" hidden="1">#REF!</definedName>
    <definedName name="BExUCFCDK6SPH86I6STXX8X3WMC4" localSheetId="6" hidden="1">#REF!</definedName>
    <definedName name="BExUCFCDK6SPH86I6STXX8X3WMC4" localSheetId="5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15" hidden="1">#REF!</definedName>
    <definedName name="BExUCKL98JB87L3I6T6IFSWJNYAB" localSheetId="14" hidden="1">#REF!</definedName>
    <definedName name="BExUCKL98JB87L3I6T6IFSWJNYAB" localSheetId="13" hidden="1">#REF!</definedName>
    <definedName name="BExUCKL98JB87L3I6T6IFSWJNYAB" localSheetId="12" hidden="1">#REF!</definedName>
    <definedName name="BExUCKL98JB87L3I6T6IFSWJNYAB" localSheetId="11" hidden="1">#REF!</definedName>
    <definedName name="BExUCKL98JB87L3I6T6IFSWJNYAB" localSheetId="10" hidden="1">#REF!</definedName>
    <definedName name="BExUCKL98JB87L3I6T6IFSWJNYAB" localSheetId="9" hidden="1">#REF!</definedName>
    <definedName name="BExUCKL98JB87L3I6T6IFSWJNYAB" localSheetId="8" hidden="1">#REF!</definedName>
    <definedName name="BExUCKL98JB87L3I6T6IFSWJNYAB" localSheetId="7" hidden="1">#REF!</definedName>
    <definedName name="BExUCKL98JB87L3I6T6IFSWJNYAB" localSheetId="6" hidden="1">#REF!</definedName>
    <definedName name="BExUCKL98JB87L3I6T6IFSWJNYAB" localSheetId="5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15" hidden="1">#REF!</definedName>
    <definedName name="BExUCLC6AQ5KR6LXSAXV4QQ8ASVG" localSheetId="14" hidden="1">#REF!</definedName>
    <definedName name="BExUCLC6AQ5KR6LXSAXV4QQ8ASVG" localSheetId="13" hidden="1">#REF!</definedName>
    <definedName name="BExUCLC6AQ5KR6LXSAXV4QQ8ASVG" localSheetId="12" hidden="1">#REF!</definedName>
    <definedName name="BExUCLC6AQ5KR6LXSAXV4QQ8ASVG" localSheetId="11" hidden="1">#REF!</definedName>
    <definedName name="BExUCLC6AQ5KR6LXSAXV4QQ8ASVG" localSheetId="10" hidden="1">#REF!</definedName>
    <definedName name="BExUCLC6AQ5KR6LXSAXV4QQ8ASVG" localSheetId="9" hidden="1">#REF!</definedName>
    <definedName name="BExUCLC6AQ5KR6LXSAXV4QQ8ASVG" localSheetId="8" hidden="1">#REF!</definedName>
    <definedName name="BExUCLC6AQ5KR6LXSAXV4QQ8ASVG" localSheetId="7" hidden="1">#REF!</definedName>
    <definedName name="BExUCLC6AQ5KR6LXSAXV4QQ8ASVG" localSheetId="6" hidden="1">#REF!</definedName>
    <definedName name="BExUCLC6AQ5KR6LXSAXV4QQ8ASVG" localSheetId="5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15" hidden="1">#REF!</definedName>
    <definedName name="BExUD4IOJ12X3PJG5WXNNGDRCKAP" localSheetId="14" hidden="1">#REF!</definedName>
    <definedName name="BExUD4IOJ12X3PJG5WXNNGDRCKAP" localSheetId="13" hidden="1">#REF!</definedName>
    <definedName name="BExUD4IOJ12X3PJG5WXNNGDRCKAP" localSheetId="12" hidden="1">#REF!</definedName>
    <definedName name="BExUD4IOJ12X3PJG5WXNNGDRCKAP" localSheetId="11" hidden="1">#REF!</definedName>
    <definedName name="BExUD4IOJ12X3PJG5WXNNGDRCKAP" localSheetId="10" hidden="1">#REF!</definedName>
    <definedName name="BExUD4IOJ12X3PJG5WXNNGDRCKAP" localSheetId="9" hidden="1">#REF!</definedName>
    <definedName name="BExUD4IOJ12X3PJG5WXNNGDRCKAP" localSheetId="8" hidden="1">#REF!</definedName>
    <definedName name="BExUD4IOJ12X3PJG5WXNNGDRCKAP" localSheetId="7" hidden="1">#REF!</definedName>
    <definedName name="BExUD4IOJ12X3PJG5WXNNGDRCKAP" localSheetId="6" hidden="1">#REF!</definedName>
    <definedName name="BExUD4IOJ12X3PJG5WXNNGDRCKAP" localSheetId="5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15" hidden="1">#REF!</definedName>
    <definedName name="BExUD9WX9BWK72UWVSLYZJLAY5VY" localSheetId="14" hidden="1">#REF!</definedName>
    <definedName name="BExUD9WX9BWK72UWVSLYZJLAY5VY" localSheetId="13" hidden="1">#REF!</definedName>
    <definedName name="BExUD9WX9BWK72UWVSLYZJLAY5VY" localSheetId="12" hidden="1">#REF!</definedName>
    <definedName name="BExUD9WX9BWK72UWVSLYZJLAY5VY" localSheetId="11" hidden="1">#REF!</definedName>
    <definedName name="BExUD9WX9BWK72UWVSLYZJLAY5VY" localSheetId="10" hidden="1">#REF!</definedName>
    <definedName name="BExUD9WX9BWK72UWVSLYZJLAY5VY" localSheetId="9" hidden="1">#REF!</definedName>
    <definedName name="BExUD9WX9BWK72UWVSLYZJLAY5VY" localSheetId="8" hidden="1">#REF!</definedName>
    <definedName name="BExUD9WX9BWK72UWVSLYZJLAY5VY" localSheetId="7" hidden="1">#REF!</definedName>
    <definedName name="BExUD9WX9BWK72UWVSLYZJLAY5VY" localSheetId="6" hidden="1">#REF!</definedName>
    <definedName name="BExUD9WX9BWK72UWVSLYZJLAY5VY" localSheetId="5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15" hidden="1">#REF!</definedName>
    <definedName name="BExUDEV0CYVO7Y5IQQBEJ6FUY9S6" localSheetId="14" hidden="1">#REF!</definedName>
    <definedName name="BExUDEV0CYVO7Y5IQQBEJ6FUY9S6" localSheetId="13" hidden="1">#REF!</definedName>
    <definedName name="BExUDEV0CYVO7Y5IQQBEJ6FUY9S6" localSheetId="12" hidden="1">#REF!</definedName>
    <definedName name="BExUDEV0CYVO7Y5IQQBEJ6FUY9S6" localSheetId="11" hidden="1">#REF!</definedName>
    <definedName name="BExUDEV0CYVO7Y5IQQBEJ6FUY9S6" localSheetId="10" hidden="1">#REF!</definedName>
    <definedName name="BExUDEV0CYVO7Y5IQQBEJ6FUY9S6" localSheetId="9" hidden="1">#REF!</definedName>
    <definedName name="BExUDEV0CYVO7Y5IQQBEJ6FUY9S6" localSheetId="8" hidden="1">#REF!</definedName>
    <definedName name="BExUDEV0CYVO7Y5IQQBEJ6FUY9S6" localSheetId="7" hidden="1">#REF!</definedName>
    <definedName name="BExUDEV0CYVO7Y5IQQBEJ6FUY9S6" localSheetId="6" hidden="1">#REF!</definedName>
    <definedName name="BExUDEV0CYVO7Y5IQQBEJ6FUY9S6" localSheetId="5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15" hidden="1">#REF!</definedName>
    <definedName name="BExUDWOXQGIZW0EAIIYLQUPXF8YV" localSheetId="14" hidden="1">#REF!</definedName>
    <definedName name="BExUDWOXQGIZW0EAIIYLQUPXF8YV" localSheetId="13" hidden="1">#REF!</definedName>
    <definedName name="BExUDWOXQGIZW0EAIIYLQUPXF8YV" localSheetId="12" hidden="1">#REF!</definedName>
    <definedName name="BExUDWOXQGIZW0EAIIYLQUPXF8YV" localSheetId="11" hidden="1">#REF!</definedName>
    <definedName name="BExUDWOXQGIZW0EAIIYLQUPXF8YV" localSheetId="10" hidden="1">#REF!</definedName>
    <definedName name="BExUDWOXQGIZW0EAIIYLQUPXF8YV" localSheetId="9" hidden="1">#REF!</definedName>
    <definedName name="BExUDWOXQGIZW0EAIIYLQUPXF8YV" localSheetId="8" hidden="1">#REF!</definedName>
    <definedName name="BExUDWOXQGIZW0EAIIYLQUPXF8YV" localSheetId="7" hidden="1">#REF!</definedName>
    <definedName name="BExUDWOXQGIZW0EAIIYLQUPXF8YV" localSheetId="6" hidden="1">#REF!</definedName>
    <definedName name="BExUDWOXQGIZW0EAIIYLQUPXF8YV" localSheetId="5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15" hidden="1">#REF!</definedName>
    <definedName name="BExUDXAIC17W1FUU8Z10XUAVB7CS" localSheetId="14" hidden="1">#REF!</definedName>
    <definedName name="BExUDXAIC17W1FUU8Z10XUAVB7CS" localSheetId="13" hidden="1">#REF!</definedName>
    <definedName name="BExUDXAIC17W1FUU8Z10XUAVB7CS" localSheetId="12" hidden="1">#REF!</definedName>
    <definedName name="BExUDXAIC17W1FUU8Z10XUAVB7CS" localSheetId="11" hidden="1">#REF!</definedName>
    <definedName name="BExUDXAIC17W1FUU8Z10XUAVB7CS" localSheetId="10" hidden="1">#REF!</definedName>
    <definedName name="BExUDXAIC17W1FUU8Z10XUAVB7CS" localSheetId="9" hidden="1">#REF!</definedName>
    <definedName name="BExUDXAIC17W1FUU8Z10XUAVB7CS" localSheetId="8" hidden="1">#REF!</definedName>
    <definedName name="BExUDXAIC17W1FUU8Z10XUAVB7CS" localSheetId="7" hidden="1">#REF!</definedName>
    <definedName name="BExUDXAIC17W1FUU8Z10XUAVB7CS" localSheetId="6" hidden="1">#REF!</definedName>
    <definedName name="BExUDXAIC17W1FUU8Z10XUAVB7CS" localSheetId="5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15" hidden="1">#REF!</definedName>
    <definedName name="BExUE5OMY7OAJQ9WR8C8HG311ORP" localSheetId="14" hidden="1">#REF!</definedName>
    <definedName name="BExUE5OMY7OAJQ9WR8C8HG311ORP" localSheetId="13" hidden="1">#REF!</definedName>
    <definedName name="BExUE5OMY7OAJQ9WR8C8HG311ORP" localSheetId="12" hidden="1">#REF!</definedName>
    <definedName name="BExUE5OMY7OAJQ9WR8C8HG311ORP" localSheetId="11" hidden="1">#REF!</definedName>
    <definedName name="BExUE5OMY7OAJQ9WR8C8HG311ORP" localSheetId="10" hidden="1">#REF!</definedName>
    <definedName name="BExUE5OMY7OAJQ9WR8C8HG311ORP" localSheetId="9" hidden="1">#REF!</definedName>
    <definedName name="BExUE5OMY7OAJQ9WR8C8HG311ORP" localSheetId="8" hidden="1">#REF!</definedName>
    <definedName name="BExUE5OMY7OAJQ9WR8C8HG311ORP" localSheetId="7" hidden="1">#REF!</definedName>
    <definedName name="BExUE5OMY7OAJQ9WR8C8HG311ORP" localSheetId="6" hidden="1">#REF!</definedName>
    <definedName name="BExUE5OMY7OAJQ9WR8C8HG311ORP" localSheetId="5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15" hidden="1">#REF!</definedName>
    <definedName name="BExUEFKOQWXXGRNLAOJV2BJ66UB8" localSheetId="14" hidden="1">#REF!</definedName>
    <definedName name="BExUEFKOQWXXGRNLAOJV2BJ66UB8" localSheetId="13" hidden="1">#REF!</definedName>
    <definedName name="BExUEFKOQWXXGRNLAOJV2BJ66UB8" localSheetId="12" hidden="1">#REF!</definedName>
    <definedName name="BExUEFKOQWXXGRNLAOJV2BJ66UB8" localSheetId="11" hidden="1">#REF!</definedName>
    <definedName name="BExUEFKOQWXXGRNLAOJV2BJ66UB8" localSheetId="10" hidden="1">#REF!</definedName>
    <definedName name="BExUEFKOQWXXGRNLAOJV2BJ66UB8" localSheetId="9" hidden="1">#REF!</definedName>
    <definedName name="BExUEFKOQWXXGRNLAOJV2BJ66UB8" localSheetId="8" hidden="1">#REF!</definedName>
    <definedName name="BExUEFKOQWXXGRNLAOJV2BJ66UB8" localSheetId="7" hidden="1">#REF!</definedName>
    <definedName name="BExUEFKOQWXXGRNLAOJV2BJ66UB8" localSheetId="6" hidden="1">#REF!</definedName>
    <definedName name="BExUEFKOQWXXGRNLAOJV2BJ66UB8" localSheetId="5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15" hidden="1">#REF!</definedName>
    <definedName name="BExUEJGX3OQQP5KFRJSRCZ70EI9V" localSheetId="14" hidden="1">#REF!</definedName>
    <definedName name="BExUEJGX3OQQP5KFRJSRCZ70EI9V" localSheetId="13" hidden="1">#REF!</definedName>
    <definedName name="BExUEJGX3OQQP5KFRJSRCZ70EI9V" localSheetId="12" hidden="1">#REF!</definedName>
    <definedName name="BExUEJGX3OQQP5KFRJSRCZ70EI9V" localSheetId="11" hidden="1">#REF!</definedName>
    <definedName name="BExUEJGX3OQQP5KFRJSRCZ70EI9V" localSheetId="10" hidden="1">#REF!</definedName>
    <definedName name="BExUEJGX3OQQP5KFRJSRCZ70EI9V" localSheetId="9" hidden="1">#REF!</definedName>
    <definedName name="BExUEJGX3OQQP5KFRJSRCZ70EI9V" localSheetId="8" hidden="1">#REF!</definedName>
    <definedName name="BExUEJGX3OQQP5KFRJSRCZ70EI9V" localSheetId="7" hidden="1">#REF!</definedName>
    <definedName name="BExUEJGX3OQQP5KFRJSRCZ70EI9V" localSheetId="6" hidden="1">#REF!</definedName>
    <definedName name="BExUEJGX3OQQP5KFRJSRCZ70EI9V" localSheetId="5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15" hidden="1">#REF!</definedName>
    <definedName name="BExUEKDB2RWXF3WMTZ6JSBCHNSDT" localSheetId="14" hidden="1">#REF!</definedName>
    <definedName name="BExUEKDB2RWXF3WMTZ6JSBCHNSDT" localSheetId="13" hidden="1">#REF!</definedName>
    <definedName name="BExUEKDB2RWXF3WMTZ6JSBCHNSDT" localSheetId="12" hidden="1">#REF!</definedName>
    <definedName name="BExUEKDB2RWXF3WMTZ6JSBCHNSDT" localSheetId="11" hidden="1">#REF!</definedName>
    <definedName name="BExUEKDB2RWXF3WMTZ6JSBCHNSDT" localSheetId="10" hidden="1">#REF!</definedName>
    <definedName name="BExUEKDB2RWXF3WMTZ6JSBCHNSDT" localSheetId="9" hidden="1">#REF!</definedName>
    <definedName name="BExUEKDB2RWXF3WMTZ6JSBCHNSDT" localSheetId="8" hidden="1">#REF!</definedName>
    <definedName name="BExUEKDB2RWXF3WMTZ6JSBCHNSDT" localSheetId="7" hidden="1">#REF!</definedName>
    <definedName name="BExUEKDB2RWXF3WMTZ6JSBCHNSDT" localSheetId="6" hidden="1">#REF!</definedName>
    <definedName name="BExUEKDB2RWXF3WMTZ6JSBCHNSDT" localSheetId="5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15" hidden="1">#REF!</definedName>
    <definedName name="BExUEYR71COFS2X8PDNU21IPMQEU" localSheetId="14" hidden="1">#REF!</definedName>
    <definedName name="BExUEYR71COFS2X8PDNU21IPMQEU" localSheetId="13" hidden="1">#REF!</definedName>
    <definedName name="BExUEYR71COFS2X8PDNU21IPMQEU" localSheetId="12" hidden="1">#REF!</definedName>
    <definedName name="BExUEYR71COFS2X8PDNU21IPMQEU" localSheetId="11" hidden="1">#REF!</definedName>
    <definedName name="BExUEYR71COFS2X8PDNU21IPMQEU" localSheetId="10" hidden="1">#REF!</definedName>
    <definedName name="BExUEYR71COFS2X8PDNU21IPMQEU" localSheetId="9" hidden="1">#REF!</definedName>
    <definedName name="BExUEYR71COFS2X8PDNU21IPMQEU" localSheetId="8" hidden="1">#REF!</definedName>
    <definedName name="BExUEYR71COFS2X8PDNU21IPMQEU" localSheetId="7" hidden="1">#REF!</definedName>
    <definedName name="BExUEYR71COFS2X8PDNU21IPMQEU" localSheetId="6" hidden="1">#REF!</definedName>
    <definedName name="BExUEYR71COFS2X8PDNU21IPMQEU" localSheetId="5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15" hidden="1">#REF!</definedName>
    <definedName name="BExVPRLJ9I6RX45EDVFSQGCPJSOK" localSheetId="14" hidden="1">#REF!</definedName>
    <definedName name="BExVPRLJ9I6RX45EDVFSQGCPJSOK" localSheetId="13" hidden="1">#REF!</definedName>
    <definedName name="BExVPRLJ9I6RX45EDVFSQGCPJSOK" localSheetId="12" hidden="1">#REF!</definedName>
    <definedName name="BExVPRLJ9I6RX45EDVFSQGCPJSOK" localSheetId="11" hidden="1">#REF!</definedName>
    <definedName name="BExVPRLJ9I6RX45EDVFSQGCPJSOK" localSheetId="10" hidden="1">#REF!</definedName>
    <definedName name="BExVPRLJ9I6RX45EDVFSQGCPJSOK" localSheetId="9" hidden="1">#REF!</definedName>
    <definedName name="BExVPRLJ9I6RX45EDVFSQGCPJSOK" localSheetId="8" hidden="1">#REF!</definedName>
    <definedName name="BExVPRLJ9I6RX45EDVFSQGCPJSOK" localSheetId="7" hidden="1">#REF!</definedName>
    <definedName name="BExVPRLJ9I6RX45EDVFSQGCPJSOK" localSheetId="6" hidden="1">#REF!</definedName>
    <definedName name="BExVPRLJ9I6RX45EDVFSQGCPJSOK" localSheetId="5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15" hidden="1">#REF!</definedName>
    <definedName name="BExVRFU8RWFT8A80ZVAW185SG2G6" localSheetId="14" hidden="1">#REF!</definedName>
    <definedName name="BExVRFU8RWFT8A80ZVAW185SG2G6" localSheetId="13" hidden="1">#REF!</definedName>
    <definedName name="BExVRFU8RWFT8A80ZVAW185SG2G6" localSheetId="12" hidden="1">#REF!</definedName>
    <definedName name="BExVRFU8RWFT8A80ZVAW185SG2G6" localSheetId="11" hidden="1">#REF!</definedName>
    <definedName name="BExVRFU8RWFT8A80ZVAW185SG2G6" localSheetId="10" hidden="1">#REF!</definedName>
    <definedName name="BExVRFU8RWFT8A80ZVAW185SG2G6" localSheetId="9" hidden="1">#REF!</definedName>
    <definedName name="BExVRFU8RWFT8A80ZVAW185SG2G6" localSheetId="8" hidden="1">#REF!</definedName>
    <definedName name="BExVRFU8RWFT8A80ZVAW185SG2G6" localSheetId="7" hidden="1">#REF!</definedName>
    <definedName name="BExVRFU8RWFT8A80ZVAW185SG2G6" localSheetId="6" hidden="1">#REF!</definedName>
    <definedName name="BExVRFU8RWFT8A80ZVAW185SG2G6" localSheetId="5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15" hidden="1">#REF!</definedName>
    <definedName name="BExVSJ3NHETBAIZTZQSM8LAVT76V" localSheetId="14" hidden="1">#REF!</definedName>
    <definedName name="BExVSJ3NHETBAIZTZQSM8LAVT76V" localSheetId="13" hidden="1">#REF!</definedName>
    <definedName name="BExVSJ3NHETBAIZTZQSM8LAVT76V" localSheetId="12" hidden="1">#REF!</definedName>
    <definedName name="BExVSJ3NHETBAIZTZQSM8LAVT76V" localSheetId="11" hidden="1">#REF!</definedName>
    <definedName name="BExVSJ3NHETBAIZTZQSM8LAVT76V" localSheetId="10" hidden="1">#REF!</definedName>
    <definedName name="BExVSJ3NHETBAIZTZQSM8LAVT76V" localSheetId="9" hidden="1">#REF!</definedName>
    <definedName name="BExVSJ3NHETBAIZTZQSM8LAVT76V" localSheetId="8" hidden="1">#REF!</definedName>
    <definedName name="BExVSJ3NHETBAIZTZQSM8LAVT76V" localSheetId="7" hidden="1">#REF!</definedName>
    <definedName name="BExVSJ3NHETBAIZTZQSM8LAVT76V" localSheetId="6" hidden="1">#REF!</definedName>
    <definedName name="BExVSJ3NHETBAIZTZQSM8LAVT76V" localSheetId="5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15" hidden="1">#REF!</definedName>
    <definedName name="BExVSL787C8E4HFQZ2NVLT35I2XV" localSheetId="14" hidden="1">#REF!</definedName>
    <definedName name="BExVSL787C8E4HFQZ2NVLT35I2XV" localSheetId="13" hidden="1">#REF!</definedName>
    <definedName name="BExVSL787C8E4HFQZ2NVLT35I2XV" localSheetId="12" hidden="1">#REF!</definedName>
    <definedName name="BExVSL787C8E4HFQZ2NVLT35I2XV" localSheetId="11" hidden="1">#REF!</definedName>
    <definedName name="BExVSL787C8E4HFQZ2NVLT35I2XV" localSheetId="10" hidden="1">#REF!</definedName>
    <definedName name="BExVSL787C8E4HFQZ2NVLT35I2XV" localSheetId="9" hidden="1">#REF!</definedName>
    <definedName name="BExVSL787C8E4HFQZ2NVLT35I2XV" localSheetId="8" hidden="1">#REF!</definedName>
    <definedName name="BExVSL787C8E4HFQZ2NVLT35I2XV" localSheetId="7" hidden="1">#REF!</definedName>
    <definedName name="BExVSL787C8E4HFQZ2NVLT35I2XV" localSheetId="6" hidden="1">#REF!</definedName>
    <definedName name="BExVSL787C8E4HFQZ2NVLT35I2XV" localSheetId="5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15" hidden="1">#REF!</definedName>
    <definedName name="BExVSTFTVV14SFGHQUOJL5SQ5TX9" localSheetId="14" hidden="1">#REF!</definedName>
    <definedName name="BExVSTFTVV14SFGHQUOJL5SQ5TX9" localSheetId="13" hidden="1">#REF!</definedName>
    <definedName name="BExVSTFTVV14SFGHQUOJL5SQ5TX9" localSheetId="12" hidden="1">#REF!</definedName>
    <definedName name="BExVSTFTVV14SFGHQUOJL5SQ5TX9" localSheetId="11" hidden="1">#REF!</definedName>
    <definedName name="BExVSTFTVV14SFGHQUOJL5SQ5TX9" localSheetId="10" hidden="1">#REF!</definedName>
    <definedName name="BExVSTFTVV14SFGHQUOJL5SQ5TX9" localSheetId="9" hidden="1">#REF!</definedName>
    <definedName name="BExVSTFTVV14SFGHQUOJL5SQ5TX9" localSheetId="8" hidden="1">#REF!</definedName>
    <definedName name="BExVSTFTVV14SFGHQUOJL5SQ5TX9" localSheetId="7" hidden="1">#REF!</definedName>
    <definedName name="BExVSTFTVV14SFGHQUOJL5SQ5TX9" localSheetId="6" hidden="1">#REF!</definedName>
    <definedName name="BExVSTFTVV14SFGHQUOJL5SQ5TX9" localSheetId="5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15" hidden="1">#REF!</definedName>
    <definedName name="BExVT017S14M5X928ARKQ2GNUFE0" localSheetId="14" hidden="1">#REF!</definedName>
    <definedName name="BExVT017S14M5X928ARKQ2GNUFE0" localSheetId="13" hidden="1">#REF!</definedName>
    <definedName name="BExVT017S14M5X928ARKQ2GNUFE0" localSheetId="12" hidden="1">#REF!</definedName>
    <definedName name="BExVT017S14M5X928ARKQ2GNUFE0" localSheetId="11" hidden="1">#REF!</definedName>
    <definedName name="BExVT017S14M5X928ARKQ2GNUFE0" localSheetId="10" hidden="1">#REF!</definedName>
    <definedName name="BExVT017S14M5X928ARKQ2GNUFE0" localSheetId="9" hidden="1">#REF!</definedName>
    <definedName name="BExVT017S14M5X928ARKQ2GNUFE0" localSheetId="8" hidden="1">#REF!</definedName>
    <definedName name="BExVT017S14M5X928ARKQ2GNUFE0" localSheetId="7" hidden="1">#REF!</definedName>
    <definedName name="BExVT017S14M5X928ARKQ2GNUFE0" localSheetId="6" hidden="1">#REF!</definedName>
    <definedName name="BExVT017S14M5X928ARKQ2GNUFE0" localSheetId="5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15" hidden="1">#REF!</definedName>
    <definedName name="BExVT3MPE8LQ5JFN3HQIFKSQ80U4" localSheetId="14" hidden="1">#REF!</definedName>
    <definedName name="BExVT3MPE8LQ5JFN3HQIFKSQ80U4" localSheetId="13" hidden="1">#REF!</definedName>
    <definedName name="BExVT3MPE8LQ5JFN3HQIFKSQ80U4" localSheetId="12" hidden="1">#REF!</definedName>
    <definedName name="BExVT3MPE8LQ5JFN3HQIFKSQ80U4" localSheetId="11" hidden="1">#REF!</definedName>
    <definedName name="BExVT3MPE8LQ5JFN3HQIFKSQ80U4" localSheetId="10" hidden="1">#REF!</definedName>
    <definedName name="BExVT3MPE8LQ5JFN3HQIFKSQ80U4" localSheetId="9" hidden="1">#REF!</definedName>
    <definedName name="BExVT3MPE8LQ5JFN3HQIFKSQ80U4" localSheetId="8" hidden="1">#REF!</definedName>
    <definedName name="BExVT3MPE8LQ5JFN3HQIFKSQ80U4" localSheetId="7" hidden="1">#REF!</definedName>
    <definedName name="BExVT3MPE8LQ5JFN3HQIFKSQ80U4" localSheetId="6" hidden="1">#REF!</definedName>
    <definedName name="BExVT3MPE8LQ5JFN3HQIFKSQ80U4" localSheetId="5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15" hidden="1">#REF!</definedName>
    <definedName name="BExVT7TRK3NZHPME2TFBXOF1WBR9" localSheetId="14" hidden="1">#REF!</definedName>
    <definedName name="BExVT7TRK3NZHPME2TFBXOF1WBR9" localSheetId="13" hidden="1">#REF!</definedName>
    <definedName name="BExVT7TRK3NZHPME2TFBXOF1WBR9" localSheetId="12" hidden="1">#REF!</definedName>
    <definedName name="BExVT7TRK3NZHPME2TFBXOF1WBR9" localSheetId="11" hidden="1">#REF!</definedName>
    <definedName name="BExVT7TRK3NZHPME2TFBXOF1WBR9" localSheetId="10" hidden="1">#REF!</definedName>
    <definedName name="BExVT7TRK3NZHPME2TFBXOF1WBR9" localSheetId="9" hidden="1">#REF!</definedName>
    <definedName name="BExVT7TRK3NZHPME2TFBXOF1WBR9" localSheetId="8" hidden="1">#REF!</definedName>
    <definedName name="BExVT7TRK3NZHPME2TFBXOF1WBR9" localSheetId="7" hidden="1">#REF!</definedName>
    <definedName name="BExVT7TRK3NZHPME2TFBXOF1WBR9" localSheetId="6" hidden="1">#REF!</definedName>
    <definedName name="BExVT7TRK3NZHPME2TFBXOF1WBR9" localSheetId="5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15" hidden="1">#REF!</definedName>
    <definedName name="BExVT9H0R0T7WGQAAC0HABMG54YM" localSheetId="14" hidden="1">#REF!</definedName>
    <definedName name="BExVT9H0R0T7WGQAAC0HABMG54YM" localSheetId="13" hidden="1">#REF!</definedName>
    <definedName name="BExVT9H0R0T7WGQAAC0HABMG54YM" localSheetId="12" hidden="1">#REF!</definedName>
    <definedName name="BExVT9H0R0T7WGQAAC0HABMG54YM" localSheetId="11" hidden="1">#REF!</definedName>
    <definedName name="BExVT9H0R0T7WGQAAC0HABMG54YM" localSheetId="10" hidden="1">#REF!</definedName>
    <definedName name="BExVT9H0R0T7WGQAAC0HABMG54YM" localSheetId="9" hidden="1">#REF!</definedName>
    <definedName name="BExVT9H0R0T7WGQAAC0HABMG54YM" localSheetId="8" hidden="1">#REF!</definedName>
    <definedName name="BExVT9H0R0T7WGQAAC0HABMG54YM" localSheetId="7" hidden="1">#REF!</definedName>
    <definedName name="BExVT9H0R0T7WGQAAC0HABMG54YM" localSheetId="6" hidden="1">#REF!</definedName>
    <definedName name="BExVT9H0R0T7WGQAAC0HABMG54YM" localSheetId="5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15" hidden="1">#REF!</definedName>
    <definedName name="BExVTAO57POUXSZQJQ6MABMZQA13" localSheetId="14" hidden="1">#REF!</definedName>
    <definedName name="BExVTAO57POUXSZQJQ6MABMZQA13" localSheetId="13" hidden="1">#REF!</definedName>
    <definedName name="BExVTAO57POUXSZQJQ6MABMZQA13" localSheetId="12" hidden="1">#REF!</definedName>
    <definedName name="BExVTAO57POUXSZQJQ6MABMZQA13" localSheetId="11" hidden="1">#REF!</definedName>
    <definedName name="BExVTAO57POUXSZQJQ6MABMZQA13" localSheetId="10" hidden="1">#REF!</definedName>
    <definedName name="BExVTAO57POUXSZQJQ6MABMZQA13" localSheetId="9" hidden="1">#REF!</definedName>
    <definedName name="BExVTAO57POUXSZQJQ6MABMZQA13" localSheetId="8" hidden="1">#REF!</definedName>
    <definedName name="BExVTAO57POUXSZQJQ6MABMZQA13" localSheetId="7" hidden="1">#REF!</definedName>
    <definedName name="BExVTAO57POUXSZQJQ6MABMZQA13" localSheetId="6" hidden="1">#REF!</definedName>
    <definedName name="BExVTAO57POUXSZQJQ6MABMZQA13" localSheetId="5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15" hidden="1">#REF!</definedName>
    <definedName name="BExVTCMDDEDGLUIMUU6BSFHEWTOP" localSheetId="14" hidden="1">#REF!</definedName>
    <definedName name="BExVTCMDDEDGLUIMUU6BSFHEWTOP" localSheetId="13" hidden="1">#REF!</definedName>
    <definedName name="BExVTCMDDEDGLUIMUU6BSFHEWTOP" localSheetId="12" hidden="1">#REF!</definedName>
    <definedName name="BExVTCMDDEDGLUIMUU6BSFHEWTOP" localSheetId="11" hidden="1">#REF!</definedName>
    <definedName name="BExVTCMDDEDGLUIMUU6BSFHEWTOP" localSheetId="10" hidden="1">#REF!</definedName>
    <definedName name="BExVTCMDDEDGLUIMUU6BSFHEWTOP" localSheetId="9" hidden="1">#REF!</definedName>
    <definedName name="BExVTCMDDEDGLUIMUU6BSFHEWTOP" localSheetId="8" hidden="1">#REF!</definedName>
    <definedName name="BExVTCMDDEDGLUIMUU6BSFHEWTOP" localSheetId="7" hidden="1">#REF!</definedName>
    <definedName name="BExVTCMDDEDGLUIMUU6BSFHEWTOP" localSheetId="6" hidden="1">#REF!</definedName>
    <definedName name="BExVTCMDDEDGLUIMUU6BSFHEWTOP" localSheetId="5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15" hidden="1">#REF!</definedName>
    <definedName name="BExVTCMDQMLKRA2NQR72XU6Y54IK" localSheetId="14" hidden="1">#REF!</definedName>
    <definedName name="BExVTCMDQMLKRA2NQR72XU6Y54IK" localSheetId="13" hidden="1">#REF!</definedName>
    <definedName name="BExVTCMDQMLKRA2NQR72XU6Y54IK" localSheetId="12" hidden="1">#REF!</definedName>
    <definedName name="BExVTCMDQMLKRA2NQR72XU6Y54IK" localSheetId="11" hidden="1">#REF!</definedName>
    <definedName name="BExVTCMDQMLKRA2NQR72XU6Y54IK" localSheetId="10" hidden="1">#REF!</definedName>
    <definedName name="BExVTCMDQMLKRA2NQR72XU6Y54IK" localSheetId="9" hidden="1">#REF!</definedName>
    <definedName name="BExVTCMDQMLKRA2NQR72XU6Y54IK" localSheetId="8" hidden="1">#REF!</definedName>
    <definedName name="BExVTCMDQMLKRA2NQR72XU6Y54IK" localSheetId="7" hidden="1">#REF!</definedName>
    <definedName name="BExVTCMDQMLKRA2NQR72XU6Y54IK" localSheetId="6" hidden="1">#REF!</definedName>
    <definedName name="BExVTCMDQMLKRA2NQR72XU6Y54IK" localSheetId="5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15" hidden="1">#REF!</definedName>
    <definedName name="BExVTCRV8FQ5U9OYWWL44N6KFNHU" localSheetId="14" hidden="1">#REF!</definedName>
    <definedName name="BExVTCRV8FQ5U9OYWWL44N6KFNHU" localSheetId="13" hidden="1">#REF!</definedName>
    <definedName name="BExVTCRV8FQ5U9OYWWL44N6KFNHU" localSheetId="12" hidden="1">#REF!</definedName>
    <definedName name="BExVTCRV8FQ5U9OYWWL44N6KFNHU" localSheetId="11" hidden="1">#REF!</definedName>
    <definedName name="BExVTCRV8FQ5U9OYWWL44N6KFNHU" localSheetId="10" hidden="1">#REF!</definedName>
    <definedName name="BExVTCRV8FQ5U9OYWWL44N6KFNHU" localSheetId="9" hidden="1">#REF!</definedName>
    <definedName name="BExVTCRV8FQ5U9OYWWL44N6KFNHU" localSheetId="8" hidden="1">#REF!</definedName>
    <definedName name="BExVTCRV8FQ5U9OYWWL44N6KFNHU" localSheetId="7" hidden="1">#REF!</definedName>
    <definedName name="BExVTCRV8FQ5U9OYWWL44N6KFNHU" localSheetId="6" hidden="1">#REF!</definedName>
    <definedName name="BExVTCRV8FQ5U9OYWWL44N6KFNHU" localSheetId="5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15" hidden="1">#REF!</definedName>
    <definedName name="BExVTNESHPVG0A0KZ7BRX26MS0PF" localSheetId="14" hidden="1">#REF!</definedName>
    <definedName name="BExVTNESHPVG0A0KZ7BRX26MS0PF" localSheetId="13" hidden="1">#REF!</definedName>
    <definedName name="BExVTNESHPVG0A0KZ7BRX26MS0PF" localSheetId="12" hidden="1">#REF!</definedName>
    <definedName name="BExVTNESHPVG0A0KZ7BRX26MS0PF" localSheetId="11" hidden="1">#REF!</definedName>
    <definedName name="BExVTNESHPVG0A0KZ7BRX26MS0PF" localSheetId="10" hidden="1">#REF!</definedName>
    <definedName name="BExVTNESHPVG0A0KZ7BRX26MS0PF" localSheetId="9" hidden="1">#REF!</definedName>
    <definedName name="BExVTNESHPVG0A0KZ7BRX26MS0PF" localSheetId="8" hidden="1">#REF!</definedName>
    <definedName name="BExVTNESHPVG0A0KZ7BRX26MS0PF" localSheetId="7" hidden="1">#REF!</definedName>
    <definedName name="BExVTNESHPVG0A0KZ7BRX26MS0PF" localSheetId="6" hidden="1">#REF!</definedName>
    <definedName name="BExVTNESHPVG0A0KZ7BRX26MS0PF" localSheetId="5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15" hidden="1">#REF!</definedName>
    <definedName name="BExVTTJVTNRSBHBTUZ78WG2JM5MK" localSheetId="14" hidden="1">#REF!</definedName>
    <definedName name="BExVTTJVTNRSBHBTUZ78WG2JM5MK" localSheetId="13" hidden="1">#REF!</definedName>
    <definedName name="BExVTTJVTNRSBHBTUZ78WG2JM5MK" localSheetId="12" hidden="1">#REF!</definedName>
    <definedName name="BExVTTJVTNRSBHBTUZ78WG2JM5MK" localSheetId="11" hidden="1">#REF!</definedName>
    <definedName name="BExVTTJVTNRSBHBTUZ78WG2JM5MK" localSheetId="10" hidden="1">#REF!</definedName>
    <definedName name="BExVTTJVTNRSBHBTUZ78WG2JM5MK" localSheetId="9" hidden="1">#REF!</definedName>
    <definedName name="BExVTTJVTNRSBHBTUZ78WG2JM5MK" localSheetId="8" hidden="1">#REF!</definedName>
    <definedName name="BExVTTJVTNRSBHBTUZ78WG2JM5MK" localSheetId="7" hidden="1">#REF!</definedName>
    <definedName name="BExVTTJVTNRSBHBTUZ78WG2JM5MK" localSheetId="6" hidden="1">#REF!</definedName>
    <definedName name="BExVTTJVTNRSBHBTUZ78WG2JM5MK" localSheetId="5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15" hidden="1">#REF!</definedName>
    <definedName name="BExVTXLMYR87BC04D1ERALPUFVPG" localSheetId="14" hidden="1">#REF!</definedName>
    <definedName name="BExVTXLMYR87BC04D1ERALPUFVPG" localSheetId="13" hidden="1">#REF!</definedName>
    <definedName name="BExVTXLMYR87BC04D1ERALPUFVPG" localSheetId="12" hidden="1">#REF!</definedName>
    <definedName name="BExVTXLMYR87BC04D1ERALPUFVPG" localSheetId="11" hidden="1">#REF!</definedName>
    <definedName name="BExVTXLMYR87BC04D1ERALPUFVPG" localSheetId="10" hidden="1">#REF!</definedName>
    <definedName name="BExVTXLMYR87BC04D1ERALPUFVPG" localSheetId="9" hidden="1">#REF!</definedName>
    <definedName name="BExVTXLMYR87BC04D1ERALPUFVPG" localSheetId="8" hidden="1">#REF!</definedName>
    <definedName name="BExVTXLMYR87BC04D1ERALPUFVPG" localSheetId="7" hidden="1">#REF!</definedName>
    <definedName name="BExVTXLMYR87BC04D1ERALPUFVPG" localSheetId="6" hidden="1">#REF!</definedName>
    <definedName name="BExVTXLMYR87BC04D1ERALPUFVPG" localSheetId="5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15" hidden="1">#REF!</definedName>
    <definedName name="BExVUL9V3H8ZF6Y72LQBBN639YAA" localSheetId="14" hidden="1">#REF!</definedName>
    <definedName name="BExVUL9V3H8ZF6Y72LQBBN639YAA" localSheetId="13" hidden="1">#REF!</definedName>
    <definedName name="BExVUL9V3H8ZF6Y72LQBBN639YAA" localSheetId="12" hidden="1">#REF!</definedName>
    <definedName name="BExVUL9V3H8ZF6Y72LQBBN639YAA" localSheetId="11" hidden="1">#REF!</definedName>
    <definedName name="BExVUL9V3H8ZF6Y72LQBBN639YAA" localSheetId="10" hidden="1">#REF!</definedName>
    <definedName name="BExVUL9V3H8ZF6Y72LQBBN639YAA" localSheetId="9" hidden="1">#REF!</definedName>
    <definedName name="BExVUL9V3H8ZF6Y72LQBBN639YAA" localSheetId="8" hidden="1">#REF!</definedName>
    <definedName name="BExVUL9V3H8ZF6Y72LQBBN639YAA" localSheetId="7" hidden="1">#REF!</definedName>
    <definedName name="BExVUL9V3H8ZF6Y72LQBBN639YAA" localSheetId="6" hidden="1">#REF!</definedName>
    <definedName name="BExVUL9V3H8ZF6Y72LQBBN639YAA" localSheetId="5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15" hidden="1">#REF!</definedName>
    <definedName name="BExVUZT95UAU8XG5X9XSE25CHQGA" localSheetId="14" hidden="1">#REF!</definedName>
    <definedName name="BExVUZT95UAU8XG5X9XSE25CHQGA" localSheetId="13" hidden="1">#REF!</definedName>
    <definedName name="BExVUZT95UAU8XG5X9XSE25CHQGA" localSheetId="12" hidden="1">#REF!</definedName>
    <definedName name="BExVUZT95UAU8XG5X9XSE25CHQGA" localSheetId="11" hidden="1">#REF!</definedName>
    <definedName name="BExVUZT95UAU8XG5X9XSE25CHQGA" localSheetId="10" hidden="1">#REF!</definedName>
    <definedName name="BExVUZT95UAU8XG5X9XSE25CHQGA" localSheetId="9" hidden="1">#REF!</definedName>
    <definedName name="BExVUZT95UAU8XG5X9XSE25CHQGA" localSheetId="8" hidden="1">#REF!</definedName>
    <definedName name="BExVUZT95UAU8XG5X9XSE25CHQGA" localSheetId="7" hidden="1">#REF!</definedName>
    <definedName name="BExVUZT95UAU8XG5X9XSE25CHQGA" localSheetId="6" hidden="1">#REF!</definedName>
    <definedName name="BExVUZT95UAU8XG5X9XSE25CHQGA" localSheetId="5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15" hidden="1">#REF!</definedName>
    <definedName name="BExVV5T14N2HZIK7HQ4P2KG09U0J" localSheetId="14" hidden="1">#REF!</definedName>
    <definedName name="BExVV5T14N2HZIK7HQ4P2KG09U0J" localSheetId="13" hidden="1">#REF!</definedName>
    <definedName name="BExVV5T14N2HZIK7HQ4P2KG09U0J" localSheetId="12" hidden="1">#REF!</definedName>
    <definedName name="BExVV5T14N2HZIK7HQ4P2KG09U0J" localSheetId="11" hidden="1">#REF!</definedName>
    <definedName name="BExVV5T14N2HZIK7HQ4P2KG09U0J" localSheetId="10" hidden="1">#REF!</definedName>
    <definedName name="BExVV5T14N2HZIK7HQ4P2KG09U0J" localSheetId="9" hidden="1">#REF!</definedName>
    <definedName name="BExVV5T14N2HZIK7HQ4P2KG09U0J" localSheetId="8" hidden="1">#REF!</definedName>
    <definedName name="BExVV5T14N2HZIK7HQ4P2KG09U0J" localSheetId="7" hidden="1">#REF!</definedName>
    <definedName name="BExVV5T14N2HZIK7HQ4P2KG09U0J" localSheetId="6" hidden="1">#REF!</definedName>
    <definedName name="BExVV5T14N2HZIK7HQ4P2KG09U0J" localSheetId="5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15" hidden="1">#REF!</definedName>
    <definedName name="BExVV7R410VYLADLX9LNG63ID6H1" localSheetId="14" hidden="1">#REF!</definedName>
    <definedName name="BExVV7R410VYLADLX9LNG63ID6H1" localSheetId="13" hidden="1">#REF!</definedName>
    <definedName name="BExVV7R410VYLADLX9LNG63ID6H1" localSheetId="12" hidden="1">#REF!</definedName>
    <definedName name="BExVV7R410VYLADLX9LNG63ID6H1" localSheetId="11" hidden="1">#REF!</definedName>
    <definedName name="BExVV7R410VYLADLX9LNG63ID6H1" localSheetId="10" hidden="1">#REF!</definedName>
    <definedName name="BExVV7R410VYLADLX9LNG63ID6H1" localSheetId="9" hidden="1">#REF!</definedName>
    <definedName name="BExVV7R410VYLADLX9LNG63ID6H1" localSheetId="8" hidden="1">#REF!</definedName>
    <definedName name="BExVV7R410VYLADLX9LNG63ID6H1" localSheetId="7" hidden="1">#REF!</definedName>
    <definedName name="BExVV7R410VYLADLX9LNG63ID6H1" localSheetId="6" hidden="1">#REF!</definedName>
    <definedName name="BExVV7R410VYLADLX9LNG63ID6H1" localSheetId="5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15" hidden="1">#REF!</definedName>
    <definedName name="BExVVAAVDXGWAVI6J2W0BCU58MBM" localSheetId="14" hidden="1">#REF!</definedName>
    <definedName name="BExVVAAVDXGWAVI6J2W0BCU58MBM" localSheetId="13" hidden="1">#REF!</definedName>
    <definedName name="BExVVAAVDXGWAVI6J2W0BCU58MBM" localSheetId="12" hidden="1">#REF!</definedName>
    <definedName name="BExVVAAVDXGWAVI6J2W0BCU58MBM" localSheetId="11" hidden="1">#REF!</definedName>
    <definedName name="BExVVAAVDXGWAVI6J2W0BCU58MBM" localSheetId="10" hidden="1">#REF!</definedName>
    <definedName name="BExVVAAVDXGWAVI6J2W0BCU58MBM" localSheetId="9" hidden="1">#REF!</definedName>
    <definedName name="BExVVAAVDXGWAVI6J2W0BCU58MBM" localSheetId="8" hidden="1">#REF!</definedName>
    <definedName name="BExVVAAVDXGWAVI6J2W0BCU58MBM" localSheetId="7" hidden="1">#REF!</definedName>
    <definedName name="BExVVAAVDXGWAVI6J2W0BCU58MBM" localSheetId="6" hidden="1">#REF!</definedName>
    <definedName name="BExVVAAVDXGWAVI6J2W0BCU58MBM" localSheetId="5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15" hidden="1">#REF!</definedName>
    <definedName name="BExVVCEED4JEKF59OV0G3T4XFMFO" localSheetId="14" hidden="1">#REF!</definedName>
    <definedName name="BExVVCEED4JEKF59OV0G3T4XFMFO" localSheetId="13" hidden="1">#REF!</definedName>
    <definedName name="BExVVCEED4JEKF59OV0G3T4XFMFO" localSheetId="12" hidden="1">#REF!</definedName>
    <definedName name="BExVVCEED4JEKF59OV0G3T4XFMFO" localSheetId="11" hidden="1">#REF!</definedName>
    <definedName name="BExVVCEED4JEKF59OV0G3T4XFMFO" localSheetId="10" hidden="1">#REF!</definedName>
    <definedName name="BExVVCEED4JEKF59OV0G3T4XFMFO" localSheetId="9" hidden="1">#REF!</definedName>
    <definedName name="BExVVCEED4JEKF59OV0G3T4XFMFO" localSheetId="8" hidden="1">#REF!</definedName>
    <definedName name="BExVVCEED4JEKF59OV0G3T4XFMFO" localSheetId="7" hidden="1">#REF!</definedName>
    <definedName name="BExVVCEED4JEKF59OV0G3T4XFMFO" localSheetId="6" hidden="1">#REF!</definedName>
    <definedName name="BExVVCEED4JEKF59OV0G3T4XFMFO" localSheetId="5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15" hidden="1">#REF!</definedName>
    <definedName name="BExVVPFO2J7FMSRPD36909HN4BZJ" localSheetId="14" hidden="1">#REF!</definedName>
    <definedName name="BExVVPFO2J7FMSRPD36909HN4BZJ" localSheetId="13" hidden="1">#REF!</definedName>
    <definedName name="BExVVPFO2J7FMSRPD36909HN4BZJ" localSheetId="12" hidden="1">#REF!</definedName>
    <definedName name="BExVVPFO2J7FMSRPD36909HN4BZJ" localSheetId="11" hidden="1">#REF!</definedName>
    <definedName name="BExVVPFO2J7FMSRPD36909HN4BZJ" localSheetId="10" hidden="1">#REF!</definedName>
    <definedName name="BExVVPFO2J7FMSRPD36909HN4BZJ" localSheetId="9" hidden="1">#REF!</definedName>
    <definedName name="BExVVPFO2J7FMSRPD36909HN4BZJ" localSheetId="8" hidden="1">#REF!</definedName>
    <definedName name="BExVVPFO2J7FMSRPD36909HN4BZJ" localSheetId="7" hidden="1">#REF!</definedName>
    <definedName name="BExVVPFO2J7FMSRPD36909HN4BZJ" localSheetId="6" hidden="1">#REF!</definedName>
    <definedName name="BExVVPFO2J7FMSRPD36909HN4BZJ" localSheetId="5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15" hidden="1">#REF!</definedName>
    <definedName name="BExVVQ19AQ3VCARJOC38SF7OYE9Y" localSheetId="14" hidden="1">#REF!</definedName>
    <definedName name="BExVVQ19AQ3VCARJOC38SF7OYE9Y" localSheetId="13" hidden="1">#REF!</definedName>
    <definedName name="BExVVQ19AQ3VCARJOC38SF7OYE9Y" localSheetId="12" hidden="1">#REF!</definedName>
    <definedName name="BExVVQ19AQ3VCARJOC38SF7OYE9Y" localSheetId="11" hidden="1">#REF!</definedName>
    <definedName name="BExVVQ19AQ3VCARJOC38SF7OYE9Y" localSheetId="10" hidden="1">#REF!</definedName>
    <definedName name="BExVVQ19AQ3VCARJOC38SF7OYE9Y" localSheetId="9" hidden="1">#REF!</definedName>
    <definedName name="BExVVQ19AQ3VCARJOC38SF7OYE9Y" localSheetId="8" hidden="1">#REF!</definedName>
    <definedName name="BExVVQ19AQ3VCARJOC38SF7OYE9Y" localSheetId="7" hidden="1">#REF!</definedName>
    <definedName name="BExVVQ19AQ3VCARJOC38SF7OYE9Y" localSheetId="6" hidden="1">#REF!</definedName>
    <definedName name="BExVVQ19AQ3VCARJOC38SF7OYE9Y" localSheetId="5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15" hidden="1">#REF!</definedName>
    <definedName name="BExVVQ19TAECID45CS4HXT1RD3AQ" localSheetId="14" hidden="1">#REF!</definedName>
    <definedName name="BExVVQ19TAECID45CS4HXT1RD3AQ" localSheetId="13" hidden="1">#REF!</definedName>
    <definedName name="BExVVQ19TAECID45CS4HXT1RD3AQ" localSheetId="12" hidden="1">#REF!</definedName>
    <definedName name="BExVVQ19TAECID45CS4HXT1RD3AQ" localSheetId="11" hidden="1">#REF!</definedName>
    <definedName name="BExVVQ19TAECID45CS4HXT1RD3AQ" localSheetId="10" hidden="1">#REF!</definedName>
    <definedName name="BExVVQ19TAECID45CS4HXT1RD3AQ" localSheetId="9" hidden="1">#REF!</definedName>
    <definedName name="BExVVQ19TAECID45CS4HXT1RD3AQ" localSheetId="8" hidden="1">#REF!</definedName>
    <definedName name="BExVVQ19TAECID45CS4HXT1RD3AQ" localSheetId="7" hidden="1">#REF!</definedName>
    <definedName name="BExVVQ19TAECID45CS4HXT1RD3AQ" localSheetId="6" hidden="1">#REF!</definedName>
    <definedName name="BExVVQ19TAECID45CS4HXT1RD3AQ" localSheetId="5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15" hidden="1">#REF!</definedName>
    <definedName name="BExVVYKOYB7OX8Y0B4UIUF79PVDO" localSheetId="14" hidden="1">#REF!</definedName>
    <definedName name="BExVVYKOYB7OX8Y0B4UIUF79PVDO" localSheetId="13" hidden="1">#REF!</definedName>
    <definedName name="BExVVYKOYB7OX8Y0B4UIUF79PVDO" localSheetId="12" hidden="1">#REF!</definedName>
    <definedName name="BExVVYKOYB7OX8Y0B4UIUF79PVDO" localSheetId="11" hidden="1">#REF!</definedName>
    <definedName name="BExVVYKOYB7OX8Y0B4UIUF79PVDO" localSheetId="10" hidden="1">#REF!</definedName>
    <definedName name="BExVVYKOYB7OX8Y0B4UIUF79PVDO" localSheetId="9" hidden="1">#REF!</definedName>
    <definedName name="BExVVYKOYB7OX8Y0B4UIUF79PVDO" localSheetId="8" hidden="1">#REF!</definedName>
    <definedName name="BExVVYKOYB7OX8Y0B4UIUF79PVDO" localSheetId="7" hidden="1">#REF!</definedName>
    <definedName name="BExVVYKOYB7OX8Y0B4UIUF79PVDO" localSheetId="6" hidden="1">#REF!</definedName>
    <definedName name="BExVVYKOYB7OX8Y0B4UIUF79PVDO" localSheetId="5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15" hidden="1">#REF!</definedName>
    <definedName name="BExVW3YV5XGIVJ97UUPDJGJ2P15B" localSheetId="14" hidden="1">#REF!</definedName>
    <definedName name="BExVW3YV5XGIVJ97UUPDJGJ2P15B" localSheetId="13" hidden="1">#REF!</definedName>
    <definedName name="BExVW3YV5XGIVJ97UUPDJGJ2P15B" localSheetId="12" hidden="1">#REF!</definedName>
    <definedName name="BExVW3YV5XGIVJ97UUPDJGJ2P15B" localSheetId="11" hidden="1">#REF!</definedName>
    <definedName name="BExVW3YV5XGIVJ97UUPDJGJ2P15B" localSheetId="10" hidden="1">#REF!</definedName>
    <definedName name="BExVW3YV5XGIVJ97UUPDJGJ2P15B" localSheetId="9" hidden="1">#REF!</definedName>
    <definedName name="BExVW3YV5XGIVJ97UUPDJGJ2P15B" localSheetId="8" hidden="1">#REF!</definedName>
    <definedName name="BExVW3YV5XGIVJ97UUPDJGJ2P15B" localSheetId="7" hidden="1">#REF!</definedName>
    <definedName name="BExVW3YV5XGIVJ97UUPDJGJ2P15B" localSheetId="6" hidden="1">#REF!</definedName>
    <definedName name="BExVW3YV5XGIVJ97UUPDJGJ2P15B" localSheetId="5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15" hidden="1">#REF!</definedName>
    <definedName name="BExVW5X571GEYR5SCU1Z2DHKWM79" localSheetId="14" hidden="1">#REF!</definedName>
    <definedName name="BExVW5X571GEYR5SCU1Z2DHKWM79" localSheetId="13" hidden="1">#REF!</definedName>
    <definedName name="BExVW5X571GEYR5SCU1Z2DHKWM79" localSheetId="12" hidden="1">#REF!</definedName>
    <definedName name="BExVW5X571GEYR5SCU1Z2DHKWM79" localSheetId="11" hidden="1">#REF!</definedName>
    <definedName name="BExVW5X571GEYR5SCU1Z2DHKWM79" localSheetId="10" hidden="1">#REF!</definedName>
    <definedName name="BExVW5X571GEYR5SCU1Z2DHKWM79" localSheetId="9" hidden="1">#REF!</definedName>
    <definedName name="BExVW5X571GEYR5SCU1Z2DHKWM79" localSheetId="8" hidden="1">#REF!</definedName>
    <definedName name="BExVW5X571GEYR5SCU1Z2DHKWM79" localSheetId="7" hidden="1">#REF!</definedName>
    <definedName name="BExVW5X571GEYR5SCU1Z2DHKWM79" localSheetId="6" hidden="1">#REF!</definedName>
    <definedName name="BExVW5X571GEYR5SCU1Z2DHKWM79" localSheetId="5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15" hidden="1">#REF!</definedName>
    <definedName name="BExVW6YTKA098AF57M4PHNQ54XMH" localSheetId="14" hidden="1">#REF!</definedName>
    <definedName name="BExVW6YTKA098AF57M4PHNQ54XMH" localSheetId="13" hidden="1">#REF!</definedName>
    <definedName name="BExVW6YTKA098AF57M4PHNQ54XMH" localSheetId="12" hidden="1">#REF!</definedName>
    <definedName name="BExVW6YTKA098AF57M4PHNQ54XMH" localSheetId="11" hidden="1">#REF!</definedName>
    <definedName name="BExVW6YTKA098AF57M4PHNQ54XMH" localSheetId="10" hidden="1">#REF!</definedName>
    <definedName name="BExVW6YTKA098AF57M4PHNQ54XMH" localSheetId="9" hidden="1">#REF!</definedName>
    <definedName name="BExVW6YTKA098AF57M4PHNQ54XMH" localSheetId="8" hidden="1">#REF!</definedName>
    <definedName name="BExVW6YTKA098AF57M4PHNQ54XMH" localSheetId="7" hidden="1">#REF!</definedName>
    <definedName name="BExVW6YTKA098AF57M4PHNQ54XMH" localSheetId="6" hidden="1">#REF!</definedName>
    <definedName name="BExVW6YTKA098AF57M4PHNQ54XMH" localSheetId="5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15" hidden="1">#REF!</definedName>
    <definedName name="BExVWHRDIJBRFANMKJFY05BHP7RS" localSheetId="14" hidden="1">#REF!</definedName>
    <definedName name="BExVWHRDIJBRFANMKJFY05BHP7RS" localSheetId="13" hidden="1">#REF!</definedName>
    <definedName name="BExVWHRDIJBRFANMKJFY05BHP7RS" localSheetId="12" hidden="1">#REF!</definedName>
    <definedName name="BExVWHRDIJBRFANMKJFY05BHP7RS" localSheetId="11" hidden="1">#REF!</definedName>
    <definedName name="BExVWHRDIJBRFANMKJFY05BHP7RS" localSheetId="10" hidden="1">#REF!</definedName>
    <definedName name="BExVWHRDIJBRFANMKJFY05BHP7RS" localSheetId="9" hidden="1">#REF!</definedName>
    <definedName name="BExVWHRDIJBRFANMKJFY05BHP7RS" localSheetId="8" hidden="1">#REF!</definedName>
    <definedName name="BExVWHRDIJBRFANMKJFY05BHP7RS" localSheetId="7" hidden="1">#REF!</definedName>
    <definedName name="BExVWHRDIJBRFANMKJFY05BHP7RS" localSheetId="6" hidden="1">#REF!</definedName>
    <definedName name="BExVWHRDIJBRFANMKJFY05BHP7RS" localSheetId="5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15" hidden="1">#REF!</definedName>
    <definedName name="BExVWINKCH0V0NUWH363SMXAZE62" localSheetId="14" hidden="1">#REF!</definedName>
    <definedName name="BExVWINKCH0V0NUWH363SMXAZE62" localSheetId="13" hidden="1">#REF!</definedName>
    <definedName name="BExVWINKCH0V0NUWH363SMXAZE62" localSheetId="12" hidden="1">#REF!</definedName>
    <definedName name="BExVWINKCH0V0NUWH363SMXAZE62" localSheetId="11" hidden="1">#REF!</definedName>
    <definedName name="BExVWINKCH0V0NUWH363SMXAZE62" localSheetId="10" hidden="1">#REF!</definedName>
    <definedName name="BExVWINKCH0V0NUWH363SMXAZE62" localSheetId="9" hidden="1">#REF!</definedName>
    <definedName name="BExVWINKCH0V0NUWH363SMXAZE62" localSheetId="8" hidden="1">#REF!</definedName>
    <definedName name="BExVWINKCH0V0NUWH363SMXAZE62" localSheetId="7" hidden="1">#REF!</definedName>
    <definedName name="BExVWINKCH0V0NUWH363SMXAZE62" localSheetId="6" hidden="1">#REF!</definedName>
    <definedName name="BExVWINKCH0V0NUWH363SMXAZE62" localSheetId="5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15" hidden="1">#REF!</definedName>
    <definedName name="BExVWYU8EK669NP172GEIGCTVPPA" localSheetId="14" hidden="1">#REF!</definedName>
    <definedName name="BExVWYU8EK669NP172GEIGCTVPPA" localSheetId="13" hidden="1">#REF!</definedName>
    <definedName name="BExVWYU8EK669NP172GEIGCTVPPA" localSheetId="12" hidden="1">#REF!</definedName>
    <definedName name="BExVWYU8EK669NP172GEIGCTVPPA" localSheetId="11" hidden="1">#REF!</definedName>
    <definedName name="BExVWYU8EK669NP172GEIGCTVPPA" localSheetId="10" hidden="1">#REF!</definedName>
    <definedName name="BExVWYU8EK669NP172GEIGCTVPPA" localSheetId="9" hidden="1">#REF!</definedName>
    <definedName name="BExVWYU8EK669NP172GEIGCTVPPA" localSheetId="8" hidden="1">#REF!</definedName>
    <definedName name="BExVWYU8EK669NP172GEIGCTVPPA" localSheetId="7" hidden="1">#REF!</definedName>
    <definedName name="BExVWYU8EK669NP172GEIGCTVPPA" localSheetId="6" hidden="1">#REF!</definedName>
    <definedName name="BExVWYU8EK669NP172GEIGCTVPPA" localSheetId="5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15" hidden="1">#REF!</definedName>
    <definedName name="BExVX3XN2DRJKL8EDBIG58RYQ36R" localSheetId="14" hidden="1">#REF!</definedName>
    <definedName name="BExVX3XN2DRJKL8EDBIG58RYQ36R" localSheetId="13" hidden="1">#REF!</definedName>
    <definedName name="BExVX3XN2DRJKL8EDBIG58RYQ36R" localSheetId="12" hidden="1">#REF!</definedName>
    <definedName name="BExVX3XN2DRJKL8EDBIG58RYQ36R" localSheetId="11" hidden="1">#REF!</definedName>
    <definedName name="BExVX3XN2DRJKL8EDBIG58RYQ36R" localSheetId="10" hidden="1">#REF!</definedName>
    <definedName name="BExVX3XN2DRJKL8EDBIG58RYQ36R" localSheetId="9" hidden="1">#REF!</definedName>
    <definedName name="BExVX3XN2DRJKL8EDBIG58RYQ36R" localSheetId="8" hidden="1">#REF!</definedName>
    <definedName name="BExVX3XN2DRJKL8EDBIG58RYQ36R" localSheetId="7" hidden="1">#REF!</definedName>
    <definedName name="BExVX3XN2DRJKL8EDBIG58RYQ36R" localSheetId="6" hidden="1">#REF!</definedName>
    <definedName name="BExVX3XN2DRJKL8EDBIG58RYQ36R" localSheetId="5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15" hidden="1">#REF!</definedName>
    <definedName name="BExVXBA38Z5WNQUH39HHZ2SAMC1T" localSheetId="14" hidden="1">#REF!</definedName>
    <definedName name="BExVXBA38Z5WNQUH39HHZ2SAMC1T" localSheetId="13" hidden="1">#REF!</definedName>
    <definedName name="BExVXBA38Z5WNQUH39HHZ2SAMC1T" localSheetId="12" hidden="1">#REF!</definedName>
    <definedName name="BExVXBA38Z5WNQUH39HHZ2SAMC1T" localSheetId="11" hidden="1">#REF!</definedName>
    <definedName name="BExVXBA38Z5WNQUH39HHZ2SAMC1T" localSheetId="10" hidden="1">#REF!</definedName>
    <definedName name="BExVXBA38Z5WNQUH39HHZ2SAMC1T" localSheetId="9" hidden="1">#REF!</definedName>
    <definedName name="BExVXBA38Z5WNQUH39HHZ2SAMC1T" localSheetId="8" hidden="1">#REF!</definedName>
    <definedName name="BExVXBA38Z5WNQUH39HHZ2SAMC1T" localSheetId="7" hidden="1">#REF!</definedName>
    <definedName name="BExVXBA38Z5WNQUH39HHZ2SAMC1T" localSheetId="6" hidden="1">#REF!</definedName>
    <definedName name="BExVXBA38Z5WNQUH39HHZ2SAMC1T" localSheetId="5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15" hidden="1">#REF!</definedName>
    <definedName name="BExVXDZ63PUART77BBR5SI63TPC6" localSheetId="14" hidden="1">#REF!</definedName>
    <definedName name="BExVXDZ63PUART77BBR5SI63TPC6" localSheetId="13" hidden="1">#REF!</definedName>
    <definedName name="BExVXDZ63PUART77BBR5SI63TPC6" localSheetId="12" hidden="1">#REF!</definedName>
    <definedName name="BExVXDZ63PUART77BBR5SI63TPC6" localSheetId="11" hidden="1">#REF!</definedName>
    <definedName name="BExVXDZ63PUART77BBR5SI63TPC6" localSheetId="10" hidden="1">#REF!</definedName>
    <definedName name="BExVXDZ63PUART77BBR5SI63TPC6" localSheetId="9" hidden="1">#REF!</definedName>
    <definedName name="BExVXDZ63PUART77BBR5SI63TPC6" localSheetId="8" hidden="1">#REF!</definedName>
    <definedName name="BExVXDZ63PUART77BBR5SI63TPC6" localSheetId="7" hidden="1">#REF!</definedName>
    <definedName name="BExVXDZ63PUART77BBR5SI63TPC6" localSheetId="6" hidden="1">#REF!</definedName>
    <definedName name="BExVXDZ63PUART77BBR5SI63TPC6" localSheetId="5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15" hidden="1">#REF!</definedName>
    <definedName name="BExVXHKI6LFYMGWISMPACMO247HL" localSheetId="14" hidden="1">#REF!</definedName>
    <definedName name="BExVXHKI6LFYMGWISMPACMO247HL" localSheetId="13" hidden="1">#REF!</definedName>
    <definedName name="BExVXHKI6LFYMGWISMPACMO247HL" localSheetId="12" hidden="1">#REF!</definedName>
    <definedName name="BExVXHKI6LFYMGWISMPACMO247HL" localSheetId="11" hidden="1">#REF!</definedName>
    <definedName name="BExVXHKI6LFYMGWISMPACMO247HL" localSheetId="10" hidden="1">#REF!</definedName>
    <definedName name="BExVXHKI6LFYMGWISMPACMO247HL" localSheetId="9" hidden="1">#REF!</definedName>
    <definedName name="BExVXHKI6LFYMGWISMPACMO247HL" localSheetId="8" hidden="1">#REF!</definedName>
    <definedName name="BExVXHKI6LFYMGWISMPACMO247HL" localSheetId="7" hidden="1">#REF!</definedName>
    <definedName name="BExVXHKI6LFYMGWISMPACMO247HL" localSheetId="6" hidden="1">#REF!</definedName>
    <definedName name="BExVXHKI6LFYMGWISMPACMO247HL" localSheetId="5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15" hidden="1">#REF!</definedName>
    <definedName name="BExVXK9SK580O7MYHVNJ3V911ALP" localSheetId="14" hidden="1">#REF!</definedName>
    <definedName name="BExVXK9SK580O7MYHVNJ3V911ALP" localSheetId="13" hidden="1">#REF!</definedName>
    <definedName name="BExVXK9SK580O7MYHVNJ3V911ALP" localSheetId="12" hidden="1">#REF!</definedName>
    <definedName name="BExVXK9SK580O7MYHVNJ3V911ALP" localSheetId="11" hidden="1">#REF!</definedName>
    <definedName name="BExVXK9SK580O7MYHVNJ3V911ALP" localSheetId="10" hidden="1">#REF!</definedName>
    <definedName name="BExVXK9SK580O7MYHVNJ3V911ALP" localSheetId="9" hidden="1">#REF!</definedName>
    <definedName name="BExVXK9SK580O7MYHVNJ3V911ALP" localSheetId="8" hidden="1">#REF!</definedName>
    <definedName name="BExVXK9SK580O7MYHVNJ3V911ALP" localSheetId="7" hidden="1">#REF!</definedName>
    <definedName name="BExVXK9SK580O7MYHVNJ3V911ALP" localSheetId="6" hidden="1">#REF!</definedName>
    <definedName name="BExVXK9SK580O7MYHVNJ3V911ALP" localSheetId="5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15" hidden="1">#REF!</definedName>
    <definedName name="BExVXLX2BZ5EF2X6R41BTKRJR1NM" localSheetId="14" hidden="1">#REF!</definedName>
    <definedName name="BExVXLX2BZ5EF2X6R41BTKRJR1NM" localSheetId="13" hidden="1">#REF!</definedName>
    <definedName name="BExVXLX2BZ5EF2X6R41BTKRJR1NM" localSheetId="12" hidden="1">#REF!</definedName>
    <definedName name="BExVXLX2BZ5EF2X6R41BTKRJR1NM" localSheetId="11" hidden="1">#REF!</definedName>
    <definedName name="BExVXLX2BZ5EF2X6R41BTKRJR1NM" localSheetId="10" hidden="1">#REF!</definedName>
    <definedName name="BExVXLX2BZ5EF2X6R41BTKRJR1NM" localSheetId="9" hidden="1">#REF!</definedName>
    <definedName name="BExVXLX2BZ5EF2X6R41BTKRJR1NM" localSheetId="8" hidden="1">#REF!</definedName>
    <definedName name="BExVXLX2BZ5EF2X6R41BTKRJR1NM" localSheetId="7" hidden="1">#REF!</definedName>
    <definedName name="BExVXLX2BZ5EF2X6R41BTKRJR1NM" localSheetId="6" hidden="1">#REF!</definedName>
    <definedName name="BExVXLX2BZ5EF2X6R41BTKRJR1NM" localSheetId="5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15" hidden="1">#REF!</definedName>
    <definedName name="BExVXYT01U5IPYA7E44FWS6KCEFC" localSheetId="14" hidden="1">#REF!</definedName>
    <definedName name="BExVXYT01U5IPYA7E44FWS6KCEFC" localSheetId="13" hidden="1">#REF!</definedName>
    <definedName name="BExVXYT01U5IPYA7E44FWS6KCEFC" localSheetId="12" hidden="1">#REF!</definedName>
    <definedName name="BExVXYT01U5IPYA7E44FWS6KCEFC" localSheetId="11" hidden="1">#REF!</definedName>
    <definedName name="BExVXYT01U5IPYA7E44FWS6KCEFC" localSheetId="10" hidden="1">#REF!</definedName>
    <definedName name="BExVXYT01U5IPYA7E44FWS6KCEFC" localSheetId="9" hidden="1">#REF!</definedName>
    <definedName name="BExVXYT01U5IPYA7E44FWS6KCEFC" localSheetId="8" hidden="1">#REF!</definedName>
    <definedName name="BExVXYT01U5IPYA7E44FWS6KCEFC" localSheetId="7" hidden="1">#REF!</definedName>
    <definedName name="BExVXYT01U5IPYA7E44FWS6KCEFC" localSheetId="6" hidden="1">#REF!</definedName>
    <definedName name="BExVXYT01U5IPYA7E44FWS6KCEFC" localSheetId="5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15" hidden="1">#REF!</definedName>
    <definedName name="BExVY11V7U1SAY4QKYE0PBSPD7LW" localSheetId="14" hidden="1">#REF!</definedName>
    <definedName name="BExVY11V7U1SAY4QKYE0PBSPD7LW" localSheetId="13" hidden="1">#REF!</definedName>
    <definedName name="BExVY11V7U1SAY4QKYE0PBSPD7LW" localSheetId="12" hidden="1">#REF!</definedName>
    <definedName name="BExVY11V7U1SAY4QKYE0PBSPD7LW" localSheetId="11" hidden="1">#REF!</definedName>
    <definedName name="BExVY11V7U1SAY4QKYE0PBSPD7LW" localSheetId="10" hidden="1">#REF!</definedName>
    <definedName name="BExVY11V7U1SAY4QKYE0PBSPD7LW" localSheetId="9" hidden="1">#REF!</definedName>
    <definedName name="BExVY11V7U1SAY4QKYE0PBSPD7LW" localSheetId="8" hidden="1">#REF!</definedName>
    <definedName name="BExVY11V7U1SAY4QKYE0PBSPD7LW" localSheetId="7" hidden="1">#REF!</definedName>
    <definedName name="BExVY11V7U1SAY4QKYE0PBSPD7LW" localSheetId="6" hidden="1">#REF!</definedName>
    <definedName name="BExVY11V7U1SAY4QKYE0PBSPD7LW" localSheetId="5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15" hidden="1">#REF!</definedName>
    <definedName name="BExVY1SV37DL5YU59HS4IG3VBCP4" localSheetId="14" hidden="1">#REF!</definedName>
    <definedName name="BExVY1SV37DL5YU59HS4IG3VBCP4" localSheetId="13" hidden="1">#REF!</definedName>
    <definedName name="BExVY1SV37DL5YU59HS4IG3VBCP4" localSheetId="12" hidden="1">#REF!</definedName>
    <definedName name="BExVY1SV37DL5YU59HS4IG3VBCP4" localSheetId="11" hidden="1">#REF!</definedName>
    <definedName name="BExVY1SV37DL5YU59HS4IG3VBCP4" localSheetId="10" hidden="1">#REF!</definedName>
    <definedName name="BExVY1SV37DL5YU59HS4IG3VBCP4" localSheetId="9" hidden="1">#REF!</definedName>
    <definedName name="BExVY1SV37DL5YU59HS4IG3VBCP4" localSheetId="8" hidden="1">#REF!</definedName>
    <definedName name="BExVY1SV37DL5YU59HS4IG3VBCP4" localSheetId="7" hidden="1">#REF!</definedName>
    <definedName name="BExVY1SV37DL5YU59HS4IG3VBCP4" localSheetId="6" hidden="1">#REF!</definedName>
    <definedName name="BExVY1SV37DL5YU59HS4IG3VBCP4" localSheetId="5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15" hidden="1">#REF!</definedName>
    <definedName name="BExVY3WFGJKSQA08UF9NCMST928Y" localSheetId="14" hidden="1">#REF!</definedName>
    <definedName name="BExVY3WFGJKSQA08UF9NCMST928Y" localSheetId="13" hidden="1">#REF!</definedName>
    <definedName name="BExVY3WFGJKSQA08UF9NCMST928Y" localSheetId="12" hidden="1">#REF!</definedName>
    <definedName name="BExVY3WFGJKSQA08UF9NCMST928Y" localSheetId="11" hidden="1">#REF!</definedName>
    <definedName name="BExVY3WFGJKSQA08UF9NCMST928Y" localSheetId="10" hidden="1">#REF!</definedName>
    <definedName name="BExVY3WFGJKSQA08UF9NCMST928Y" localSheetId="9" hidden="1">#REF!</definedName>
    <definedName name="BExVY3WFGJKSQA08UF9NCMST928Y" localSheetId="8" hidden="1">#REF!</definedName>
    <definedName name="BExVY3WFGJKSQA08UF9NCMST928Y" localSheetId="7" hidden="1">#REF!</definedName>
    <definedName name="BExVY3WFGJKSQA08UF9NCMST928Y" localSheetId="6" hidden="1">#REF!</definedName>
    <definedName name="BExVY3WFGJKSQA08UF9NCMST928Y" localSheetId="5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15" hidden="1">#REF!</definedName>
    <definedName name="BExVY954UOEVQEIC5OFO4NEWVKAQ" localSheetId="14" hidden="1">#REF!</definedName>
    <definedName name="BExVY954UOEVQEIC5OFO4NEWVKAQ" localSheetId="13" hidden="1">#REF!</definedName>
    <definedName name="BExVY954UOEVQEIC5OFO4NEWVKAQ" localSheetId="12" hidden="1">#REF!</definedName>
    <definedName name="BExVY954UOEVQEIC5OFO4NEWVKAQ" localSheetId="11" hidden="1">#REF!</definedName>
    <definedName name="BExVY954UOEVQEIC5OFO4NEWVKAQ" localSheetId="10" hidden="1">#REF!</definedName>
    <definedName name="BExVY954UOEVQEIC5OFO4NEWVKAQ" localSheetId="9" hidden="1">#REF!</definedName>
    <definedName name="BExVY954UOEVQEIC5OFO4NEWVKAQ" localSheetId="8" hidden="1">#REF!</definedName>
    <definedName name="BExVY954UOEVQEIC5OFO4NEWVKAQ" localSheetId="7" hidden="1">#REF!</definedName>
    <definedName name="BExVY954UOEVQEIC5OFO4NEWVKAQ" localSheetId="6" hidden="1">#REF!</definedName>
    <definedName name="BExVY954UOEVQEIC5OFO4NEWVKAQ" localSheetId="5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15" hidden="1">#REF!</definedName>
    <definedName name="BExVYHDYIV5397LC02V4FEP8VD6W" localSheetId="14" hidden="1">#REF!</definedName>
    <definedName name="BExVYHDYIV5397LC02V4FEP8VD6W" localSheetId="13" hidden="1">#REF!</definedName>
    <definedName name="BExVYHDYIV5397LC02V4FEP8VD6W" localSheetId="12" hidden="1">#REF!</definedName>
    <definedName name="BExVYHDYIV5397LC02V4FEP8VD6W" localSheetId="11" hidden="1">#REF!</definedName>
    <definedName name="BExVYHDYIV5397LC02V4FEP8VD6W" localSheetId="10" hidden="1">#REF!</definedName>
    <definedName name="BExVYHDYIV5397LC02V4FEP8VD6W" localSheetId="9" hidden="1">#REF!</definedName>
    <definedName name="BExVYHDYIV5397LC02V4FEP8VD6W" localSheetId="8" hidden="1">#REF!</definedName>
    <definedName name="BExVYHDYIV5397LC02V4FEP8VD6W" localSheetId="7" hidden="1">#REF!</definedName>
    <definedName name="BExVYHDYIV5397LC02V4FEP8VD6W" localSheetId="6" hidden="1">#REF!</definedName>
    <definedName name="BExVYHDYIV5397LC02V4FEP8VD6W" localSheetId="5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15" hidden="1">#REF!</definedName>
    <definedName name="BExVYO4NFDGC4ZOGHANQWX5CH4BT" localSheetId="14" hidden="1">#REF!</definedName>
    <definedName name="BExVYO4NFDGC4ZOGHANQWX5CH4BT" localSheetId="13" hidden="1">#REF!</definedName>
    <definedName name="BExVYO4NFDGC4ZOGHANQWX5CH4BT" localSheetId="12" hidden="1">#REF!</definedName>
    <definedName name="BExVYO4NFDGC4ZOGHANQWX5CH4BT" localSheetId="11" hidden="1">#REF!</definedName>
    <definedName name="BExVYO4NFDGC4ZOGHANQWX5CH4BT" localSheetId="10" hidden="1">#REF!</definedName>
    <definedName name="BExVYO4NFDGC4ZOGHANQWX5CH4BT" localSheetId="9" hidden="1">#REF!</definedName>
    <definedName name="BExVYO4NFDGC4ZOGHANQWX5CH4BT" localSheetId="8" hidden="1">#REF!</definedName>
    <definedName name="BExVYO4NFDGC4ZOGHANQWX5CH4BT" localSheetId="7" hidden="1">#REF!</definedName>
    <definedName name="BExVYO4NFDGC4ZOGHANQWX5CH4BT" localSheetId="6" hidden="1">#REF!</definedName>
    <definedName name="BExVYO4NFDGC4ZOGHANQWX5CH4BT" localSheetId="5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15" hidden="1">#REF!</definedName>
    <definedName name="BExVYOVIZDA18YIQ0A30Q052PCAK" localSheetId="14" hidden="1">#REF!</definedName>
    <definedName name="BExVYOVIZDA18YIQ0A30Q052PCAK" localSheetId="13" hidden="1">#REF!</definedName>
    <definedName name="BExVYOVIZDA18YIQ0A30Q052PCAK" localSheetId="12" hidden="1">#REF!</definedName>
    <definedName name="BExVYOVIZDA18YIQ0A30Q052PCAK" localSheetId="11" hidden="1">#REF!</definedName>
    <definedName name="BExVYOVIZDA18YIQ0A30Q052PCAK" localSheetId="10" hidden="1">#REF!</definedName>
    <definedName name="BExVYOVIZDA18YIQ0A30Q052PCAK" localSheetId="9" hidden="1">#REF!</definedName>
    <definedName name="BExVYOVIZDA18YIQ0A30Q052PCAK" localSheetId="8" hidden="1">#REF!</definedName>
    <definedName name="BExVYOVIZDA18YIQ0A30Q052PCAK" localSheetId="7" hidden="1">#REF!</definedName>
    <definedName name="BExVYOVIZDA18YIQ0A30Q052PCAK" localSheetId="6" hidden="1">#REF!</definedName>
    <definedName name="BExVYOVIZDA18YIQ0A30Q052PCAK" localSheetId="5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15" hidden="1">#REF!</definedName>
    <definedName name="BExVYPS2R6B75R1EFIUJ6G5TE4Q4" localSheetId="14" hidden="1">#REF!</definedName>
    <definedName name="BExVYPS2R6B75R1EFIUJ6G5TE4Q4" localSheetId="13" hidden="1">#REF!</definedName>
    <definedName name="BExVYPS2R6B75R1EFIUJ6G5TE4Q4" localSheetId="12" hidden="1">#REF!</definedName>
    <definedName name="BExVYPS2R6B75R1EFIUJ6G5TE4Q4" localSheetId="11" hidden="1">#REF!</definedName>
    <definedName name="BExVYPS2R6B75R1EFIUJ6G5TE4Q4" localSheetId="10" hidden="1">#REF!</definedName>
    <definedName name="BExVYPS2R6B75R1EFIUJ6G5TE4Q4" localSheetId="9" hidden="1">#REF!</definedName>
    <definedName name="BExVYPS2R6B75R1EFIUJ6G5TE4Q4" localSheetId="8" hidden="1">#REF!</definedName>
    <definedName name="BExVYPS2R6B75R1EFIUJ6G5TE4Q4" localSheetId="7" hidden="1">#REF!</definedName>
    <definedName name="BExVYPS2R6B75R1EFIUJ6G5TE4Q4" localSheetId="6" hidden="1">#REF!</definedName>
    <definedName name="BExVYPS2R6B75R1EFIUJ6G5TE4Q4" localSheetId="5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15" hidden="1">#REF!</definedName>
    <definedName name="BExVYQIXPEM6J4JVP78BRHIC05PV" localSheetId="14" hidden="1">#REF!</definedName>
    <definedName name="BExVYQIXPEM6J4JVP78BRHIC05PV" localSheetId="13" hidden="1">#REF!</definedName>
    <definedName name="BExVYQIXPEM6J4JVP78BRHIC05PV" localSheetId="12" hidden="1">#REF!</definedName>
    <definedName name="BExVYQIXPEM6J4JVP78BRHIC05PV" localSheetId="11" hidden="1">#REF!</definedName>
    <definedName name="BExVYQIXPEM6J4JVP78BRHIC05PV" localSheetId="10" hidden="1">#REF!</definedName>
    <definedName name="BExVYQIXPEM6J4JVP78BRHIC05PV" localSheetId="9" hidden="1">#REF!</definedName>
    <definedName name="BExVYQIXPEM6J4JVP78BRHIC05PV" localSheetId="8" hidden="1">#REF!</definedName>
    <definedName name="BExVYQIXPEM6J4JVP78BRHIC05PV" localSheetId="7" hidden="1">#REF!</definedName>
    <definedName name="BExVYQIXPEM6J4JVP78BRHIC05PV" localSheetId="6" hidden="1">#REF!</definedName>
    <definedName name="BExVYQIXPEM6J4JVP78BRHIC05PV" localSheetId="5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15" hidden="1">#REF!</definedName>
    <definedName name="BExVYVGWN7SONLVDH9WJ2F1JS264" localSheetId="14" hidden="1">#REF!</definedName>
    <definedName name="BExVYVGWN7SONLVDH9WJ2F1JS264" localSheetId="13" hidden="1">#REF!</definedName>
    <definedName name="BExVYVGWN7SONLVDH9WJ2F1JS264" localSheetId="12" hidden="1">#REF!</definedName>
    <definedName name="BExVYVGWN7SONLVDH9WJ2F1JS264" localSheetId="11" hidden="1">#REF!</definedName>
    <definedName name="BExVYVGWN7SONLVDH9WJ2F1JS264" localSheetId="10" hidden="1">#REF!</definedName>
    <definedName name="BExVYVGWN7SONLVDH9WJ2F1JS264" localSheetId="9" hidden="1">#REF!</definedName>
    <definedName name="BExVYVGWN7SONLVDH9WJ2F1JS264" localSheetId="8" hidden="1">#REF!</definedName>
    <definedName name="BExVYVGWN7SONLVDH9WJ2F1JS264" localSheetId="7" hidden="1">#REF!</definedName>
    <definedName name="BExVYVGWN7SONLVDH9WJ2F1JS264" localSheetId="6" hidden="1">#REF!</definedName>
    <definedName name="BExVYVGWN7SONLVDH9WJ2F1JS264" localSheetId="5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15" hidden="1">#REF!</definedName>
    <definedName name="BExVZ40HNAZRM8JHYYNQ7F6A4GU0" localSheetId="14" hidden="1">#REF!</definedName>
    <definedName name="BExVZ40HNAZRM8JHYYNQ7F6A4GU0" localSheetId="13" hidden="1">#REF!</definedName>
    <definedName name="BExVZ40HNAZRM8JHYYNQ7F6A4GU0" localSheetId="12" hidden="1">#REF!</definedName>
    <definedName name="BExVZ40HNAZRM8JHYYNQ7F6A4GU0" localSheetId="11" hidden="1">#REF!</definedName>
    <definedName name="BExVZ40HNAZRM8JHYYNQ7F6A4GU0" localSheetId="10" hidden="1">#REF!</definedName>
    <definedName name="BExVZ40HNAZRM8JHYYNQ7F6A4GU0" localSheetId="9" hidden="1">#REF!</definedName>
    <definedName name="BExVZ40HNAZRM8JHYYNQ7F6A4GU0" localSheetId="8" hidden="1">#REF!</definedName>
    <definedName name="BExVZ40HNAZRM8JHYYNQ7F6A4GU0" localSheetId="7" hidden="1">#REF!</definedName>
    <definedName name="BExVZ40HNAZRM8JHYYNQ7F6A4GU0" localSheetId="6" hidden="1">#REF!</definedName>
    <definedName name="BExVZ40HNAZRM8JHYYNQ7F6A4GU0" localSheetId="5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15" hidden="1">#REF!</definedName>
    <definedName name="BExVZ7WRO17PYILJEJGPQCO5IL66" localSheetId="14" hidden="1">#REF!</definedName>
    <definedName name="BExVZ7WRO17PYILJEJGPQCO5IL66" localSheetId="13" hidden="1">#REF!</definedName>
    <definedName name="BExVZ7WRO17PYILJEJGPQCO5IL66" localSheetId="12" hidden="1">#REF!</definedName>
    <definedName name="BExVZ7WRO17PYILJEJGPQCO5IL66" localSheetId="11" hidden="1">#REF!</definedName>
    <definedName name="BExVZ7WRO17PYILJEJGPQCO5IL66" localSheetId="10" hidden="1">#REF!</definedName>
    <definedName name="BExVZ7WRO17PYILJEJGPQCO5IL66" localSheetId="9" hidden="1">#REF!</definedName>
    <definedName name="BExVZ7WRO17PYILJEJGPQCO5IL66" localSheetId="8" hidden="1">#REF!</definedName>
    <definedName name="BExVZ7WRO17PYILJEJGPQCO5IL66" localSheetId="7" hidden="1">#REF!</definedName>
    <definedName name="BExVZ7WRO17PYILJEJGPQCO5IL66" localSheetId="6" hidden="1">#REF!</definedName>
    <definedName name="BExVZ7WRO17PYILJEJGPQCO5IL66" localSheetId="5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15" hidden="1">#REF!</definedName>
    <definedName name="BExVZ9EO732IK6MNMG17Y1EFTJQC" localSheetId="14" hidden="1">#REF!</definedName>
    <definedName name="BExVZ9EO732IK6MNMG17Y1EFTJQC" localSheetId="13" hidden="1">#REF!</definedName>
    <definedName name="BExVZ9EO732IK6MNMG17Y1EFTJQC" localSheetId="12" hidden="1">#REF!</definedName>
    <definedName name="BExVZ9EO732IK6MNMG17Y1EFTJQC" localSheetId="11" hidden="1">#REF!</definedName>
    <definedName name="BExVZ9EO732IK6MNMG17Y1EFTJQC" localSheetId="10" hidden="1">#REF!</definedName>
    <definedName name="BExVZ9EO732IK6MNMG17Y1EFTJQC" localSheetId="9" hidden="1">#REF!</definedName>
    <definedName name="BExVZ9EO732IK6MNMG17Y1EFTJQC" localSheetId="8" hidden="1">#REF!</definedName>
    <definedName name="BExVZ9EO732IK6MNMG17Y1EFTJQC" localSheetId="7" hidden="1">#REF!</definedName>
    <definedName name="BExVZ9EO732IK6MNMG17Y1EFTJQC" localSheetId="6" hidden="1">#REF!</definedName>
    <definedName name="BExVZ9EO732IK6MNMG17Y1EFTJQC" localSheetId="5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15" hidden="1">#REF!</definedName>
    <definedName name="BExVZB1Y5J4UL2LKK0363EU7GIJ1" localSheetId="14" hidden="1">#REF!</definedName>
    <definedName name="BExVZB1Y5J4UL2LKK0363EU7GIJ1" localSheetId="13" hidden="1">#REF!</definedName>
    <definedName name="BExVZB1Y5J4UL2LKK0363EU7GIJ1" localSheetId="12" hidden="1">#REF!</definedName>
    <definedName name="BExVZB1Y5J4UL2LKK0363EU7GIJ1" localSheetId="11" hidden="1">#REF!</definedName>
    <definedName name="BExVZB1Y5J4UL2LKK0363EU7GIJ1" localSheetId="10" hidden="1">#REF!</definedName>
    <definedName name="BExVZB1Y5J4UL2LKK0363EU7GIJ1" localSheetId="9" hidden="1">#REF!</definedName>
    <definedName name="BExVZB1Y5J4UL2LKK0363EU7GIJ1" localSheetId="8" hidden="1">#REF!</definedName>
    <definedName name="BExVZB1Y5J4UL2LKK0363EU7GIJ1" localSheetId="7" hidden="1">#REF!</definedName>
    <definedName name="BExVZB1Y5J4UL2LKK0363EU7GIJ1" localSheetId="6" hidden="1">#REF!</definedName>
    <definedName name="BExVZB1Y5J4UL2LKK0363EU7GIJ1" localSheetId="5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15" hidden="1">#REF!</definedName>
    <definedName name="BExVZGQXYK2ICC9JSNFPRHBD5KNU" localSheetId="14" hidden="1">#REF!</definedName>
    <definedName name="BExVZGQXYK2ICC9JSNFPRHBD5KNU" localSheetId="13" hidden="1">#REF!</definedName>
    <definedName name="BExVZGQXYK2ICC9JSNFPRHBD5KNU" localSheetId="12" hidden="1">#REF!</definedName>
    <definedName name="BExVZGQXYK2ICC9JSNFPRHBD5KNU" localSheetId="11" hidden="1">#REF!</definedName>
    <definedName name="BExVZGQXYK2ICC9JSNFPRHBD5KNU" localSheetId="10" hidden="1">#REF!</definedName>
    <definedName name="BExVZGQXYK2ICC9JSNFPRHBD5KNU" localSheetId="9" hidden="1">#REF!</definedName>
    <definedName name="BExVZGQXYK2ICC9JSNFPRHBD5KNU" localSheetId="8" hidden="1">#REF!</definedName>
    <definedName name="BExVZGQXYK2ICC9JSNFPRHBD5KNU" localSheetId="7" hidden="1">#REF!</definedName>
    <definedName name="BExVZGQXYK2ICC9JSNFPRHBD5KNU" localSheetId="6" hidden="1">#REF!</definedName>
    <definedName name="BExVZGQXYK2ICC9JSNFPRHBD5KNU" localSheetId="5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15" hidden="1">#REF!</definedName>
    <definedName name="BExVZJQVO5LQ0BJH5JEN5NOBIAF6" localSheetId="14" hidden="1">#REF!</definedName>
    <definedName name="BExVZJQVO5LQ0BJH5JEN5NOBIAF6" localSheetId="13" hidden="1">#REF!</definedName>
    <definedName name="BExVZJQVO5LQ0BJH5JEN5NOBIAF6" localSheetId="12" hidden="1">#REF!</definedName>
    <definedName name="BExVZJQVO5LQ0BJH5JEN5NOBIAF6" localSheetId="11" hidden="1">#REF!</definedName>
    <definedName name="BExVZJQVO5LQ0BJH5JEN5NOBIAF6" localSheetId="10" hidden="1">#REF!</definedName>
    <definedName name="BExVZJQVO5LQ0BJH5JEN5NOBIAF6" localSheetId="9" hidden="1">#REF!</definedName>
    <definedName name="BExVZJQVO5LQ0BJH5JEN5NOBIAF6" localSheetId="8" hidden="1">#REF!</definedName>
    <definedName name="BExVZJQVO5LQ0BJH5JEN5NOBIAF6" localSheetId="7" hidden="1">#REF!</definedName>
    <definedName name="BExVZJQVO5LQ0BJH5JEN5NOBIAF6" localSheetId="6" hidden="1">#REF!</definedName>
    <definedName name="BExVZJQVO5LQ0BJH5JEN5NOBIAF6" localSheetId="5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15" hidden="1">#REF!</definedName>
    <definedName name="BExVZNXWS91RD7NXV5NE2R3C8WW7" localSheetId="14" hidden="1">#REF!</definedName>
    <definedName name="BExVZNXWS91RD7NXV5NE2R3C8WW7" localSheetId="13" hidden="1">#REF!</definedName>
    <definedName name="BExVZNXWS91RD7NXV5NE2R3C8WW7" localSheetId="12" hidden="1">#REF!</definedName>
    <definedName name="BExVZNXWS91RD7NXV5NE2R3C8WW7" localSheetId="11" hidden="1">#REF!</definedName>
    <definedName name="BExVZNXWS91RD7NXV5NE2R3C8WW7" localSheetId="10" hidden="1">#REF!</definedName>
    <definedName name="BExVZNXWS91RD7NXV5NE2R3C8WW7" localSheetId="9" hidden="1">#REF!</definedName>
    <definedName name="BExVZNXWS91RD7NXV5NE2R3C8WW7" localSheetId="8" hidden="1">#REF!</definedName>
    <definedName name="BExVZNXWS91RD7NXV5NE2R3C8WW7" localSheetId="7" hidden="1">#REF!</definedName>
    <definedName name="BExVZNXWS91RD7NXV5NE2R3C8WW7" localSheetId="6" hidden="1">#REF!</definedName>
    <definedName name="BExVZNXWS91RD7NXV5NE2R3C8WW7" localSheetId="5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15" hidden="1">#REF!</definedName>
    <definedName name="BExW008AGT1ZRN5DFG4YOH5F7G47" localSheetId="14" hidden="1">#REF!</definedName>
    <definedName name="BExW008AGT1ZRN5DFG4YOH5F7G47" localSheetId="13" hidden="1">#REF!</definedName>
    <definedName name="BExW008AGT1ZRN5DFG4YOH5F7G47" localSheetId="12" hidden="1">#REF!</definedName>
    <definedName name="BExW008AGT1ZRN5DFG4YOH5F7G47" localSheetId="11" hidden="1">#REF!</definedName>
    <definedName name="BExW008AGT1ZRN5DFG4YOH5F7G47" localSheetId="10" hidden="1">#REF!</definedName>
    <definedName name="BExW008AGT1ZRN5DFG4YOH5F7G47" localSheetId="9" hidden="1">#REF!</definedName>
    <definedName name="BExW008AGT1ZRN5DFG4YOH5F7G47" localSheetId="8" hidden="1">#REF!</definedName>
    <definedName name="BExW008AGT1ZRN5DFG4YOH5F7G47" localSheetId="7" hidden="1">#REF!</definedName>
    <definedName name="BExW008AGT1ZRN5DFG4YOH5F7G47" localSheetId="6" hidden="1">#REF!</definedName>
    <definedName name="BExW008AGT1ZRN5DFG4YOH5F7G47" localSheetId="5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15" hidden="1">#REF!</definedName>
    <definedName name="BExW0386REQRCQCVT9BCX80UPTRY" localSheetId="14" hidden="1">#REF!</definedName>
    <definedName name="BExW0386REQRCQCVT9BCX80UPTRY" localSheetId="13" hidden="1">#REF!</definedName>
    <definedName name="BExW0386REQRCQCVT9BCX80UPTRY" localSheetId="12" hidden="1">#REF!</definedName>
    <definedName name="BExW0386REQRCQCVT9BCX80UPTRY" localSheetId="11" hidden="1">#REF!</definedName>
    <definedName name="BExW0386REQRCQCVT9BCX80UPTRY" localSheetId="10" hidden="1">#REF!</definedName>
    <definedName name="BExW0386REQRCQCVT9BCX80UPTRY" localSheetId="9" hidden="1">#REF!</definedName>
    <definedName name="BExW0386REQRCQCVT9BCX80UPTRY" localSheetId="8" hidden="1">#REF!</definedName>
    <definedName name="BExW0386REQRCQCVT9BCX80UPTRY" localSheetId="7" hidden="1">#REF!</definedName>
    <definedName name="BExW0386REQRCQCVT9BCX80UPTRY" localSheetId="6" hidden="1">#REF!</definedName>
    <definedName name="BExW0386REQRCQCVT9BCX80UPTRY" localSheetId="5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15" hidden="1">#REF!</definedName>
    <definedName name="BExW0FYP4WXY71CYUG40SUBG9UWU" localSheetId="14" hidden="1">#REF!</definedName>
    <definedName name="BExW0FYP4WXY71CYUG40SUBG9UWU" localSheetId="13" hidden="1">#REF!</definedName>
    <definedName name="BExW0FYP4WXY71CYUG40SUBG9UWU" localSheetId="12" hidden="1">#REF!</definedName>
    <definedName name="BExW0FYP4WXY71CYUG40SUBG9UWU" localSheetId="11" hidden="1">#REF!</definedName>
    <definedName name="BExW0FYP4WXY71CYUG40SUBG9UWU" localSheetId="10" hidden="1">#REF!</definedName>
    <definedName name="BExW0FYP4WXY71CYUG40SUBG9UWU" localSheetId="9" hidden="1">#REF!</definedName>
    <definedName name="BExW0FYP4WXY71CYUG40SUBG9UWU" localSheetId="8" hidden="1">#REF!</definedName>
    <definedName name="BExW0FYP4WXY71CYUG40SUBG9UWU" localSheetId="7" hidden="1">#REF!</definedName>
    <definedName name="BExW0FYP4WXY71CYUG40SUBG9UWU" localSheetId="6" hidden="1">#REF!</definedName>
    <definedName name="BExW0FYP4WXY71CYUG40SUBG9UWU" localSheetId="5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15" hidden="1">#REF!</definedName>
    <definedName name="BExW0MPJNQOJ7D6U780WU5XBL97X" localSheetId="14" hidden="1">#REF!</definedName>
    <definedName name="BExW0MPJNQOJ7D6U780WU5XBL97X" localSheetId="13" hidden="1">#REF!</definedName>
    <definedName name="BExW0MPJNQOJ7D6U780WU5XBL97X" localSheetId="12" hidden="1">#REF!</definedName>
    <definedName name="BExW0MPJNQOJ7D6U780WU5XBL97X" localSheetId="11" hidden="1">#REF!</definedName>
    <definedName name="BExW0MPJNQOJ7D6U780WU5XBL97X" localSheetId="10" hidden="1">#REF!</definedName>
    <definedName name="BExW0MPJNQOJ7D6U780WU5XBL97X" localSheetId="9" hidden="1">#REF!</definedName>
    <definedName name="BExW0MPJNQOJ7D6U780WU5XBL97X" localSheetId="8" hidden="1">#REF!</definedName>
    <definedName name="BExW0MPJNQOJ7D6U780WU5XBL97X" localSheetId="7" hidden="1">#REF!</definedName>
    <definedName name="BExW0MPJNQOJ7D6U780WU5XBL97X" localSheetId="6" hidden="1">#REF!</definedName>
    <definedName name="BExW0MPJNQOJ7D6U780WU5XBL97X" localSheetId="5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15" hidden="1">#REF!</definedName>
    <definedName name="BExW0RI61B4VV0ARXTFVBAWRA1C5" localSheetId="14" hidden="1">#REF!</definedName>
    <definedName name="BExW0RI61B4VV0ARXTFVBAWRA1C5" localSheetId="13" hidden="1">#REF!</definedName>
    <definedName name="BExW0RI61B4VV0ARXTFVBAWRA1C5" localSheetId="12" hidden="1">#REF!</definedName>
    <definedName name="BExW0RI61B4VV0ARXTFVBAWRA1C5" localSheetId="11" hidden="1">#REF!</definedName>
    <definedName name="BExW0RI61B4VV0ARXTFVBAWRA1C5" localSheetId="10" hidden="1">#REF!</definedName>
    <definedName name="BExW0RI61B4VV0ARXTFVBAWRA1C5" localSheetId="9" hidden="1">#REF!</definedName>
    <definedName name="BExW0RI61B4VV0ARXTFVBAWRA1C5" localSheetId="8" hidden="1">#REF!</definedName>
    <definedName name="BExW0RI61B4VV0ARXTFVBAWRA1C5" localSheetId="7" hidden="1">#REF!</definedName>
    <definedName name="BExW0RI61B4VV0ARXTFVBAWRA1C5" localSheetId="6" hidden="1">#REF!</definedName>
    <definedName name="BExW0RI61B4VV0ARXTFVBAWRA1C5" localSheetId="5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15" hidden="1">#REF!</definedName>
    <definedName name="BExW0Y8T85LBE0WS6FPX6ILTX9ON" localSheetId="14" hidden="1">#REF!</definedName>
    <definedName name="BExW0Y8T85LBE0WS6FPX6ILTX9ON" localSheetId="13" hidden="1">#REF!</definedName>
    <definedName name="BExW0Y8T85LBE0WS6FPX6ILTX9ON" localSheetId="12" hidden="1">#REF!</definedName>
    <definedName name="BExW0Y8T85LBE0WS6FPX6ILTX9ON" localSheetId="11" hidden="1">#REF!</definedName>
    <definedName name="BExW0Y8T85LBE0WS6FPX6ILTX9ON" localSheetId="10" hidden="1">#REF!</definedName>
    <definedName name="BExW0Y8T85LBE0WS6FPX6ILTX9ON" localSheetId="9" hidden="1">#REF!</definedName>
    <definedName name="BExW0Y8T85LBE0WS6FPX6ILTX9ON" localSheetId="8" hidden="1">#REF!</definedName>
    <definedName name="BExW0Y8T85LBE0WS6FPX6ILTX9ON" localSheetId="7" hidden="1">#REF!</definedName>
    <definedName name="BExW0Y8T85LBE0WS6FPX6ILTX9ON" localSheetId="6" hidden="1">#REF!</definedName>
    <definedName name="BExW0Y8T85LBE0WS6FPX6ILTX9ON" localSheetId="5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15" hidden="1">#REF!</definedName>
    <definedName name="BExW1BVUYQTKMOR56MW7RVRX4L1L" localSheetId="14" hidden="1">#REF!</definedName>
    <definedName name="BExW1BVUYQTKMOR56MW7RVRX4L1L" localSheetId="13" hidden="1">#REF!</definedName>
    <definedName name="BExW1BVUYQTKMOR56MW7RVRX4L1L" localSheetId="12" hidden="1">#REF!</definedName>
    <definedName name="BExW1BVUYQTKMOR56MW7RVRX4L1L" localSheetId="11" hidden="1">#REF!</definedName>
    <definedName name="BExW1BVUYQTKMOR56MW7RVRX4L1L" localSheetId="10" hidden="1">#REF!</definedName>
    <definedName name="BExW1BVUYQTKMOR56MW7RVRX4L1L" localSheetId="9" hidden="1">#REF!</definedName>
    <definedName name="BExW1BVUYQTKMOR56MW7RVRX4L1L" localSheetId="8" hidden="1">#REF!</definedName>
    <definedName name="BExW1BVUYQTKMOR56MW7RVRX4L1L" localSheetId="7" hidden="1">#REF!</definedName>
    <definedName name="BExW1BVUYQTKMOR56MW7RVRX4L1L" localSheetId="6" hidden="1">#REF!</definedName>
    <definedName name="BExW1BVUYQTKMOR56MW7RVRX4L1L" localSheetId="5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15" hidden="1">#REF!</definedName>
    <definedName name="BExW1F1220628FOMTW5UAATHRJHK" localSheetId="14" hidden="1">#REF!</definedName>
    <definedName name="BExW1F1220628FOMTW5UAATHRJHK" localSheetId="13" hidden="1">#REF!</definedName>
    <definedName name="BExW1F1220628FOMTW5UAATHRJHK" localSheetId="12" hidden="1">#REF!</definedName>
    <definedName name="BExW1F1220628FOMTW5UAATHRJHK" localSheetId="11" hidden="1">#REF!</definedName>
    <definedName name="BExW1F1220628FOMTW5UAATHRJHK" localSheetId="10" hidden="1">#REF!</definedName>
    <definedName name="BExW1F1220628FOMTW5UAATHRJHK" localSheetId="9" hidden="1">#REF!</definedName>
    <definedName name="BExW1F1220628FOMTW5UAATHRJHK" localSheetId="8" hidden="1">#REF!</definedName>
    <definedName name="BExW1F1220628FOMTW5UAATHRJHK" localSheetId="7" hidden="1">#REF!</definedName>
    <definedName name="BExW1F1220628FOMTW5UAATHRJHK" localSheetId="6" hidden="1">#REF!</definedName>
    <definedName name="BExW1F1220628FOMTW5UAATHRJHK" localSheetId="5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15" hidden="1">#REF!</definedName>
    <definedName name="BExW1PTHB0NZUF0GTD2J1UUL693E" localSheetId="14" hidden="1">#REF!</definedName>
    <definedName name="BExW1PTHB0NZUF0GTD2J1UUL693E" localSheetId="13" hidden="1">#REF!</definedName>
    <definedName name="BExW1PTHB0NZUF0GTD2J1UUL693E" localSheetId="12" hidden="1">#REF!</definedName>
    <definedName name="BExW1PTHB0NZUF0GTD2J1UUL693E" localSheetId="11" hidden="1">#REF!</definedName>
    <definedName name="BExW1PTHB0NZUF0GTD2J1UUL693E" localSheetId="10" hidden="1">#REF!</definedName>
    <definedName name="BExW1PTHB0NZUF0GTD2J1UUL693E" localSheetId="9" hidden="1">#REF!</definedName>
    <definedName name="BExW1PTHB0NZUF0GTD2J1UUL693E" localSheetId="8" hidden="1">#REF!</definedName>
    <definedName name="BExW1PTHB0NZUF0GTD2J1UUL693E" localSheetId="7" hidden="1">#REF!</definedName>
    <definedName name="BExW1PTHB0NZUF0GTD2J1UUL693E" localSheetId="6" hidden="1">#REF!</definedName>
    <definedName name="BExW1PTHB0NZUF0GTD2J1UUL693E" localSheetId="5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15" hidden="1">#REF!</definedName>
    <definedName name="BExW1TKA0Z9OP2DTG50GZR5EG8C7" localSheetId="14" hidden="1">#REF!</definedName>
    <definedName name="BExW1TKA0Z9OP2DTG50GZR5EG8C7" localSheetId="13" hidden="1">#REF!</definedName>
    <definedName name="BExW1TKA0Z9OP2DTG50GZR5EG8C7" localSheetId="12" hidden="1">#REF!</definedName>
    <definedName name="BExW1TKA0Z9OP2DTG50GZR5EG8C7" localSheetId="11" hidden="1">#REF!</definedName>
    <definedName name="BExW1TKA0Z9OP2DTG50GZR5EG8C7" localSheetId="10" hidden="1">#REF!</definedName>
    <definedName name="BExW1TKA0Z9OP2DTG50GZR5EG8C7" localSheetId="9" hidden="1">#REF!</definedName>
    <definedName name="BExW1TKA0Z9OP2DTG50GZR5EG8C7" localSheetId="8" hidden="1">#REF!</definedName>
    <definedName name="BExW1TKA0Z9OP2DTG50GZR5EG8C7" localSheetId="7" hidden="1">#REF!</definedName>
    <definedName name="BExW1TKA0Z9OP2DTG50GZR5EG8C7" localSheetId="6" hidden="1">#REF!</definedName>
    <definedName name="BExW1TKA0Z9OP2DTG50GZR5EG8C7" localSheetId="5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15" hidden="1">#REF!</definedName>
    <definedName name="BExW1U0JLKQ094DW5MMOI8UHO09V" localSheetId="14" hidden="1">#REF!</definedName>
    <definedName name="BExW1U0JLKQ094DW5MMOI8UHO09V" localSheetId="13" hidden="1">#REF!</definedName>
    <definedName name="BExW1U0JLKQ094DW5MMOI8UHO09V" localSheetId="12" hidden="1">#REF!</definedName>
    <definedName name="BExW1U0JLKQ094DW5MMOI8UHO09V" localSheetId="11" hidden="1">#REF!</definedName>
    <definedName name="BExW1U0JLKQ094DW5MMOI8UHO09V" localSheetId="10" hidden="1">#REF!</definedName>
    <definedName name="BExW1U0JLKQ094DW5MMOI8UHO09V" localSheetId="9" hidden="1">#REF!</definedName>
    <definedName name="BExW1U0JLKQ094DW5MMOI8UHO09V" localSheetId="8" hidden="1">#REF!</definedName>
    <definedName name="BExW1U0JLKQ094DW5MMOI8UHO09V" localSheetId="7" hidden="1">#REF!</definedName>
    <definedName name="BExW1U0JLKQ094DW5MMOI8UHO09V" localSheetId="6" hidden="1">#REF!</definedName>
    <definedName name="BExW1U0JLKQ094DW5MMOI8UHO09V" localSheetId="5" hidden="1">#REF!</definedName>
    <definedName name="BExW1U0JLKQ094DW5MMOI8UHO09V" localSheetId="3" hidden="1">#REF!</definedName>
    <definedName name="BExW1U0JLKQ094DW5MMOI8UHO09V" hidden="1">#REF!</definedName>
    <definedName name="BExW1VNZHNB5P9V6232N0DQCE0WE" localSheetId="15" hidden="1">#REF!</definedName>
    <definedName name="BExW1VNZHNB5P9V6232N0DQCE0WE" localSheetId="14" hidden="1">#REF!</definedName>
    <definedName name="BExW1VNZHNB5P9V6232N0DQCE0WE" localSheetId="13" hidden="1">#REF!</definedName>
    <definedName name="BExW1VNZHNB5P9V6232N0DQCE0WE" localSheetId="12" hidden="1">#REF!</definedName>
    <definedName name="BExW1VNZHNB5P9V6232N0DQCE0WE" localSheetId="11" hidden="1">#REF!</definedName>
    <definedName name="BExW1VNZHNB5P9V6232N0DQCE0WE" localSheetId="10" hidden="1">#REF!</definedName>
    <definedName name="BExW1VNZHNB5P9V6232N0DQCE0WE" localSheetId="9" hidden="1">#REF!</definedName>
    <definedName name="BExW1VNZHNB5P9V6232N0DQCE0WE" localSheetId="8" hidden="1">#REF!</definedName>
    <definedName name="BExW1VNZHNB5P9V6232N0DQCE0WE" localSheetId="7" hidden="1">#REF!</definedName>
    <definedName name="BExW1VNZHNB5P9V6232N0DQCE0WE" localSheetId="6" hidden="1">#REF!</definedName>
    <definedName name="BExW1VNZHNB5P9V6232N0DQCE0WE" localSheetId="5" hidden="1">#REF!</definedName>
    <definedName name="BExW1VNZHNB5P9V6232N0DQCE0WE" localSheetId="3" hidden="1">#REF!</definedName>
    <definedName name="BExW1VNZHNB5P9V6232N0DQCE0WE" hidden="1">#REF!</definedName>
    <definedName name="BExW1WK6J1TDP29S3QDPTYZJBLIW" localSheetId="15" hidden="1">#REF!</definedName>
    <definedName name="BExW1WK6J1TDP29S3QDPTYZJBLIW" localSheetId="14" hidden="1">#REF!</definedName>
    <definedName name="BExW1WK6J1TDP29S3QDPTYZJBLIW" localSheetId="13" hidden="1">#REF!</definedName>
    <definedName name="BExW1WK6J1TDP29S3QDPTYZJBLIW" localSheetId="12" hidden="1">#REF!</definedName>
    <definedName name="BExW1WK6J1TDP29S3QDPTYZJBLIW" localSheetId="11" hidden="1">#REF!</definedName>
    <definedName name="BExW1WK6J1TDP29S3QDPTYZJBLIW" localSheetId="10" hidden="1">#REF!</definedName>
    <definedName name="BExW1WK6J1TDP29S3QDPTYZJBLIW" localSheetId="9" hidden="1">#REF!</definedName>
    <definedName name="BExW1WK6J1TDP29S3QDPTYZJBLIW" localSheetId="8" hidden="1">#REF!</definedName>
    <definedName name="BExW1WK6J1TDP29S3QDPTYZJBLIW" localSheetId="7" hidden="1">#REF!</definedName>
    <definedName name="BExW1WK6J1TDP29S3QDPTYZJBLIW" localSheetId="6" hidden="1">#REF!</definedName>
    <definedName name="BExW1WK6J1TDP29S3QDPTYZJBLIW" localSheetId="5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15" hidden="1">#REF!</definedName>
    <definedName name="BExW283NP9D366XFPXLGSCI5UB0L" localSheetId="14" hidden="1">#REF!</definedName>
    <definedName name="BExW283NP9D366XFPXLGSCI5UB0L" localSheetId="13" hidden="1">#REF!</definedName>
    <definedName name="BExW283NP9D366XFPXLGSCI5UB0L" localSheetId="12" hidden="1">#REF!</definedName>
    <definedName name="BExW283NP9D366XFPXLGSCI5UB0L" localSheetId="11" hidden="1">#REF!</definedName>
    <definedName name="BExW283NP9D366XFPXLGSCI5UB0L" localSheetId="10" hidden="1">#REF!</definedName>
    <definedName name="BExW283NP9D366XFPXLGSCI5UB0L" localSheetId="9" hidden="1">#REF!</definedName>
    <definedName name="BExW283NP9D366XFPXLGSCI5UB0L" localSheetId="8" hidden="1">#REF!</definedName>
    <definedName name="BExW283NP9D366XFPXLGSCI5UB0L" localSheetId="7" hidden="1">#REF!</definedName>
    <definedName name="BExW283NP9D366XFPXLGSCI5UB0L" localSheetId="6" hidden="1">#REF!</definedName>
    <definedName name="BExW283NP9D366XFPXLGSCI5UB0L" localSheetId="5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15" hidden="1">#REF!</definedName>
    <definedName name="BExW2H3C8WJSBW5FGTFKVDVJC4CL" localSheetId="14" hidden="1">#REF!</definedName>
    <definedName name="BExW2H3C8WJSBW5FGTFKVDVJC4CL" localSheetId="13" hidden="1">#REF!</definedName>
    <definedName name="BExW2H3C8WJSBW5FGTFKVDVJC4CL" localSheetId="12" hidden="1">#REF!</definedName>
    <definedName name="BExW2H3C8WJSBW5FGTFKVDVJC4CL" localSheetId="11" hidden="1">#REF!</definedName>
    <definedName name="BExW2H3C8WJSBW5FGTFKVDVJC4CL" localSheetId="10" hidden="1">#REF!</definedName>
    <definedName name="BExW2H3C8WJSBW5FGTFKVDVJC4CL" localSheetId="9" hidden="1">#REF!</definedName>
    <definedName name="BExW2H3C8WJSBW5FGTFKVDVJC4CL" localSheetId="8" hidden="1">#REF!</definedName>
    <definedName name="BExW2H3C8WJSBW5FGTFKVDVJC4CL" localSheetId="7" hidden="1">#REF!</definedName>
    <definedName name="BExW2H3C8WJSBW5FGTFKVDVJC4CL" localSheetId="6" hidden="1">#REF!</definedName>
    <definedName name="BExW2H3C8WJSBW5FGTFKVDVJC4CL" localSheetId="5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15" hidden="1">#REF!</definedName>
    <definedName name="BExW2MSCKPGF5K3I7TL4KF5ISUOL" localSheetId="14" hidden="1">#REF!</definedName>
    <definedName name="BExW2MSCKPGF5K3I7TL4KF5ISUOL" localSheetId="13" hidden="1">#REF!</definedName>
    <definedName name="BExW2MSCKPGF5K3I7TL4KF5ISUOL" localSheetId="12" hidden="1">#REF!</definedName>
    <definedName name="BExW2MSCKPGF5K3I7TL4KF5ISUOL" localSheetId="11" hidden="1">#REF!</definedName>
    <definedName name="BExW2MSCKPGF5K3I7TL4KF5ISUOL" localSheetId="10" hidden="1">#REF!</definedName>
    <definedName name="BExW2MSCKPGF5K3I7TL4KF5ISUOL" localSheetId="9" hidden="1">#REF!</definedName>
    <definedName name="BExW2MSCKPGF5K3I7TL4KF5ISUOL" localSheetId="8" hidden="1">#REF!</definedName>
    <definedName name="BExW2MSCKPGF5K3I7TL4KF5ISUOL" localSheetId="7" hidden="1">#REF!</definedName>
    <definedName name="BExW2MSCKPGF5K3I7TL4KF5ISUOL" localSheetId="6" hidden="1">#REF!</definedName>
    <definedName name="BExW2MSCKPGF5K3I7TL4KF5ISUOL" localSheetId="5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15" hidden="1">#REF!</definedName>
    <definedName name="BExW2SMO90FU9W8DVVES6Q4E6BZR" localSheetId="14" hidden="1">#REF!</definedName>
    <definedName name="BExW2SMO90FU9W8DVVES6Q4E6BZR" localSheetId="13" hidden="1">#REF!</definedName>
    <definedName name="BExW2SMO90FU9W8DVVES6Q4E6BZR" localSheetId="12" hidden="1">#REF!</definedName>
    <definedName name="BExW2SMO90FU9W8DVVES6Q4E6BZR" localSheetId="11" hidden="1">#REF!</definedName>
    <definedName name="BExW2SMO90FU9W8DVVES6Q4E6BZR" localSheetId="10" hidden="1">#REF!</definedName>
    <definedName name="BExW2SMO90FU9W8DVVES6Q4E6BZR" localSheetId="9" hidden="1">#REF!</definedName>
    <definedName name="BExW2SMO90FU9W8DVVES6Q4E6BZR" localSheetId="8" hidden="1">#REF!</definedName>
    <definedName name="BExW2SMO90FU9W8DVVES6Q4E6BZR" localSheetId="7" hidden="1">#REF!</definedName>
    <definedName name="BExW2SMO90FU9W8DVVES6Q4E6BZR" localSheetId="6" hidden="1">#REF!</definedName>
    <definedName name="BExW2SMO90FU9W8DVVES6Q4E6BZR" localSheetId="5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15" hidden="1">#REF!</definedName>
    <definedName name="BExW36V9N91OHCUMGWJQL3I5P4JK" localSheetId="14" hidden="1">#REF!</definedName>
    <definedName name="BExW36V9N91OHCUMGWJQL3I5P4JK" localSheetId="13" hidden="1">#REF!</definedName>
    <definedName name="BExW36V9N91OHCUMGWJQL3I5P4JK" localSheetId="12" hidden="1">#REF!</definedName>
    <definedName name="BExW36V9N91OHCUMGWJQL3I5P4JK" localSheetId="11" hidden="1">#REF!</definedName>
    <definedName name="BExW36V9N91OHCUMGWJQL3I5P4JK" localSheetId="10" hidden="1">#REF!</definedName>
    <definedName name="BExW36V9N91OHCUMGWJQL3I5P4JK" localSheetId="9" hidden="1">#REF!</definedName>
    <definedName name="BExW36V9N91OHCUMGWJQL3I5P4JK" localSheetId="8" hidden="1">#REF!</definedName>
    <definedName name="BExW36V9N91OHCUMGWJQL3I5P4JK" localSheetId="7" hidden="1">#REF!</definedName>
    <definedName name="BExW36V9N91OHCUMGWJQL3I5P4JK" localSheetId="6" hidden="1">#REF!</definedName>
    <definedName name="BExW36V9N91OHCUMGWJQL3I5P4JK" localSheetId="5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15" hidden="1">#REF!</definedName>
    <definedName name="BExW39V04HTFFQE7DAW9MAJT0NNF" localSheetId="14" hidden="1">#REF!</definedName>
    <definedName name="BExW39V04HTFFQE7DAW9MAJT0NNF" localSheetId="13" hidden="1">#REF!</definedName>
    <definedName name="BExW39V04HTFFQE7DAW9MAJT0NNF" localSheetId="12" hidden="1">#REF!</definedName>
    <definedName name="BExW39V04HTFFQE7DAW9MAJT0NNF" localSheetId="11" hidden="1">#REF!</definedName>
    <definedName name="BExW39V04HTFFQE7DAW9MAJT0NNF" localSheetId="10" hidden="1">#REF!</definedName>
    <definedName name="BExW39V04HTFFQE7DAW9MAJT0NNF" localSheetId="9" hidden="1">#REF!</definedName>
    <definedName name="BExW39V04HTFFQE7DAW9MAJT0NNF" localSheetId="8" hidden="1">#REF!</definedName>
    <definedName name="BExW39V04HTFFQE7DAW9MAJT0NNF" localSheetId="7" hidden="1">#REF!</definedName>
    <definedName name="BExW39V04HTFFQE7DAW9MAJT0NNF" localSheetId="6" hidden="1">#REF!</definedName>
    <definedName name="BExW39V04HTFFQE7DAW9MAJT0NNF" localSheetId="5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15" hidden="1">#REF!</definedName>
    <definedName name="BExW3ECU6QPMV99AITCPHAG0CGYK" localSheetId="14" hidden="1">#REF!</definedName>
    <definedName name="BExW3ECU6QPMV99AITCPHAG0CGYK" localSheetId="13" hidden="1">#REF!</definedName>
    <definedName name="BExW3ECU6QPMV99AITCPHAG0CGYK" localSheetId="12" hidden="1">#REF!</definedName>
    <definedName name="BExW3ECU6QPMV99AITCPHAG0CGYK" localSheetId="11" hidden="1">#REF!</definedName>
    <definedName name="BExW3ECU6QPMV99AITCPHAG0CGYK" localSheetId="10" hidden="1">#REF!</definedName>
    <definedName name="BExW3ECU6QPMV99AITCPHAG0CGYK" localSheetId="9" hidden="1">#REF!</definedName>
    <definedName name="BExW3ECU6QPMV99AITCPHAG0CGYK" localSheetId="8" hidden="1">#REF!</definedName>
    <definedName name="BExW3ECU6QPMV99AITCPHAG0CGYK" localSheetId="7" hidden="1">#REF!</definedName>
    <definedName name="BExW3ECU6QPMV99AITCPHAG0CGYK" localSheetId="6" hidden="1">#REF!</definedName>
    <definedName name="BExW3ECU6QPMV99AITCPHAG0CGYK" localSheetId="5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15" hidden="1">#REF!</definedName>
    <definedName name="BExW3EIBA1J9Q9NA9VCGZGRS8WV7" localSheetId="14" hidden="1">#REF!</definedName>
    <definedName name="BExW3EIBA1J9Q9NA9VCGZGRS8WV7" localSheetId="13" hidden="1">#REF!</definedName>
    <definedName name="BExW3EIBA1J9Q9NA9VCGZGRS8WV7" localSheetId="12" hidden="1">#REF!</definedName>
    <definedName name="BExW3EIBA1J9Q9NA9VCGZGRS8WV7" localSheetId="11" hidden="1">#REF!</definedName>
    <definedName name="BExW3EIBA1J9Q9NA9VCGZGRS8WV7" localSheetId="10" hidden="1">#REF!</definedName>
    <definedName name="BExW3EIBA1J9Q9NA9VCGZGRS8WV7" localSheetId="9" hidden="1">#REF!</definedName>
    <definedName name="BExW3EIBA1J9Q9NA9VCGZGRS8WV7" localSheetId="8" hidden="1">#REF!</definedName>
    <definedName name="BExW3EIBA1J9Q9NA9VCGZGRS8WV7" localSheetId="7" hidden="1">#REF!</definedName>
    <definedName name="BExW3EIBA1J9Q9NA9VCGZGRS8WV7" localSheetId="6" hidden="1">#REF!</definedName>
    <definedName name="BExW3EIBA1J9Q9NA9VCGZGRS8WV7" localSheetId="5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15" hidden="1">#REF!</definedName>
    <definedName name="BExW3FEO8FI8N6AGQKYEG4SQVJWB" localSheetId="14" hidden="1">#REF!</definedName>
    <definedName name="BExW3FEO8FI8N6AGQKYEG4SQVJWB" localSheetId="13" hidden="1">#REF!</definedName>
    <definedName name="BExW3FEO8FI8N6AGQKYEG4SQVJWB" localSheetId="12" hidden="1">#REF!</definedName>
    <definedName name="BExW3FEO8FI8N6AGQKYEG4SQVJWB" localSheetId="11" hidden="1">#REF!</definedName>
    <definedName name="BExW3FEO8FI8N6AGQKYEG4SQVJWB" localSheetId="10" hidden="1">#REF!</definedName>
    <definedName name="BExW3FEO8FI8N6AGQKYEG4SQVJWB" localSheetId="9" hidden="1">#REF!</definedName>
    <definedName name="BExW3FEO8FI8N6AGQKYEG4SQVJWB" localSheetId="8" hidden="1">#REF!</definedName>
    <definedName name="BExW3FEO8FI8N6AGQKYEG4SQVJWB" localSheetId="7" hidden="1">#REF!</definedName>
    <definedName name="BExW3FEO8FI8N6AGQKYEG4SQVJWB" localSheetId="6" hidden="1">#REF!</definedName>
    <definedName name="BExW3FEO8FI8N6AGQKYEG4SQVJWB" localSheetId="5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15" hidden="1">#REF!</definedName>
    <definedName name="BExW3GB28STOMJUSZEIA7YKYNS4Y" localSheetId="14" hidden="1">#REF!</definedName>
    <definedName name="BExW3GB28STOMJUSZEIA7YKYNS4Y" localSheetId="13" hidden="1">#REF!</definedName>
    <definedName name="BExW3GB28STOMJUSZEIA7YKYNS4Y" localSheetId="12" hidden="1">#REF!</definedName>
    <definedName name="BExW3GB28STOMJUSZEIA7YKYNS4Y" localSheetId="11" hidden="1">#REF!</definedName>
    <definedName name="BExW3GB28STOMJUSZEIA7YKYNS4Y" localSheetId="10" hidden="1">#REF!</definedName>
    <definedName name="BExW3GB28STOMJUSZEIA7YKYNS4Y" localSheetId="9" hidden="1">#REF!</definedName>
    <definedName name="BExW3GB28STOMJUSZEIA7YKYNS4Y" localSheetId="8" hidden="1">#REF!</definedName>
    <definedName name="BExW3GB28STOMJUSZEIA7YKYNS4Y" localSheetId="7" hidden="1">#REF!</definedName>
    <definedName name="BExW3GB28STOMJUSZEIA7YKYNS4Y" localSheetId="6" hidden="1">#REF!</definedName>
    <definedName name="BExW3GB28STOMJUSZEIA7YKYNS4Y" localSheetId="5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15" hidden="1">#REF!</definedName>
    <definedName name="BExW3T1K638HT5E0Y8MMK108P5JT" localSheetId="14" hidden="1">#REF!</definedName>
    <definedName name="BExW3T1K638HT5E0Y8MMK108P5JT" localSheetId="13" hidden="1">#REF!</definedName>
    <definedName name="BExW3T1K638HT5E0Y8MMK108P5JT" localSheetId="12" hidden="1">#REF!</definedName>
    <definedName name="BExW3T1K638HT5E0Y8MMK108P5JT" localSheetId="11" hidden="1">#REF!</definedName>
    <definedName name="BExW3T1K638HT5E0Y8MMK108P5JT" localSheetId="10" hidden="1">#REF!</definedName>
    <definedName name="BExW3T1K638HT5E0Y8MMK108P5JT" localSheetId="9" hidden="1">#REF!</definedName>
    <definedName name="BExW3T1K638HT5E0Y8MMK108P5JT" localSheetId="8" hidden="1">#REF!</definedName>
    <definedName name="BExW3T1K638HT5E0Y8MMK108P5JT" localSheetId="7" hidden="1">#REF!</definedName>
    <definedName name="BExW3T1K638HT5E0Y8MMK108P5JT" localSheetId="6" hidden="1">#REF!</definedName>
    <definedName name="BExW3T1K638HT5E0Y8MMK108P5JT" localSheetId="5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15" hidden="1">#REF!</definedName>
    <definedName name="BExW3U3D6FTAFTK3Q7DSA9FY454Q" localSheetId="14" hidden="1">#REF!</definedName>
    <definedName name="BExW3U3D6FTAFTK3Q7DSA9FY454Q" localSheetId="13" hidden="1">#REF!</definedName>
    <definedName name="BExW3U3D6FTAFTK3Q7DSA9FY454Q" localSheetId="12" hidden="1">#REF!</definedName>
    <definedName name="BExW3U3D6FTAFTK3Q7DSA9FY454Q" localSheetId="11" hidden="1">#REF!</definedName>
    <definedName name="BExW3U3D6FTAFTK3Q7DSA9FY454Q" localSheetId="10" hidden="1">#REF!</definedName>
    <definedName name="BExW3U3D6FTAFTK3Q7DSA9FY454Q" localSheetId="9" hidden="1">#REF!</definedName>
    <definedName name="BExW3U3D6FTAFTK3Q7DSA9FY454Q" localSheetId="8" hidden="1">#REF!</definedName>
    <definedName name="BExW3U3D6FTAFTK3Q7DSA9FY454Q" localSheetId="7" hidden="1">#REF!</definedName>
    <definedName name="BExW3U3D6FTAFTK3Q7DSA9FY454Q" localSheetId="6" hidden="1">#REF!</definedName>
    <definedName name="BExW3U3D6FTAFTK3Q7DSA9FY454Q" localSheetId="5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15" hidden="1">#REF!</definedName>
    <definedName name="BExW4217ZHL9VO39POSTJOD090WU" localSheetId="14" hidden="1">#REF!</definedName>
    <definedName name="BExW4217ZHL9VO39POSTJOD090WU" localSheetId="13" hidden="1">#REF!</definedName>
    <definedName name="BExW4217ZHL9VO39POSTJOD090WU" localSheetId="12" hidden="1">#REF!</definedName>
    <definedName name="BExW4217ZHL9VO39POSTJOD090WU" localSheetId="11" hidden="1">#REF!</definedName>
    <definedName name="BExW4217ZHL9VO39POSTJOD090WU" localSheetId="10" hidden="1">#REF!</definedName>
    <definedName name="BExW4217ZHL9VO39POSTJOD090WU" localSheetId="9" hidden="1">#REF!</definedName>
    <definedName name="BExW4217ZHL9VO39POSTJOD090WU" localSheetId="8" hidden="1">#REF!</definedName>
    <definedName name="BExW4217ZHL9VO39POSTJOD090WU" localSheetId="7" hidden="1">#REF!</definedName>
    <definedName name="BExW4217ZHL9VO39POSTJOD090WU" localSheetId="6" hidden="1">#REF!</definedName>
    <definedName name="BExW4217ZHL9VO39POSTJOD090WU" localSheetId="5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15" hidden="1">#REF!</definedName>
    <definedName name="BExW4GPW71EBF8XPS2QGVQHBCDX3" localSheetId="14" hidden="1">#REF!</definedName>
    <definedName name="BExW4GPW71EBF8XPS2QGVQHBCDX3" localSheetId="13" hidden="1">#REF!</definedName>
    <definedName name="BExW4GPW71EBF8XPS2QGVQHBCDX3" localSheetId="12" hidden="1">#REF!</definedName>
    <definedName name="BExW4GPW71EBF8XPS2QGVQHBCDX3" localSheetId="11" hidden="1">#REF!</definedName>
    <definedName name="BExW4GPW71EBF8XPS2QGVQHBCDX3" localSheetId="10" hidden="1">#REF!</definedName>
    <definedName name="BExW4GPW71EBF8XPS2QGVQHBCDX3" localSheetId="9" hidden="1">#REF!</definedName>
    <definedName name="BExW4GPW71EBF8XPS2QGVQHBCDX3" localSheetId="8" hidden="1">#REF!</definedName>
    <definedName name="BExW4GPW71EBF8XPS2QGVQHBCDX3" localSheetId="7" hidden="1">#REF!</definedName>
    <definedName name="BExW4GPW71EBF8XPS2QGVQHBCDX3" localSheetId="6" hidden="1">#REF!</definedName>
    <definedName name="BExW4GPW71EBF8XPS2QGVQHBCDX3" localSheetId="5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15" hidden="1">#REF!</definedName>
    <definedName name="BExW4JKC5837JBPCOJV337ZVYYY3" localSheetId="14" hidden="1">#REF!</definedName>
    <definedName name="BExW4JKC5837JBPCOJV337ZVYYY3" localSheetId="13" hidden="1">#REF!</definedName>
    <definedName name="BExW4JKC5837JBPCOJV337ZVYYY3" localSheetId="12" hidden="1">#REF!</definedName>
    <definedName name="BExW4JKC5837JBPCOJV337ZVYYY3" localSheetId="11" hidden="1">#REF!</definedName>
    <definedName name="BExW4JKC5837JBPCOJV337ZVYYY3" localSheetId="10" hidden="1">#REF!</definedName>
    <definedName name="BExW4JKC5837JBPCOJV337ZVYYY3" localSheetId="9" hidden="1">#REF!</definedName>
    <definedName name="BExW4JKC5837JBPCOJV337ZVYYY3" localSheetId="8" hidden="1">#REF!</definedName>
    <definedName name="BExW4JKC5837JBPCOJV337ZVYYY3" localSheetId="7" hidden="1">#REF!</definedName>
    <definedName name="BExW4JKC5837JBPCOJV337ZVYYY3" localSheetId="6" hidden="1">#REF!</definedName>
    <definedName name="BExW4JKC5837JBPCOJV337ZVYYY3" localSheetId="5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15" hidden="1">#REF!</definedName>
    <definedName name="BExW4O2DBZGV8KGBO9EB4BAXIH4Y" localSheetId="14" hidden="1">#REF!</definedName>
    <definedName name="BExW4O2DBZGV8KGBO9EB4BAXIH4Y" localSheetId="13" hidden="1">#REF!</definedName>
    <definedName name="BExW4O2DBZGV8KGBO9EB4BAXIH4Y" localSheetId="12" hidden="1">#REF!</definedName>
    <definedName name="BExW4O2DBZGV8KGBO9EB4BAXIH4Y" localSheetId="11" hidden="1">#REF!</definedName>
    <definedName name="BExW4O2DBZGV8KGBO9EB4BAXIH4Y" localSheetId="10" hidden="1">#REF!</definedName>
    <definedName name="BExW4O2DBZGV8KGBO9EB4BAXIH4Y" localSheetId="9" hidden="1">#REF!</definedName>
    <definedName name="BExW4O2DBZGV8KGBO9EB4BAXIH4Y" localSheetId="8" hidden="1">#REF!</definedName>
    <definedName name="BExW4O2DBZGV8KGBO9EB4BAXIH4Y" localSheetId="7" hidden="1">#REF!</definedName>
    <definedName name="BExW4O2DBZGV8KGBO9EB4BAXIH4Y" localSheetId="6" hidden="1">#REF!</definedName>
    <definedName name="BExW4O2DBZGV8KGBO9EB4BAXIH4Y" localSheetId="5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15" hidden="1">#REF!</definedName>
    <definedName name="BExW4QR9FV9MP5K610THBSM51RYO" localSheetId="14" hidden="1">#REF!</definedName>
    <definedName name="BExW4QR9FV9MP5K610THBSM51RYO" localSheetId="13" hidden="1">#REF!</definedName>
    <definedName name="BExW4QR9FV9MP5K610THBSM51RYO" localSheetId="12" hidden="1">#REF!</definedName>
    <definedName name="BExW4QR9FV9MP5K610THBSM51RYO" localSheetId="11" hidden="1">#REF!</definedName>
    <definedName name="BExW4QR9FV9MP5K610THBSM51RYO" localSheetId="10" hidden="1">#REF!</definedName>
    <definedName name="BExW4QR9FV9MP5K610THBSM51RYO" localSheetId="9" hidden="1">#REF!</definedName>
    <definedName name="BExW4QR9FV9MP5K610THBSM51RYO" localSheetId="8" hidden="1">#REF!</definedName>
    <definedName name="BExW4QR9FV9MP5K610THBSM51RYO" localSheetId="7" hidden="1">#REF!</definedName>
    <definedName name="BExW4QR9FV9MP5K610THBSM51RYO" localSheetId="6" hidden="1">#REF!</definedName>
    <definedName name="BExW4QR9FV9MP5K610THBSM51RYO" localSheetId="5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15" hidden="1">#REF!</definedName>
    <definedName name="BExW4Z029R9E19ZENN3WEA3VDAD1" localSheetId="14" hidden="1">#REF!</definedName>
    <definedName name="BExW4Z029R9E19ZENN3WEA3VDAD1" localSheetId="13" hidden="1">#REF!</definedName>
    <definedName name="BExW4Z029R9E19ZENN3WEA3VDAD1" localSheetId="12" hidden="1">#REF!</definedName>
    <definedName name="BExW4Z029R9E19ZENN3WEA3VDAD1" localSheetId="11" hidden="1">#REF!</definedName>
    <definedName name="BExW4Z029R9E19ZENN3WEA3VDAD1" localSheetId="10" hidden="1">#REF!</definedName>
    <definedName name="BExW4Z029R9E19ZENN3WEA3VDAD1" localSheetId="9" hidden="1">#REF!</definedName>
    <definedName name="BExW4Z029R9E19ZENN3WEA3VDAD1" localSheetId="8" hidden="1">#REF!</definedName>
    <definedName name="BExW4Z029R9E19ZENN3WEA3VDAD1" localSheetId="7" hidden="1">#REF!</definedName>
    <definedName name="BExW4Z029R9E19ZENN3WEA3VDAD1" localSheetId="6" hidden="1">#REF!</definedName>
    <definedName name="BExW4Z029R9E19ZENN3WEA3VDAD1" localSheetId="5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15" hidden="1">#REF!</definedName>
    <definedName name="BExW53SPLW3K0Y0ZVTM4NYF1B2YH" localSheetId="14" hidden="1">#REF!</definedName>
    <definedName name="BExW53SPLW3K0Y0ZVTM4NYF1B2YH" localSheetId="13" hidden="1">#REF!</definedName>
    <definedName name="BExW53SPLW3K0Y0ZVTM4NYF1B2YH" localSheetId="12" hidden="1">#REF!</definedName>
    <definedName name="BExW53SPLW3K0Y0ZVTM4NYF1B2YH" localSheetId="11" hidden="1">#REF!</definedName>
    <definedName name="BExW53SPLW3K0Y0ZVTM4NYF1B2YH" localSheetId="10" hidden="1">#REF!</definedName>
    <definedName name="BExW53SPLW3K0Y0ZVTM4NYF1B2YH" localSheetId="9" hidden="1">#REF!</definedName>
    <definedName name="BExW53SPLW3K0Y0ZVTM4NYF1B2YH" localSheetId="8" hidden="1">#REF!</definedName>
    <definedName name="BExW53SPLW3K0Y0ZVTM4NYF1B2YH" localSheetId="7" hidden="1">#REF!</definedName>
    <definedName name="BExW53SPLW3K0Y0ZVTM4NYF1B2YH" localSheetId="6" hidden="1">#REF!</definedName>
    <definedName name="BExW53SPLW3K0Y0ZVTM4NYF1B2YH" localSheetId="5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15" hidden="1">#REF!</definedName>
    <definedName name="BExW591F7X34FVKJ2OUT09PFUW1B" localSheetId="14" hidden="1">#REF!</definedName>
    <definedName name="BExW591F7X34FVKJ2OUT09PFUW1B" localSheetId="13" hidden="1">#REF!</definedName>
    <definedName name="BExW591F7X34FVKJ2OUT09PFUW1B" localSheetId="12" hidden="1">#REF!</definedName>
    <definedName name="BExW591F7X34FVKJ2OUT09PFUW1B" localSheetId="11" hidden="1">#REF!</definedName>
    <definedName name="BExW591F7X34FVKJ2OUT09PFUW1B" localSheetId="10" hidden="1">#REF!</definedName>
    <definedName name="BExW591F7X34FVKJ2OUT09PFUW1B" localSheetId="9" hidden="1">#REF!</definedName>
    <definedName name="BExW591F7X34FVKJ2OUT09PFUW1B" localSheetId="8" hidden="1">#REF!</definedName>
    <definedName name="BExW591F7X34FVKJ2OUT09PFUW1B" localSheetId="7" hidden="1">#REF!</definedName>
    <definedName name="BExW591F7X34FVKJ2OUT09PFUW1B" localSheetId="6" hidden="1">#REF!</definedName>
    <definedName name="BExW591F7X34FVKJ2OUT09PFUW1B" localSheetId="5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15" hidden="1">#REF!</definedName>
    <definedName name="BExW5AZNT6IAZGNF2C879ODHY1B8" localSheetId="14" hidden="1">#REF!</definedName>
    <definedName name="BExW5AZNT6IAZGNF2C879ODHY1B8" localSheetId="13" hidden="1">#REF!</definedName>
    <definedName name="BExW5AZNT6IAZGNF2C879ODHY1B8" localSheetId="12" hidden="1">#REF!</definedName>
    <definedName name="BExW5AZNT6IAZGNF2C879ODHY1B8" localSheetId="11" hidden="1">#REF!</definedName>
    <definedName name="BExW5AZNT6IAZGNF2C879ODHY1B8" localSheetId="10" hidden="1">#REF!</definedName>
    <definedName name="BExW5AZNT6IAZGNF2C879ODHY1B8" localSheetId="9" hidden="1">#REF!</definedName>
    <definedName name="BExW5AZNT6IAZGNF2C879ODHY1B8" localSheetId="8" hidden="1">#REF!</definedName>
    <definedName name="BExW5AZNT6IAZGNF2C879ODHY1B8" localSheetId="7" hidden="1">#REF!</definedName>
    <definedName name="BExW5AZNT6IAZGNF2C879ODHY1B8" localSheetId="6" hidden="1">#REF!</definedName>
    <definedName name="BExW5AZNT6IAZGNF2C879ODHY1B8" localSheetId="5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15" hidden="1">#REF!</definedName>
    <definedName name="BExW5F6OUXHEWQU5VYE7W7P8DD78" localSheetId="14" hidden="1">#REF!</definedName>
    <definedName name="BExW5F6OUXHEWQU5VYE7W7P8DD78" localSheetId="13" hidden="1">#REF!</definedName>
    <definedName name="BExW5F6OUXHEWQU5VYE7W7P8DD78" localSheetId="12" hidden="1">#REF!</definedName>
    <definedName name="BExW5F6OUXHEWQU5VYE7W7P8DD78" localSheetId="11" hidden="1">#REF!</definedName>
    <definedName name="BExW5F6OUXHEWQU5VYE7W7P8DD78" localSheetId="10" hidden="1">#REF!</definedName>
    <definedName name="BExW5F6OUXHEWQU5VYE7W7P8DD78" localSheetId="9" hidden="1">#REF!</definedName>
    <definedName name="BExW5F6OUXHEWQU5VYE7W7P8DD78" localSheetId="8" hidden="1">#REF!</definedName>
    <definedName name="BExW5F6OUXHEWQU5VYE7W7P8DD78" localSheetId="7" hidden="1">#REF!</definedName>
    <definedName name="BExW5F6OUXHEWQU5VYE7W7P8DD78" localSheetId="6" hidden="1">#REF!</definedName>
    <definedName name="BExW5F6OUXHEWQU5VYE7W7P8DD78" localSheetId="5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15" hidden="1">#REF!</definedName>
    <definedName name="BExW5WPU27WD4NWZOT0ZEJIDLX5J" localSheetId="14" hidden="1">#REF!</definedName>
    <definedName name="BExW5WPU27WD4NWZOT0ZEJIDLX5J" localSheetId="13" hidden="1">#REF!</definedName>
    <definedName name="BExW5WPU27WD4NWZOT0ZEJIDLX5J" localSheetId="12" hidden="1">#REF!</definedName>
    <definedName name="BExW5WPU27WD4NWZOT0ZEJIDLX5J" localSheetId="11" hidden="1">#REF!</definedName>
    <definedName name="BExW5WPU27WD4NWZOT0ZEJIDLX5J" localSheetId="10" hidden="1">#REF!</definedName>
    <definedName name="BExW5WPU27WD4NWZOT0ZEJIDLX5J" localSheetId="9" hidden="1">#REF!</definedName>
    <definedName name="BExW5WPU27WD4NWZOT0ZEJIDLX5J" localSheetId="8" hidden="1">#REF!</definedName>
    <definedName name="BExW5WPU27WD4NWZOT0ZEJIDLX5J" localSheetId="7" hidden="1">#REF!</definedName>
    <definedName name="BExW5WPU27WD4NWZOT0ZEJIDLX5J" localSheetId="6" hidden="1">#REF!</definedName>
    <definedName name="BExW5WPU27WD4NWZOT0ZEJIDLX5J" localSheetId="5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15" hidden="1">#REF!</definedName>
    <definedName name="BExW5YD97EMSUYC4KDEFH1FB4FY3" localSheetId="14" hidden="1">#REF!</definedName>
    <definedName name="BExW5YD97EMSUYC4KDEFH1FB4FY3" localSheetId="13" hidden="1">#REF!</definedName>
    <definedName name="BExW5YD97EMSUYC4KDEFH1FB4FY3" localSheetId="12" hidden="1">#REF!</definedName>
    <definedName name="BExW5YD97EMSUYC4KDEFH1FB4FY3" localSheetId="11" hidden="1">#REF!</definedName>
    <definedName name="BExW5YD97EMSUYC4KDEFH1FB4FY3" localSheetId="10" hidden="1">#REF!</definedName>
    <definedName name="BExW5YD97EMSUYC4KDEFH1FB4FY3" localSheetId="9" hidden="1">#REF!</definedName>
    <definedName name="BExW5YD97EMSUYC4KDEFH1FB4FY3" localSheetId="8" hidden="1">#REF!</definedName>
    <definedName name="BExW5YD97EMSUYC4KDEFH1FB4FY3" localSheetId="7" hidden="1">#REF!</definedName>
    <definedName name="BExW5YD97EMSUYC4KDEFH1FB4FY3" localSheetId="6" hidden="1">#REF!</definedName>
    <definedName name="BExW5YD97EMSUYC4KDEFH1FB4FY3" localSheetId="5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15" hidden="1">#REF!</definedName>
    <definedName name="BExW5Z469DSRWTA6T0KVLA7SMIPL" localSheetId="14" hidden="1">#REF!</definedName>
    <definedName name="BExW5Z469DSRWTA6T0KVLA7SMIPL" localSheetId="13" hidden="1">#REF!</definedName>
    <definedName name="BExW5Z469DSRWTA6T0KVLA7SMIPL" localSheetId="12" hidden="1">#REF!</definedName>
    <definedName name="BExW5Z469DSRWTA6T0KVLA7SMIPL" localSheetId="11" hidden="1">#REF!</definedName>
    <definedName name="BExW5Z469DSRWTA6T0KVLA7SMIPL" localSheetId="10" hidden="1">#REF!</definedName>
    <definedName name="BExW5Z469DSRWTA6T0KVLA7SMIPL" localSheetId="9" hidden="1">#REF!</definedName>
    <definedName name="BExW5Z469DSRWTA6T0KVLA7SMIPL" localSheetId="8" hidden="1">#REF!</definedName>
    <definedName name="BExW5Z469DSRWTA6T0KVLA7SMIPL" localSheetId="7" hidden="1">#REF!</definedName>
    <definedName name="BExW5Z469DSRWTA6T0KVLA7SMIPL" localSheetId="6" hidden="1">#REF!</definedName>
    <definedName name="BExW5Z469DSRWTA6T0KVLA7SMIPL" localSheetId="5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15" hidden="1">#REF!</definedName>
    <definedName name="BExW62ETJAPBX5X53FTGUCHZXI2K" localSheetId="14" hidden="1">#REF!</definedName>
    <definedName name="BExW62ETJAPBX5X53FTGUCHZXI2K" localSheetId="13" hidden="1">#REF!</definedName>
    <definedName name="BExW62ETJAPBX5X53FTGUCHZXI2K" localSheetId="12" hidden="1">#REF!</definedName>
    <definedName name="BExW62ETJAPBX5X53FTGUCHZXI2K" localSheetId="11" hidden="1">#REF!</definedName>
    <definedName name="BExW62ETJAPBX5X53FTGUCHZXI2K" localSheetId="10" hidden="1">#REF!</definedName>
    <definedName name="BExW62ETJAPBX5X53FTGUCHZXI2K" localSheetId="9" hidden="1">#REF!</definedName>
    <definedName name="BExW62ETJAPBX5X53FTGUCHZXI2K" localSheetId="8" hidden="1">#REF!</definedName>
    <definedName name="BExW62ETJAPBX5X53FTGUCHZXI2K" localSheetId="7" hidden="1">#REF!</definedName>
    <definedName name="BExW62ETJAPBX5X53FTGUCHZXI2K" localSheetId="6" hidden="1">#REF!</definedName>
    <definedName name="BExW62ETJAPBX5X53FTGUCHZXI2K" localSheetId="5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15" hidden="1">#REF!</definedName>
    <definedName name="BExW660AV1TUV2XNUPD65RZR3QOO" localSheetId="14" hidden="1">#REF!</definedName>
    <definedName name="BExW660AV1TUV2XNUPD65RZR3QOO" localSheetId="13" hidden="1">#REF!</definedName>
    <definedName name="BExW660AV1TUV2XNUPD65RZR3QOO" localSheetId="12" hidden="1">#REF!</definedName>
    <definedName name="BExW660AV1TUV2XNUPD65RZR3QOO" localSheetId="11" hidden="1">#REF!</definedName>
    <definedName name="BExW660AV1TUV2XNUPD65RZR3QOO" localSheetId="10" hidden="1">#REF!</definedName>
    <definedName name="BExW660AV1TUV2XNUPD65RZR3QOO" localSheetId="9" hidden="1">#REF!</definedName>
    <definedName name="BExW660AV1TUV2XNUPD65RZR3QOO" localSheetId="8" hidden="1">#REF!</definedName>
    <definedName name="BExW660AV1TUV2XNUPD65RZR3QOO" localSheetId="7" hidden="1">#REF!</definedName>
    <definedName name="BExW660AV1TUV2XNUPD65RZR3QOO" localSheetId="6" hidden="1">#REF!</definedName>
    <definedName name="BExW660AV1TUV2XNUPD65RZR3QOO" localSheetId="5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15" hidden="1">#REF!</definedName>
    <definedName name="BExW66LVVZK656PQY1257QMHP2AY" localSheetId="14" hidden="1">#REF!</definedName>
    <definedName name="BExW66LVVZK656PQY1257QMHP2AY" localSheetId="13" hidden="1">#REF!</definedName>
    <definedName name="BExW66LVVZK656PQY1257QMHP2AY" localSheetId="12" hidden="1">#REF!</definedName>
    <definedName name="BExW66LVVZK656PQY1257QMHP2AY" localSheetId="11" hidden="1">#REF!</definedName>
    <definedName name="BExW66LVVZK656PQY1257QMHP2AY" localSheetId="10" hidden="1">#REF!</definedName>
    <definedName name="BExW66LVVZK656PQY1257QMHP2AY" localSheetId="9" hidden="1">#REF!</definedName>
    <definedName name="BExW66LVVZK656PQY1257QMHP2AY" localSheetId="8" hidden="1">#REF!</definedName>
    <definedName name="BExW66LVVZK656PQY1257QMHP2AY" localSheetId="7" hidden="1">#REF!</definedName>
    <definedName name="BExW66LVVZK656PQY1257QMHP2AY" localSheetId="6" hidden="1">#REF!</definedName>
    <definedName name="BExW66LVVZK656PQY1257QMHP2AY" localSheetId="5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15" hidden="1">#REF!</definedName>
    <definedName name="BExW6EJPHAP1TWT380AZLXNHR22P" localSheetId="14" hidden="1">#REF!</definedName>
    <definedName name="BExW6EJPHAP1TWT380AZLXNHR22P" localSheetId="13" hidden="1">#REF!</definedName>
    <definedName name="BExW6EJPHAP1TWT380AZLXNHR22P" localSheetId="12" hidden="1">#REF!</definedName>
    <definedName name="BExW6EJPHAP1TWT380AZLXNHR22P" localSheetId="11" hidden="1">#REF!</definedName>
    <definedName name="BExW6EJPHAP1TWT380AZLXNHR22P" localSheetId="10" hidden="1">#REF!</definedName>
    <definedName name="BExW6EJPHAP1TWT380AZLXNHR22P" localSheetId="9" hidden="1">#REF!</definedName>
    <definedName name="BExW6EJPHAP1TWT380AZLXNHR22P" localSheetId="8" hidden="1">#REF!</definedName>
    <definedName name="BExW6EJPHAP1TWT380AZLXNHR22P" localSheetId="7" hidden="1">#REF!</definedName>
    <definedName name="BExW6EJPHAP1TWT380AZLXNHR22P" localSheetId="6" hidden="1">#REF!</definedName>
    <definedName name="BExW6EJPHAP1TWT380AZLXNHR22P" localSheetId="5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15" hidden="1">#REF!</definedName>
    <definedName name="BExW6G1PJ38H10DVLL8WPQ736OEB" localSheetId="14" hidden="1">#REF!</definedName>
    <definedName name="BExW6G1PJ38H10DVLL8WPQ736OEB" localSheetId="13" hidden="1">#REF!</definedName>
    <definedName name="BExW6G1PJ38H10DVLL8WPQ736OEB" localSheetId="12" hidden="1">#REF!</definedName>
    <definedName name="BExW6G1PJ38H10DVLL8WPQ736OEB" localSheetId="11" hidden="1">#REF!</definedName>
    <definedName name="BExW6G1PJ38H10DVLL8WPQ736OEB" localSheetId="10" hidden="1">#REF!</definedName>
    <definedName name="BExW6G1PJ38H10DVLL8WPQ736OEB" localSheetId="9" hidden="1">#REF!</definedName>
    <definedName name="BExW6G1PJ38H10DVLL8WPQ736OEB" localSheetId="8" hidden="1">#REF!</definedName>
    <definedName name="BExW6G1PJ38H10DVLL8WPQ736OEB" localSheetId="7" hidden="1">#REF!</definedName>
    <definedName name="BExW6G1PJ38H10DVLL8WPQ736OEB" localSheetId="6" hidden="1">#REF!</definedName>
    <definedName name="BExW6G1PJ38H10DVLL8WPQ736OEB" localSheetId="5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15" hidden="1">#REF!</definedName>
    <definedName name="BExW794A74Z5F2K8LVQLD6VSKXUE" localSheetId="14" hidden="1">#REF!</definedName>
    <definedName name="BExW794A74Z5F2K8LVQLD6VSKXUE" localSheetId="13" hidden="1">#REF!</definedName>
    <definedName name="BExW794A74Z5F2K8LVQLD6VSKXUE" localSheetId="12" hidden="1">#REF!</definedName>
    <definedName name="BExW794A74Z5F2K8LVQLD6VSKXUE" localSheetId="11" hidden="1">#REF!</definedName>
    <definedName name="BExW794A74Z5F2K8LVQLD6VSKXUE" localSheetId="10" hidden="1">#REF!</definedName>
    <definedName name="BExW794A74Z5F2K8LVQLD6VSKXUE" localSheetId="9" hidden="1">#REF!</definedName>
    <definedName name="BExW794A74Z5F2K8LVQLD6VSKXUE" localSheetId="8" hidden="1">#REF!</definedName>
    <definedName name="BExW794A74Z5F2K8LVQLD6VSKXUE" localSheetId="7" hidden="1">#REF!</definedName>
    <definedName name="BExW794A74Z5F2K8LVQLD6VSKXUE" localSheetId="6" hidden="1">#REF!</definedName>
    <definedName name="BExW794A74Z5F2K8LVQLD6VSKXUE" localSheetId="5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15" hidden="1">#REF!</definedName>
    <definedName name="BExW7Q1TQ8E6G4WYYNSOMV43S95R" localSheetId="14" hidden="1">#REF!</definedName>
    <definedName name="BExW7Q1TQ8E6G4WYYNSOMV43S95R" localSheetId="13" hidden="1">#REF!</definedName>
    <definedName name="BExW7Q1TQ8E6G4WYYNSOMV43S95R" localSheetId="12" hidden="1">#REF!</definedName>
    <definedName name="BExW7Q1TQ8E6G4WYYNSOMV43S95R" localSheetId="11" hidden="1">#REF!</definedName>
    <definedName name="BExW7Q1TQ8E6G4WYYNSOMV43S95R" localSheetId="10" hidden="1">#REF!</definedName>
    <definedName name="BExW7Q1TQ8E6G4WYYNSOMV43S95R" localSheetId="9" hidden="1">#REF!</definedName>
    <definedName name="BExW7Q1TQ8E6G4WYYNSOMV43S95R" localSheetId="8" hidden="1">#REF!</definedName>
    <definedName name="BExW7Q1TQ8E6G4WYYNSOMV43S95R" localSheetId="7" hidden="1">#REF!</definedName>
    <definedName name="BExW7Q1TQ8E6G4WYYNSOMV43S95R" localSheetId="6" hidden="1">#REF!</definedName>
    <definedName name="BExW7Q1TQ8E6G4WYYNSOMV43S95R" localSheetId="5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15" hidden="1">#REF!</definedName>
    <definedName name="BExW7XZTFZV0N9YM9S4PM74A5X2O" localSheetId="14" hidden="1">#REF!</definedName>
    <definedName name="BExW7XZTFZV0N9YM9S4PM74A5X2O" localSheetId="13" hidden="1">#REF!</definedName>
    <definedName name="BExW7XZTFZV0N9YM9S4PM74A5X2O" localSheetId="12" hidden="1">#REF!</definedName>
    <definedName name="BExW7XZTFZV0N9YM9S4PM74A5X2O" localSheetId="11" hidden="1">#REF!</definedName>
    <definedName name="BExW7XZTFZV0N9YM9S4PM74A5X2O" localSheetId="10" hidden="1">#REF!</definedName>
    <definedName name="BExW7XZTFZV0N9YM9S4PM74A5X2O" localSheetId="9" hidden="1">#REF!</definedName>
    <definedName name="BExW7XZTFZV0N9YM9S4PM74A5X2O" localSheetId="8" hidden="1">#REF!</definedName>
    <definedName name="BExW7XZTFZV0N9YM9S4PM74A5X2O" localSheetId="7" hidden="1">#REF!</definedName>
    <definedName name="BExW7XZTFZV0N9YM9S4PM74A5X2O" localSheetId="6" hidden="1">#REF!</definedName>
    <definedName name="BExW7XZTFZV0N9YM9S4PM74A5X2O" localSheetId="5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15" hidden="1">#REF!</definedName>
    <definedName name="BExW8K0SSIPSKBVP06IJ71600HJZ" localSheetId="14" hidden="1">#REF!</definedName>
    <definedName name="BExW8K0SSIPSKBVP06IJ71600HJZ" localSheetId="13" hidden="1">#REF!</definedName>
    <definedName name="BExW8K0SSIPSKBVP06IJ71600HJZ" localSheetId="12" hidden="1">#REF!</definedName>
    <definedName name="BExW8K0SSIPSKBVP06IJ71600HJZ" localSheetId="11" hidden="1">#REF!</definedName>
    <definedName name="BExW8K0SSIPSKBVP06IJ71600HJZ" localSheetId="10" hidden="1">#REF!</definedName>
    <definedName name="BExW8K0SSIPSKBVP06IJ71600HJZ" localSheetId="9" hidden="1">#REF!</definedName>
    <definedName name="BExW8K0SSIPSKBVP06IJ71600HJZ" localSheetId="8" hidden="1">#REF!</definedName>
    <definedName name="BExW8K0SSIPSKBVP06IJ71600HJZ" localSheetId="7" hidden="1">#REF!</definedName>
    <definedName name="BExW8K0SSIPSKBVP06IJ71600HJZ" localSheetId="6" hidden="1">#REF!</definedName>
    <definedName name="BExW8K0SSIPSKBVP06IJ71600HJZ" localSheetId="5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15" hidden="1">#REF!</definedName>
    <definedName name="BExW8T0GVY3ZYO4ACSBLHS8SH895" localSheetId="14" hidden="1">#REF!</definedName>
    <definedName name="BExW8T0GVY3ZYO4ACSBLHS8SH895" localSheetId="13" hidden="1">#REF!</definedName>
    <definedName name="BExW8T0GVY3ZYO4ACSBLHS8SH895" localSheetId="12" hidden="1">#REF!</definedName>
    <definedName name="BExW8T0GVY3ZYO4ACSBLHS8SH895" localSheetId="11" hidden="1">#REF!</definedName>
    <definedName name="BExW8T0GVY3ZYO4ACSBLHS8SH895" localSheetId="10" hidden="1">#REF!</definedName>
    <definedName name="BExW8T0GVY3ZYO4ACSBLHS8SH895" localSheetId="9" hidden="1">#REF!</definedName>
    <definedName name="BExW8T0GVY3ZYO4ACSBLHS8SH895" localSheetId="8" hidden="1">#REF!</definedName>
    <definedName name="BExW8T0GVY3ZYO4ACSBLHS8SH895" localSheetId="7" hidden="1">#REF!</definedName>
    <definedName name="BExW8T0GVY3ZYO4ACSBLHS8SH895" localSheetId="6" hidden="1">#REF!</definedName>
    <definedName name="BExW8T0GVY3ZYO4ACSBLHS8SH895" localSheetId="5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15" hidden="1">#REF!</definedName>
    <definedName name="BExW8YEP73JMMU9HZ08PM4WHJQZ4" localSheetId="14" hidden="1">#REF!</definedName>
    <definedName name="BExW8YEP73JMMU9HZ08PM4WHJQZ4" localSheetId="13" hidden="1">#REF!</definedName>
    <definedName name="BExW8YEP73JMMU9HZ08PM4WHJQZ4" localSheetId="12" hidden="1">#REF!</definedName>
    <definedName name="BExW8YEP73JMMU9HZ08PM4WHJQZ4" localSheetId="11" hidden="1">#REF!</definedName>
    <definedName name="BExW8YEP73JMMU9HZ08PM4WHJQZ4" localSheetId="10" hidden="1">#REF!</definedName>
    <definedName name="BExW8YEP73JMMU9HZ08PM4WHJQZ4" localSheetId="9" hidden="1">#REF!</definedName>
    <definedName name="BExW8YEP73JMMU9HZ08PM4WHJQZ4" localSheetId="8" hidden="1">#REF!</definedName>
    <definedName name="BExW8YEP73JMMU9HZ08PM4WHJQZ4" localSheetId="7" hidden="1">#REF!</definedName>
    <definedName name="BExW8YEP73JMMU9HZ08PM4WHJQZ4" localSheetId="6" hidden="1">#REF!</definedName>
    <definedName name="BExW8YEP73JMMU9HZ08PM4WHJQZ4" localSheetId="5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15" hidden="1">#REF!</definedName>
    <definedName name="BExW937AT53OZQRHNWQZ5BVH24IE" localSheetId="14" hidden="1">#REF!</definedName>
    <definedName name="BExW937AT53OZQRHNWQZ5BVH24IE" localSheetId="13" hidden="1">#REF!</definedName>
    <definedName name="BExW937AT53OZQRHNWQZ5BVH24IE" localSheetId="12" hidden="1">#REF!</definedName>
    <definedName name="BExW937AT53OZQRHNWQZ5BVH24IE" localSheetId="11" hidden="1">#REF!</definedName>
    <definedName name="BExW937AT53OZQRHNWQZ5BVH24IE" localSheetId="10" hidden="1">#REF!</definedName>
    <definedName name="BExW937AT53OZQRHNWQZ5BVH24IE" localSheetId="9" hidden="1">#REF!</definedName>
    <definedName name="BExW937AT53OZQRHNWQZ5BVH24IE" localSheetId="8" hidden="1">#REF!</definedName>
    <definedName name="BExW937AT53OZQRHNWQZ5BVH24IE" localSheetId="7" hidden="1">#REF!</definedName>
    <definedName name="BExW937AT53OZQRHNWQZ5BVH24IE" localSheetId="6" hidden="1">#REF!</definedName>
    <definedName name="BExW937AT53OZQRHNWQZ5BVH24IE" localSheetId="5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15" hidden="1">#REF!</definedName>
    <definedName name="BExW95LN5N0LYFFVP7GJEGDVDLF0" localSheetId="14" hidden="1">#REF!</definedName>
    <definedName name="BExW95LN5N0LYFFVP7GJEGDVDLF0" localSheetId="13" hidden="1">#REF!</definedName>
    <definedName name="BExW95LN5N0LYFFVP7GJEGDVDLF0" localSheetId="12" hidden="1">#REF!</definedName>
    <definedName name="BExW95LN5N0LYFFVP7GJEGDVDLF0" localSheetId="11" hidden="1">#REF!</definedName>
    <definedName name="BExW95LN5N0LYFFVP7GJEGDVDLF0" localSheetId="10" hidden="1">#REF!</definedName>
    <definedName name="BExW95LN5N0LYFFVP7GJEGDVDLF0" localSheetId="9" hidden="1">#REF!</definedName>
    <definedName name="BExW95LN5N0LYFFVP7GJEGDVDLF0" localSheetId="8" hidden="1">#REF!</definedName>
    <definedName name="BExW95LN5N0LYFFVP7GJEGDVDLF0" localSheetId="7" hidden="1">#REF!</definedName>
    <definedName name="BExW95LN5N0LYFFVP7GJEGDVDLF0" localSheetId="6" hidden="1">#REF!</definedName>
    <definedName name="BExW95LN5N0LYFFVP7GJEGDVDLF0" localSheetId="5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15" hidden="1">#REF!</definedName>
    <definedName name="BExW967733Q8RAJOHR2GJ3HO8JIW" localSheetId="14" hidden="1">#REF!</definedName>
    <definedName name="BExW967733Q8RAJOHR2GJ3HO8JIW" localSheetId="13" hidden="1">#REF!</definedName>
    <definedName name="BExW967733Q8RAJOHR2GJ3HO8JIW" localSheetId="12" hidden="1">#REF!</definedName>
    <definedName name="BExW967733Q8RAJOHR2GJ3HO8JIW" localSheetId="11" hidden="1">#REF!</definedName>
    <definedName name="BExW967733Q8RAJOHR2GJ3HO8JIW" localSheetId="10" hidden="1">#REF!</definedName>
    <definedName name="BExW967733Q8RAJOHR2GJ3HO8JIW" localSheetId="9" hidden="1">#REF!</definedName>
    <definedName name="BExW967733Q8RAJOHR2GJ3HO8JIW" localSheetId="8" hidden="1">#REF!</definedName>
    <definedName name="BExW967733Q8RAJOHR2GJ3HO8JIW" localSheetId="7" hidden="1">#REF!</definedName>
    <definedName name="BExW967733Q8RAJOHR2GJ3HO8JIW" localSheetId="6" hidden="1">#REF!</definedName>
    <definedName name="BExW967733Q8RAJOHR2GJ3HO8JIW" localSheetId="5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15" hidden="1">#REF!</definedName>
    <definedName name="BExW9POK1KIOI0ALS5MZIKTDIYMA" localSheetId="14" hidden="1">#REF!</definedName>
    <definedName name="BExW9POK1KIOI0ALS5MZIKTDIYMA" localSheetId="13" hidden="1">#REF!</definedName>
    <definedName name="BExW9POK1KIOI0ALS5MZIKTDIYMA" localSheetId="12" hidden="1">#REF!</definedName>
    <definedName name="BExW9POK1KIOI0ALS5MZIKTDIYMA" localSheetId="11" hidden="1">#REF!</definedName>
    <definedName name="BExW9POK1KIOI0ALS5MZIKTDIYMA" localSheetId="10" hidden="1">#REF!</definedName>
    <definedName name="BExW9POK1KIOI0ALS5MZIKTDIYMA" localSheetId="9" hidden="1">#REF!</definedName>
    <definedName name="BExW9POK1KIOI0ALS5MZIKTDIYMA" localSheetId="8" hidden="1">#REF!</definedName>
    <definedName name="BExW9POK1KIOI0ALS5MZIKTDIYMA" localSheetId="7" hidden="1">#REF!</definedName>
    <definedName name="BExW9POK1KIOI0ALS5MZIKTDIYMA" localSheetId="6" hidden="1">#REF!</definedName>
    <definedName name="BExW9POK1KIOI0ALS5MZIKTDIYMA" localSheetId="5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15" hidden="1">#REF!</definedName>
    <definedName name="BExXLDE6PN4ESWT3LXJNQCY94NE4" localSheetId="14" hidden="1">#REF!</definedName>
    <definedName name="BExXLDE6PN4ESWT3LXJNQCY94NE4" localSheetId="13" hidden="1">#REF!</definedName>
    <definedName name="BExXLDE6PN4ESWT3LXJNQCY94NE4" localSheetId="12" hidden="1">#REF!</definedName>
    <definedName name="BExXLDE6PN4ESWT3LXJNQCY94NE4" localSheetId="11" hidden="1">#REF!</definedName>
    <definedName name="BExXLDE6PN4ESWT3LXJNQCY94NE4" localSheetId="10" hidden="1">#REF!</definedName>
    <definedName name="BExXLDE6PN4ESWT3LXJNQCY94NE4" localSheetId="9" hidden="1">#REF!</definedName>
    <definedName name="BExXLDE6PN4ESWT3LXJNQCY94NE4" localSheetId="8" hidden="1">#REF!</definedName>
    <definedName name="BExXLDE6PN4ESWT3LXJNQCY94NE4" localSheetId="7" hidden="1">#REF!</definedName>
    <definedName name="BExXLDE6PN4ESWT3LXJNQCY94NE4" localSheetId="6" hidden="1">#REF!</definedName>
    <definedName name="BExXLDE6PN4ESWT3LXJNQCY94NE4" localSheetId="5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15" hidden="1">#REF!</definedName>
    <definedName name="BExXLQVPK2H3IF0NDDA5CT612EUK" localSheetId="14" hidden="1">#REF!</definedName>
    <definedName name="BExXLQVPK2H3IF0NDDA5CT612EUK" localSheetId="13" hidden="1">#REF!</definedName>
    <definedName name="BExXLQVPK2H3IF0NDDA5CT612EUK" localSheetId="12" hidden="1">#REF!</definedName>
    <definedName name="BExXLQVPK2H3IF0NDDA5CT612EUK" localSheetId="11" hidden="1">#REF!</definedName>
    <definedName name="BExXLQVPK2H3IF0NDDA5CT612EUK" localSheetId="10" hidden="1">#REF!</definedName>
    <definedName name="BExXLQVPK2H3IF0NDDA5CT612EUK" localSheetId="9" hidden="1">#REF!</definedName>
    <definedName name="BExXLQVPK2H3IF0NDDA5CT612EUK" localSheetId="8" hidden="1">#REF!</definedName>
    <definedName name="BExXLQVPK2H3IF0NDDA5CT612EUK" localSheetId="7" hidden="1">#REF!</definedName>
    <definedName name="BExXLQVPK2H3IF0NDDA5CT612EUK" localSheetId="6" hidden="1">#REF!</definedName>
    <definedName name="BExXLQVPK2H3IF0NDDA5CT612EUK" localSheetId="5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15" hidden="1">#REF!</definedName>
    <definedName name="BExXLR6IO70TYTACKQH9M5PGV24J" localSheetId="14" hidden="1">#REF!</definedName>
    <definedName name="BExXLR6IO70TYTACKQH9M5PGV24J" localSheetId="13" hidden="1">#REF!</definedName>
    <definedName name="BExXLR6IO70TYTACKQH9M5PGV24J" localSheetId="12" hidden="1">#REF!</definedName>
    <definedName name="BExXLR6IO70TYTACKQH9M5PGV24J" localSheetId="11" hidden="1">#REF!</definedName>
    <definedName name="BExXLR6IO70TYTACKQH9M5PGV24J" localSheetId="10" hidden="1">#REF!</definedName>
    <definedName name="BExXLR6IO70TYTACKQH9M5PGV24J" localSheetId="9" hidden="1">#REF!</definedName>
    <definedName name="BExXLR6IO70TYTACKQH9M5PGV24J" localSheetId="8" hidden="1">#REF!</definedName>
    <definedName name="BExXLR6IO70TYTACKQH9M5PGV24J" localSheetId="7" hidden="1">#REF!</definedName>
    <definedName name="BExXLR6IO70TYTACKQH9M5PGV24J" localSheetId="6" hidden="1">#REF!</definedName>
    <definedName name="BExXLR6IO70TYTACKQH9M5PGV24J" localSheetId="5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15" hidden="1">#REF!</definedName>
    <definedName name="BExXM065WOLYRYHGHOJE0OOFXA4M" localSheetId="14" hidden="1">#REF!</definedName>
    <definedName name="BExXM065WOLYRYHGHOJE0OOFXA4M" localSheetId="13" hidden="1">#REF!</definedName>
    <definedName name="BExXM065WOLYRYHGHOJE0OOFXA4M" localSheetId="12" hidden="1">#REF!</definedName>
    <definedName name="BExXM065WOLYRYHGHOJE0OOFXA4M" localSheetId="11" hidden="1">#REF!</definedName>
    <definedName name="BExXM065WOLYRYHGHOJE0OOFXA4M" localSheetId="10" hidden="1">#REF!</definedName>
    <definedName name="BExXM065WOLYRYHGHOJE0OOFXA4M" localSheetId="9" hidden="1">#REF!</definedName>
    <definedName name="BExXM065WOLYRYHGHOJE0OOFXA4M" localSheetId="8" hidden="1">#REF!</definedName>
    <definedName name="BExXM065WOLYRYHGHOJE0OOFXA4M" localSheetId="7" hidden="1">#REF!</definedName>
    <definedName name="BExXM065WOLYRYHGHOJE0OOFXA4M" localSheetId="6" hidden="1">#REF!</definedName>
    <definedName name="BExXM065WOLYRYHGHOJE0OOFXA4M" localSheetId="5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15" hidden="1">#REF!</definedName>
    <definedName name="BExXM3GUNXVDM82KUR17NNUMQCNI" localSheetId="14" hidden="1">#REF!</definedName>
    <definedName name="BExXM3GUNXVDM82KUR17NNUMQCNI" localSheetId="13" hidden="1">#REF!</definedName>
    <definedName name="BExXM3GUNXVDM82KUR17NNUMQCNI" localSheetId="12" hidden="1">#REF!</definedName>
    <definedName name="BExXM3GUNXVDM82KUR17NNUMQCNI" localSheetId="11" hidden="1">#REF!</definedName>
    <definedName name="BExXM3GUNXVDM82KUR17NNUMQCNI" localSheetId="10" hidden="1">#REF!</definedName>
    <definedName name="BExXM3GUNXVDM82KUR17NNUMQCNI" localSheetId="9" hidden="1">#REF!</definedName>
    <definedName name="BExXM3GUNXVDM82KUR17NNUMQCNI" localSheetId="8" hidden="1">#REF!</definedName>
    <definedName name="BExXM3GUNXVDM82KUR17NNUMQCNI" localSheetId="7" hidden="1">#REF!</definedName>
    <definedName name="BExXM3GUNXVDM82KUR17NNUMQCNI" localSheetId="6" hidden="1">#REF!</definedName>
    <definedName name="BExXM3GUNXVDM82KUR17NNUMQCNI" localSheetId="5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15" hidden="1">#REF!</definedName>
    <definedName name="BExXMA28M8SH7MKIGETSDA72WUIZ" localSheetId="14" hidden="1">#REF!</definedName>
    <definedName name="BExXMA28M8SH7MKIGETSDA72WUIZ" localSheetId="13" hidden="1">#REF!</definedName>
    <definedName name="BExXMA28M8SH7MKIGETSDA72WUIZ" localSheetId="12" hidden="1">#REF!</definedName>
    <definedName name="BExXMA28M8SH7MKIGETSDA72WUIZ" localSheetId="11" hidden="1">#REF!</definedName>
    <definedName name="BExXMA28M8SH7MKIGETSDA72WUIZ" localSheetId="10" hidden="1">#REF!</definedName>
    <definedName name="BExXMA28M8SH7MKIGETSDA72WUIZ" localSheetId="9" hidden="1">#REF!</definedName>
    <definedName name="BExXMA28M8SH7MKIGETSDA72WUIZ" localSheetId="8" hidden="1">#REF!</definedName>
    <definedName name="BExXMA28M8SH7MKIGETSDA72WUIZ" localSheetId="7" hidden="1">#REF!</definedName>
    <definedName name="BExXMA28M8SH7MKIGETSDA72WUIZ" localSheetId="6" hidden="1">#REF!</definedName>
    <definedName name="BExXMA28M8SH7MKIGETSDA72WUIZ" localSheetId="5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15" hidden="1">#REF!</definedName>
    <definedName name="BExXMOLHIAHDLFSA31PUB36SC3I9" localSheetId="14" hidden="1">#REF!</definedName>
    <definedName name="BExXMOLHIAHDLFSA31PUB36SC3I9" localSheetId="13" hidden="1">#REF!</definedName>
    <definedName name="BExXMOLHIAHDLFSA31PUB36SC3I9" localSheetId="12" hidden="1">#REF!</definedName>
    <definedName name="BExXMOLHIAHDLFSA31PUB36SC3I9" localSheetId="11" hidden="1">#REF!</definedName>
    <definedName name="BExXMOLHIAHDLFSA31PUB36SC3I9" localSheetId="10" hidden="1">#REF!</definedName>
    <definedName name="BExXMOLHIAHDLFSA31PUB36SC3I9" localSheetId="9" hidden="1">#REF!</definedName>
    <definedName name="BExXMOLHIAHDLFSA31PUB36SC3I9" localSheetId="8" hidden="1">#REF!</definedName>
    <definedName name="BExXMOLHIAHDLFSA31PUB36SC3I9" localSheetId="7" hidden="1">#REF!</definedName>
    <definedName name="BExXMOLHIAHDLFSA31PUB36SC3I9" localSheetId="6" hidden="1">#REF!</definedName>
    <definedName name="BExXMOLHIAHDLFSA31PUB36SC3I9" localSheetId="5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15" hidden="1">#REF!</definedName>
    <definedName name="BExXMT8T5Z3M2JBQN65X2LKH0YQI" localSheetId="14" hidden="1">#REF!</definedName>
    <definedName name="BExXMT8T5Z3M2JBQN65X2LKH0YQI" localSheetId="13" hidden="1">#REF!</definedName>
    <definedName name="BExXMT8T5Z3M2JBQN65X2LKH0YQI" localSheetId="12" hidden="1">#REF!</definedName>
    <definedName name="BExXMT8T5Z3M2JBQN65X2LKH0YQI" localSheetId="11" hidden="1">#REF!</definedName>
    <definedName name="BExXMT8T5Z3M2JBQN65X2LKH0YQI" localSheetId="10" hidden="1">#REF!</definedName>
    <definedName name="BExXMT8T5Z3M2JBQN65X2LKH0YQI" localSheetId="9" hidden="1">#REF!</definedName>
    <definedName name="BExXMT8T5Z3M2JBQN65X2LKH0YQI" localSheetId="8" hidden="1">#REF!</definedName>
    <definedName name="BExXMT8T5Z3M2JBQN65X2LKH0YQI" localSheetId="7" hidden="1">#REF!</definedName>
    <definedName name="BExXMT8T5Z3M2JBQN65X2LKH0YQI" localSheetId="6" hidden="1">#REF!</definedName>
    <definedName name="BExXMT8T5Z3M2JBQN65X2LKH0YQI" localSheetId="5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15" hidden="1">#REF!</definedName>
    <definedName name="BExXN1XNO7H60M9X1E7EVWFJDM5N" localSheetId="14" hidden="1">#REF!</definedName>
    <definedName name="BExXN1XNO7H60M9X1E7EVWFJDM5N" localSheetId="13" hidden="1">#REF!</definedName>
    <definedName name="BExXN1XNO7H60M9X1E7EVWFJDM5N" localSheetId="12" hidden="1">#REF!</definedName>
    <definedName name="BExXN1XNO7H60M9X1E7EVWFJDM5N" localSheetId="11" hidden="1">#REF!</definedName>
    <definedName name="BExXN1XNO7H60M9X1E7EVWFJDM5N" localSheetId="10" hidden="1">#REF!</definedName>
    <definedName name="BExXN1XNO7H60M9X1E7EVWFJDM5N" localSheetId="9" hidden="1">#REF!</definedName>
    <definedName name="BExXN1XNO7H60M9X1E7EVWFJDM5N" localSheetId="8" hidden="1">#REF!</definedName>
    <definedName name="BExXN1XNO7H60M9X1E7EVWFJDM5N" localSheetId="7" hidden="1">#REF!</definedName>
    <definedName name="BExXN1XNO7H60M9X1E7EVWFJDM5N" localSheetId="6" hidden="1">#REF!</definedName>
    <definedName name="BExXN1XNO7H60M9X1E7EVWFJDM5N" localSheetId="5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15" hidden="1">#REF!</definedName>
    <definedName name="BExXN1XOOOY51EZQ6II0LWEU2OYT" localSheetId="14" hidden="1">#REF!</definedName>
    <definedName name="BExXN1XOOOY51EZQ6II0LWEU2OYT" localSheetId="13" hidden="1">#REF!</definedName>
    <definedName name="BExXN1XOOOY51EZQ6II0LWEU2OYT" localSheetId="12" hidden="1">#REF!</definedName>
    <definedName name="BExXN1XOOOY51EZQ6II0LWEU2OYT" localSheetId="11" hidden="1">#REF!</definedName>
    <definedName name="BExXN1XOOOY51EZQ6II0LWEU2OYT" localSheetId="10" hidden="1">#REF!</definedName>
    <definedName name="BExXN1XOOOY51EZQ6II0LWEU2OYT" localSheetId="9" hidden="1">#REF!</definedName>
    <definedName name="BExXN1XOOOY51EZQ6II0LWEU2OYT" localSheetId="8" hidden="1">#REF!</definedName>
    <definedName name="BExXN1XOOOY51EZQ6II0LWEU2OYT" localSheetId="7" hidden="1">#REF!</definedName>
    <definedName name="BExXN1XOOOY51EZQ6II0LWEU2OYT" localSheetId="6" hidden="1">#REF!</definedName>
    <definedName name="BExXN1XOOOY51EZQ6II0LWEU2OYT" localSheetId="5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15" hidden="1">#REF!</definedName>
    <definedName name="BExXN22ZOTIW49GPLWFYKVM90FNZ" localSheetId="14" hidden="1">#REF!</definedName>
    <definedName name="BExXN22ZOTIW49GPLWFYKVM90FNZ" localSheetId="13" hidden="1">#REF!</definedName>
    <definedName name="BExXN22ZOTIW49GPLWFYKVM90FNZ" localSheetId="12" hidden="1">#REF!</definedName>
    <definedName name="BExXN22ZOTIW49GPLWFYKVM90FNZ" localSheetId="11" hidden="1">#REF!</definedName>
    <definedName name="BExXN22ZOTIW49GPLWFYKVM90FNZ" localSheetId="10" hidden="1">#REF!</definedName>
    <definedName name="BExXN22ZOTIW49GPLWFYKVM90FNZ" localSheetId="9" hidden="1">#REF!</definedName>
    <definedName name="BExXN22ZOTIW49GPLWFYKVM90FNZ" localSheetId="8" hidden="1">#REF!</definedName>
    <definedName name="BExXN22ZOTIW49GPLWFYKVM90FNZ" localSheetId="7" hidden="1">#REF!</definedName>
    <definedName name="BExXN22ZOTIW49GPLWFYKVM90FNZ" localSheetId="6" hidden="1">#REF!</definedName>
    <definedName name="BExXN22ZOTIW49GPLWFYKVM90FNZ" localSheetId="5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15" hidden="1">#REF!</definedName>
    <definedName name="BExXN6QAP8UJQVN4R4BQKPP4QK35" localSheetId="14" hidden="1">#REF!</definedName>
    <definedName name="BExXN6QAP8UJQVN4R4BQKPP4QK35" localSheetId="13" hidden="1">#REF!</definedName>
    <definedName name="BExXN6QAP8UJQVN4R4BQKPP4QK35" localSheetId="12" hidden="1">#REF!</definedName>
    <definedName name="BExXN6QAP8UJQVN4R4BQKPP4QK35" localSheetId="11" hidden="1">#REF!</definedName>
    <definedName name="BExXN6QAP8UJQVN4R4BQKPP4QK35" localSheetId="10" hidden="1">#REF!</definedName>
    <definedName name="BExXN6QAP8UJQVN4R4BQKPP4QK35" localSheetId="9" hidden="1">#REF!</definedName>
    <definedName name="BExXN6QAP8UJQVN4R4BQKPP4QK35" localSheetId="8" hidden="1">#REF!</definedName>
    <definedName name="BExXN6QAP8UJQVN4R4BQKPP4QK35" localSheetId="7" hidden="1">#REF!</definedName>
    <definedName name="BExXN6QAP8UJQVN4R4BQKPP4QK35" localSheetId="6" hidden="1">#REF!</definedName>
    <definedName name="BExXN6QAP8UJQVN4R4BQKPP4QK35" localSheetId="5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15" hidden="1">#REF!</definedName>
    <definedName name="BExXNBOA39T2X6Y5Y5GZ5DDNA1AX" localSheetId="14" hidden="1">#REF!</definedName>
    <definedName name="BExXNBOA39T2X6Y5Y5GZ5DDNA1AX" localSheetId="13" hidden="1">#REF!</definedName>
    <definedName name="BExXNBOA39T2X6Y5Y5GZ5DDNA1AX" localSheetId="12" hidden="1">#REF!</definedName>
    <definedName name="BExXNBOA39T2X6Y5Y5GZ5DDNA1AX" localSheetId="11" hidden="1">#REF!</definedName>
    <definedName name="BExXNBOA39T2X6Y5Y5GZ5DDNA1AX" localSheetId="10" hidden="1">#REF!</definedName>
    <definedName name="BExXNBOA39T2X6Y5Y5GZ5DDNA1AX" localSheetId="9" hidden="1">#REF!</definedName>
    <definedName name="BExXNBOA39T2X6Y5Y5GZ5DDNA1AX" localSheetId="8" hidden="1">#REF!</definedName>
    <definedName name="BExXNBOA39T2X6Y5Y5GZ5DDNA1AX" localSheetId="7" hidden="1">#REF!</definedName>
    <definedName name="BExXNBOA39T2X6Y5Y5GZ5DDNA1AX" localSheetId="6" hidden="1">#REF!</definedName>
    <definedName name="BExXNBOA39T2X6Y5Y5GZ5DDNA1AX" localSheetId="5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15" hidden="1">#REF!</definedName>
    <definedName name="BExXNBZ1BRDK73S9XPRR1645KLVB" localSheetId="14" hidden="1">#REF!</definedName>
    <definedName name="BExXNBZ1BRDK73S9XPRR1645KLVB" localSheetId="13" hidden="1">#REF!</definedName>
    <definedName name="BExXNBZ1BRDK73S9XPRR1645KLVB" localSheetId="12" hidden="1">#REF!</definedName>
    <definedName name="BExXNBZ1BRDK73S9XPRR1645KLVB" localSheetId="11" hidden="1">#REF!</definedName>
    <definedName name="BExXNBZ1BRDK73S9XPRR1645KLVB" localSheetId="10" hidden="1">#REF!</definedName>
    <definedName name="BExXNBZ1BRDK73S9XPRR1645KLVB" localSheetId="9" hidden="1">#REF!</definedName>
    <definedName name="BExXNBZ1BRDK73S9XPRR1645KLVB" localSheetId="8" hidden="1">#REF!</definedName>
    <definedName name="BExXNBZ1BRDK73S9XPRR1645KLVB" localSheetId="7" hidden="1">#REF!</definedName>
    <definedName name="BExXNBZ1BRDK73S9XPRR1645KLVB" localSheetId="6" hidden="1">#REF!</definedName>
    <definedName name="BExXNBZ1BRDK73S9XPRR1645KLVB" localSheetId="5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15" hidden="1">#REF!</definedName>
    <definedName name="BExXND6872VJ3M2PGT056WQMWBHD" localSheetId="14" hidden="1">#REF!</definedName>
    <definedName name="BExXND6872VJ3M2PGT056WQMWBHD" localSheetId="13" hidden="1">#REF!</definedName>
    <definedName name="BExXND6872VJ3M2PGT056WQMWBHD" localSheetId="12" hidden="1">#REF!</definedName>
    <definedName name="BExXND6872VJ3M2PGT056WQMWBHD" localSheetId="11" hidden="1">#REF!</definedName>
    <definedName name="BExXND6872VJ3M2PGT056WQMWBHD" localSheetId="10" hidden="1">#REF!</definedName>
    <definedName name="BExXND6872VJ3M2PGT056WQMWBHD" localSheetId="9" hidden="1">#REF!</definedName>
    <definedName name="BExXND6872VJ3M2PGT056WQMWBHD" localSheetId="8" hidden="1">#REF!</definedName>
    <definedName name="BExXND6872VJ3M2PGT056WQMWBHD" localSheetId="7" hidden="1">#REF!</definedName>
    <definedName name="BExXND6872VJ3M2PGT056WQMWBHD" localSheetId="6" hidden="1">#REF!</definedName>
    <definedName name="BExXND6872VJ3M2PGT056WQMWBHD" localSheetId="5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15" hidden="1">#REF!</definedName>
    <definedName name="BExXNPM24UN2PGVL9D1TUBFRIKR4" localSheetId="14" hidden="1">#REF!</definedName>
    <definedName name="BExXNPM24UN2PGVL9D1TUBFRIKR4" localSheetId="13" hidden="1">#REF!</definedName>
    <definedName name="BExXNPM24UN2PGVL9D1TUBFRIKR4" localSheetId="12" hidden="1">#REF!</definedName>
    <definedName name="BExXNPM24UN2PGVL9D1TUBFRIKR4" localSheetId="11" hidden="1">#REF!</definedName>
    <definedName name="BExXNPM24UN2PGVL9D1TUBFRIKR4" localSheetId="10" hidden="1">#REF!</definedName>
    <definedName name="BExXNPM24UN2PGVL9D1TUBFRIKR4" localSheetId="9" hidden="1">#REF!</definedName>
    <definedName name="BExXNPM24UN2PGVL9D1TUBFRIKR4" localSheetId="8" hidden="1">#REF!</definedName>
    <definedName name="BExXNPM24UN2PGVL9D1TUBFRIKR4" localSheetId="7" hidden="1">#REF!</definedName>
    <definedName name="BExXNPM24UN2PGVL9D1TUBFRIKR4" localSheetId="6" hidden="1">#REF!</definedName>
    <definedName name="BExXNPM24UN2PGVL9D1TUBFRIKR4" localSheetId="5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15" hidden="1">#REF!</definedName>
    <definedName name="BExXNWCR6WOY5G3VTC96QCIFQE0E" localSheetId="14" hidden="1">#REF!</definedName>
    <definedName name="BExXNWCR6WOY5G3VTC96QCIFQE0E" localSheetId="13" hidden="1">#REF!</definedName>
    <definedName name="BExXNWCR6WOY5G3VTC96QCIFQE0E" localSheetId="12" hidden="1">#REF!</definedName>
    <definedName name="BExXNWCR6WOY5G3VTC96QCIFQE0E" localSheetId="11" hidden="1">#REF!</definedName>
    <definedName name="BExXNWCR6WOY5G3VTC96QCIFQE0E" localSheetId="10" hidden="1">#REF!</definedName>
    <definedName name="BExXNWCR6WOY5G3VTC96QCIFQE0E" localSheetId="9" hidden="1">#REF!</definedName>
    <definedName name="BExXNWCR6WOY5G3VTC96QCIFQE0E" localSheetId="8" hidden="1">#REF!</definedName>
    <definedName name="BExXNWCR6WOY5G3VTC96QCIFQE0E" localSheetId="7" hidden="1">#REF!</definedName>
    <definedName name="BExXNWCR6WOY5G3VTC96QCIFQE0E" localSheetId="6" hidden="1">#REF!</definedName>
    <definedName name="BExXNWCR6WOY5G3VTC96QCIFQE0E" localSheetId="5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15" hidden="1">#REF!</definedName>
    <definedName name="BExXNWYB165VO9MHARCL5WLCHWS0" localSheetId="14" hidden="1">#REF!</definedName>
    <definedName name="BExXNWYB165VO9MHARCL5WLCHWS0" localSheetId="13" hidden="1">#REF!</definedName>
    <definedName name="BExXNWYB165VO9MHARCL5WLCHWS0" localSheetId="12" hidden="1">#REF!</definedName>
    <definedName name="BExXNWYB165VO9MHARCL5WLCHWS0" localSheetId="11" hidden="1">#REF!</definedName>
    <definedName name="BExXNWYB165VO9MHARCL5WLCHWS0" localSheetId="10" hidden="1">#REF!</definedName>
    <definedName name="BExXNWYB165VO9MHARCL5WLCHWS0" localSheetId="9" hidden="1">#REF!</definedName>
    <definedName name="BExXNWYB165VO9MHARCL5WLCHWS0" localSheetId="8" hidden="1">#REF!</definedName>
    <definedName name="BExXNWYB165VO9MHARCL5WLCHWS0" localSheetId="7" hidden="1">#REF!</definedName>
    <definedName name="BExXNWYB165VO9MHARCL5WLCHWS0" localSheetId="6" hidden="1">#REF!</definedName>
    <definedName name="BExXNWYB165VO9MHARCL5WLCHWS0" localSheetId="5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15" hidden="1">#REF!</definedName>
    <definedName name="BExXO278QHQN8JDK5425EJ615ECC" localSheetId="14" hidden="1">#REF!</definedName>
    <definedName name="BExXO278QHQN8JDK5425EJ615ECC" localSheetId="13" hidden="1">#REF!</definedName>
    <definedName name="BExXO278QHQN8JDK5425EJ615ECC" localSheetId="12" hidden="1">#REF!</definedName>
    <definedName name="BExXO278QHQN8JDK5425EJ615ECC" localSheetId="11" hidden="1">#REF!</definedName>
    <definedName name="BExXO278QHQN8JDK5425EJ615ECC" localSheetId="10" hidden="1">#REF!</definedName>
    <definedName name="BExXO278QHQN8JDK5425EJ615ECC" localSheetId="9" hidden="1">#REF!</definedName>
    <definedName name="BExXO278QHQN8JDK5425EJ615ECC" localSheetId="8" hidden="1">#REF!</definedName>
    <definedName name="BExXO278QHQN8JDK5425EJ615ECC" localSheetId="7" hidden="1">#REF!</definedName>
    <definedName name="BExXO278QHQN8JDK5425EJ615ECC" localSheetId="6" hidden="1">#REF!</definedName>
    <definedName name="BExXO278QHQN8JDK5425EJ615ECC" localSheetId="5" hidden="1">#REF!</definedName>
    <definedName name="BExXO278QHQN8JDK5425EJ615ECC" localSheetId="3" hidden="1">#REF!</definedName>
    <definedName name="BExXO278QHQN8JDK5425EJ615ECC" hidden="1">#REF!</definedName>
    <definedName name="BExXO4QVV7YZ6L5A7WZEMIA5AZOV" localSheetId="15" hidden="1">#REF!</definedName>
    <definedName name="BExXO4QVV7YZ6L5A7WZEMIA5AZOV" localSheetId="14" hidden="1">#REF!</definedName>
    <definedName name="BExXO4QVV7YZ6L5A7WZEMIA5AZOV" localSheetId="13" hidden="1">#REF!</definedName>
    <definedName name="BExXO4QVV7YZ6L5A7WZEMIA5AZOV" localSheetId="12" hidden="1">#REF!</definedName>
    <definedName name="BExXO4QVV7YZ6L5A7WZEMIA5AZOV" localSheetId="11" hidden="1">#REF!</definedName>
    <definedName name="BExXO4QVV7YZ6L5A7WZEMIA5AZOV" localSheetId="10" hidden="1">#REF!</definedName>
    <definedName name="BExXO4QVV7YZ6L5A7WZEMIA5AZOV" localSheetId="9" hidden="1">#REF!</definedName>
    <definedName name="BExXO4QVV7YZ6L5A7WZEMIA5AZOV" localSheetId="8" hidden="1">#REF!</definedName>
    <definedName name="BExXO4QVV7YZ6L5A7WZEMIA5AZOV" localSheetId="7" hidden="1">#REF!</definedName>
    <definedName name="BExXO4QVV7YZ6L5A7WZEMIA5AZOV" localSheetId="6" hidden="1">#REF!</definedName>
    <definedName name="BExXO4QVV7YZ6L5A7WZEMIA5AZOV" localSheetId="5" hidden="1">#REF!</definedName>
    <definedName name="BExXO4QVV7YZ6L5A7WZEMIA5AZOV" localSheetId="3" hidden="1">#REF!</definedName>
    <definedName name="BExXO4QVV7YZ6L5A7WZEMIA5AZOV" hidden="1">#REF!</definedName>
    <definedName name="BExXOBHOP0WGFHI2Y9AO4L440UVQ" localSheetId="15" hidden="1">#REF!</definedName>
    <definedName name="BExXOBHOP0WGFHI2Y9AO4L440UVQ" localSheetId="14" hidden="1">#REF!</definedName>
    <definedName name="BExXOBHOP0WGFHI2Y9AO4L440UVQ" localSheetId="13" hidden="1">#REF!</definedName>
    <definedName name="BExXOBHOP0WGFHI2Y9AO4L440UVQ" localSheetId="12" hidden="1">#REF!</definedName>
    <definedName name="BExXOBHOP0WGFHI2Y9AO4L440UVQ" localSheetId="11" hidden="1">#REF!</definedName>
    <definedName name="BExXOBHOP0WGFHI2Y9AO4L440UVQ" localSheetId="10" hidden="1">#REF!</definedName>
    <definedName name="BExXOBHOP0WGFHI2Y9AO4L440UVQ" localSheetId="9" hidden="1">#REF!</definedName>
    <definedName name="BExXOBHOP0WGFHI2Y9AO4L440UVQ" localSheetId="8" hidden="1">#REF!</definedName>
    <definedName name="BExXOBHOP0WGFHI2Y9AO4L440UVQ" localSheetId="7" hidden="1">#REF!</definedName>
    <definedName name="BExXOBHOP0WGFHI2Y9AO4L440UVQ" localSheetId="6" hidden="1">#REF!</definedName>
    <definedName name="BExXOBHOP0WGFHI2Y9AO4L440UVQ" localSheetId="5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15" hidden="1">#REF!</definedName>
    <definedName name="BExXOHHHX25B8F97636QMXFUDZQK" localSheetId="14" hidden="1">#REF!</definedName>
    <definedName name="BExXOHHHX25B8F97636QMXFUDZQK" localSheetId="13" hidden="1">#REF!</definedName>
    <definedName name="BExXOHHHX25B8F97636QMXFUDZQK" localSheetId="12" hidden="1">#REF!</definedName>
    <definedName name="BExXOHHHX25B8F97636QMXFUDZQK" localSheetId="11" hidden="1">#REF!</definedName>
    <definedName name="BExXOHHHX25B8F97636QMXFUDZQK" localSheetId="10" hidden="1">#REF!</definedName>
    <definedName name="BExXOHHHX25B8F97636QMXFUDZQK" localSheetId="9" hidden="1">#REF!</definedName>
    <definedName name="BExXOHHHX25B8F97636QMXFUDZQK" localSheetId="8" hidden="1">#REF!</definedName>
    <definedName name="BExXOHHHX25B8F97636QMXFUDZQK" localSheetId="7" hidden="1">#REF!</definedName>
    <definedName name="BExXOHHHX25B8F97636QMXFUDZQK" localSheetId="6" hidden="1">#REF!</definedName>
    <definedName name="BExXOHHHX25B8F97636QMXFUDZQK" localSheetId="5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15" hidden="1">#REF!</definedName>
    <definedName name="BExXOHSAD2NSHOLLMZ2JWA4I3I1R" localSheetId="14" hidden="1">#REF!</definedName>
    <definedName name="BExXOHSAD2NSHOLLMZ2JWA4I3I1R" localSheetId="13" hidden="1">#REF!</definedName>
    <definedName name="BExXOHSAD2NSHOLLMZ2JWA4I3I1R" localSheetId="12" hidden="1">#REF!</definedName>
    <definedName name="BExXOHSAD2NSHOLLMZ2JWA4I3I1R" localSheetId="11" hidden="1">#REF!</definedName>
    <definedName name="BExXOHSAD2NSHOLLMZ2JWA4I3I1R" localSheetId="10" hidden="1">#REF!</definedName>
    <definedName name="BExXOHSAD2NSHOLLMZ2JWA4I3I1R" localSheetId="9" hidden="1">#REF!</definedName>
    <definedName name="BExXOHSAD2NSHOLLMZ2JWA4I3I1R" localSheetId="8" hidden="1">#REF!</definedName>
    <definedName name="BExXOHSAD2NSHOLLMZ2JWA4I3I1R" localSheetId="7" hidden="1">#REF!</definedName>
    <definedName name="BExXOHSAD2NSHOLLMZ2JWA4I3I1R" localSheetId="6" hidden="1">#REF!</definedName>
    <definedName name="BExXOHSAD2NSHOLLMZ2JWA4I3I1R" localSheetId="5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15" hidden="1">#REF!</definedName>
    <definedName name="BExXOJKWIJ6IFTV1RHIWHR91EZMW" localSheetId="14" hidden="1">#REF!</definedName>
    <definedName name="BExXOJKWIJ6IFTV1RHIWHR91EZMW" localSheetId="13" hidden="1">#REF!</definedName>
    <definedName name="BExXOJKWIJ6IFTV1RHIWHR91EZMW" localSheetId="12" hidden="1">#REF!</definedName>
    <definedName name="BExXOJKWIJ6IFTV1RHIWHR91EZMW" localSheetId="11" hidden="1">#REF!</definedName>
    <definedName name="BExXOJKWIJ6IFTV1RHIWHR91EZMW" localSheetId="10" hidden="1">#REF!</definedName>
    <definedName name="BExXOJKWIJ6IFTV1RHIWHR91EZMW" localSheetId="9" hidden="1">#REF!</definedName>
    <definedName name="BExXOJKWIJ6IFTV1RHIWHR91EZMW" localSheetId="8" hidden="1">#REF!</definedName>
    <definedName name="BExXOJKWIJ6IFTV1RHIWHR91EZMW" localSheetId="7" hidden="1">#REF!</definedName>
    <definedName name="BExXOJKWIJ6IFTV1RHIWHR91EZMW" localSheetId="6" hidden="1">#REF!</definedName>
    <definedName name="BExXOJKWIJ6IFTV1RHIWHR91EZMW" localSheetId="5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15" hidden="1">#REF!</definedName>
    <definedName name="BExXP80B5FGA00JCM7UXKPI3PB7Y" localSheetId="14" hidden="1">#REF!</definedName>
    <definedName name="BExXP80B5FGA00JCM7UXKPI3PB7Y" localSheetId="13" hidden="1">#REF!</definedName>
    <definedName name="BExXP80B5FGA00JCM7UXKPI3PB7Y" localSheetId="12" hidden="1">#REF!</definedName>
    <definedName name="BExXP80B5FGA00JCM7UXKPI3PB7Y" localSheetId="11" hidden="1">#REF!</definedName>
    <definedName name="BExXP80B5FGA00JCM7UXKPI3PB7Y" localSheetId="10" hidden="1">#REF!</definedName>
    <definedName name="BExXP80B5FGA00JCM7UXKPI3PB7Y" localSheetId="9" hidden="1">#REF!</definedName>
    <definedName name="BExXP80B5FGA00JCM7UXKPI3PB7Y" localSheetId="8" hidden="1">#REF!</definedName>
    <definedName name="BExXP80B5FGA00JCM7UXKPI3PB7Y" localSheetId="7" hidden="1">#REF!</definedName>
    <definedName name="BExXP80B5FGA00JCM7UXKPI3PB7Y" localSheetId="6" hidden="1">#REF!</definedName>
    <definedName name="BExXP80B5FGA00JCM7UXKPI3PB7Y" localSheetId="5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15" hidden="1">#REF!</definedName>
    <definedName name="BExXP85M4WXYVN1UVHUTOEKEG5XS" localSheetId="14" hidden="1">#REF!</definedName>
    <definedName name="BExXP85M4WXYVN1UVHUTOEKEG5XS" localSheetId="13" hidden="1">#REF!</definedName>
    <definedName name="BExXP85M4WXYVN1UVHUTOEKEG5XS" localSheetId="12" hidden="1">#REF!</definedName>
    <definedName name="BExXP85M4WXYVN1UVHUTOEKEG5XS" localSheetId="11" hidden="1">#REF!</definedName>
    <definedName name="BExXP85M4WXYVN1UVHUTOEKEG5XS" localSheetId="10" hidden="1">#REF!</definedName>
    <definedName name="BExXP85M4WXYVN1UVHUTOEKEG5XS" localSheetId="9" hidden="1">#REF!</definedName>
    <definedName name="BExXP85M4WXYVN1UVHUTOEKEG5XS" localSheetId="8" hidden="1">#REF!</definedName>
    <definedName name="BExXP85M4WXYVN1UVHUTOEKEG5XS" localSheetId="7" hidden="1">#REF!</definedName>
    <definedName name="BExXP85M4WXYVN1UVHUTOEKEG5XS" localSheetId="6" hidden="1">#REF!</definedName>
    <definedName name="BExXP85M4WXYVN1UVHUTOEKEG5XS" localSheetId="5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15" hidden="1">#REF!</definedName>
    <definedName name="BExXPELOTHOAG0OWILLAH94OZV5J" localSheetId="14" hidden="1">#REF!</definedName>
    <definedName name="BExXPELOTHOAG0OWILLAH94OZV5J" localSheetId="13" hidden="1">#REF!</definedName>
    <definedName name="BExXPELOTHOAG0OWILLAH94OZV5J" localSheetId="12" hidden="1">#REF!</definedName>
    <definedName name="BExXPELOTHOAG0OWILLAH94OZV5J" localSheetId="11" hidden="1">#REF!</definedName>
    <definedName name="BExXPELOTHOAG0OWILLAH94OZV5J" localSheetId="10" hidden="1">#REF!</definedName>
    <definedName name="BExXPELOTHOAG0OWILLAH94OZV5J" localSheetId="9" hidden="1">#REF!</definedName>
    <definedName name="BExXPELOTHOAG0OWILLAH94OZV5J" localSheetId="8" hidden="1">#REF!</definedName>
    <definedName name="BExXPELOTHOAG0OWILLAH94OZV5J" localSheetId="7" hidden="1">#REF!</definedName>
    <definedName name="BExXPELOTHOAG0OWILLAH94OZV5J" localSheetId="6" hidden="1">#REF!</definedName>
    <definedName name="BExXPELOTHOAG0OWILLAH94OZV5J" localSheetId="5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15" hidden="1">#REF!</definedName>
    <definedName name="BExXPOSJRLJNYPU01QNNQ5URXP2U" localSheetId="14" hidden="1">#REF!</definedName>
    <definedName name="BExXPOSJRLJNYPU01QNNQ5URXP2U" localSheetId="13" hidden="1">#REF!</definedName>
    <definedName name="BExXPOSJRLJNYPU01QNNQ5URXP2U" localSheetId="12" hidden="1">#REF!</definedName>
    <definedName name="BExXPOSJRLJNYPU01QNNQ5URXP2U" localSheetId="11" hidden="1">#REF!</definedName>
    <definedName name="BExXPOSJRLJNYPU01QNNQ5URXP2U" localSheetId="10" hidden="1">#REF!</definedName>
    <definedName name="BExXPOSJRLJNYPU01QNNQ5URXP2U" localSheetId="9" hidden="1">#REF!</definedName>
    <definedName name="BExXPOSJRLJNYPU01QNNQ5URXP2U" localSheetId="8" hidden="1">#REF!</definedName>
    <definedName name="BExXPOSJRLJNYPU01QNNQ5URXP2U" localSheetId="7" hidden="1">#REF!</definedName>
    <definedName name="BExXPOSJRLJNYPU01QNNQ5URXP2U" localSheetId="6" hidden="1">#REF!</definedName>
    <definedName name="BExXPOSJRLJNYPU01QNNQ5URXP2U" localSheetId="5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15" hidden="1">#REF!</definedName>
    <definedName name="BExXPS31W1VD2NMIE4E37LHVDF0L" localSheetId="14" hidden="1">#REF!</definedName>
    <definedName name="BExXPS31W1VD2NMIE4E37LHVDF0L" localSheetId="13" hidden="1">#REF!</definedName>
    <definedName name="BExXPS31W1VD2NMIE4E37LHVDF0L" localSheetId="12" hidden="1">#REF!</definedName>
    <definedName name="BExXPS31W1VD2NMIE4E37LHVDF0L" localSheetId="11" hidden="1">#REF!</definedName>
    <definedName name="BExXPS31W1VD2NMIE4E37LHVDF0L" localSheetId="10" hidden="1">#REF!</definedName>
    <definedName name="BExXPS31W1VD2NMIE4E37LHVDF0L" localSheetId="9" hidden="1">#REF!</definedName>
    <definedName name="BExXPS31W1VD2NMIE4E37LHVDF0L" localSheetId="8" hidden="1">#REF!</definedName>
    <definedName name="BExXPS31W1VD2NMIE4E37LHVDF0L" localSheetId="7" hidden="1">#REF!</definedName>
    <definedName name="BExXPS31W1VD2NMIE4E37LHVDF0L" localSheetId="6" hidden="1">#REF!</definedName>
    <definedName name="BExXPS31W1VD2NMIE4E37LHVDF0L" localSheetId="5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15" hidden="1">#REF!</definedName>
    <definedName name="BExXPZKYEMVF5JOC14HYOOYQK6JK" localSheetId="14" hidden="1">#REF!</definedName>
    <definedName name="BExXPZKYEMVF5JOC14HYOOYQK6JK" localSheetId="13" hidden="1">#REF!</definedName>
    <definedName name="BExXPZKYEMVF5JOC14HYOOYQK6JK" localSheetId="12" hidden="1">#REF!</definedName>
    <definedName name="BExXPZKYEMVF5JOC14HYOOYQK6JK" localSheetId="11" hidden="1">#REF!</definedName>
    <definedName name="BExXPZKYEMVF5JOC14HYOOYQK6JK" localSheetId="10" hidden="1">#REF!</definedName>
    <definedName name="BExXPZKYEMVF5JOC14HYOOYQK6JK" localSheetId="9" hidden="1">#REF!</definedName>
    <definedName name="BExXPZKYEMVF5JOC14HYOOYQK6JK" localSheetId="8" hidden="1">#REF!</definedName>
    <definedName name="BExXPZKYEMVF5JOC14HYOOYQK6JK" localSheetId="7" hidden="1">#REF!</definedName>
    <definedName name="BExXPZKYEMVF5JOC14HYOOYQK6JK" localSheetId="6" hidden="1">#REF!</definedName>
    <definedName name="BExXPZKYEMVF5JOC14HYOOYQK6JK" localSheetId="5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15" hidden="1">#REF!</definedName>
    <definedName name="BExXQ89PA10X79WBWOEP1AJX1OQM" localSheetId="14" hidden="1">#REF!</definedName>
    <definedName name="BExXQ89PA10X79WBWOEP1AJX1OQM" localSheetId="13" hidden="1">#REF!</definedName>
    <definedName name="BExXQ89PA10X79WBWOEP1AJX1OQM" localSheetId="12" hidden="1">#REF!</definedName>
    <definedName name="BExXQ89PA10X79WBWOEP1AJX1OQM" localSheetId="11" hidden="1">#REF!</definedName>
    <definedName name="BExXQ89PA10X79WBWOEP1AJX1OQM" localSheetId="10" hidden="1">#REF!</definedName>
    <definedName name="BExXQ89PA10X79WBWOEP1AJX1OQM" localSheetId="9" hidden="1">#REF!</definedName>
    <definedName name="BExXQ89PA10X79WBWOEP1AJX1OQM" localSheetId="8" hidden="1">#REF!</definedName>
    <definedName name="BExXQ89PA10X79WBWOEP1AJX1OQM" localSheetId="7" hidden="1">#REF!</definedName>
    <definedName name="BExXQ89PA10X79WBWOEP1AJX1OQM" localSheetId="6" hidden="1">#REF!</definedName>
    <definedName name="BExXQ89PA10X79WBWOEP1AJX1OQM" localSheetId="5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15" hidden="1">#REF!</definedName>
    <definedName name="BExXQCGQGGYSI0LTRVR73MUO50AW" localSheetId="14" hidden="1">#REF!</definedName>
    <definedName name="BExXQCGQGGYSI0LTRVR73MUO50AW" localSheetId="13" hidden="1">#REF!</definedName>
    <definedName name="BExXQCGQGGYSI0LTRVR73MUO50AW" localSheetId="12" hidden="1">#REF!</definedName>
    <definedName name="BExXQCGQGGYSI0LTRVR73MUO50AW" localSheetId="11" hidden="1">#REF!</definedName>
    <definedName name="BExXQCGQGGYSI0LTRVR73MUO50AW" localSheetId="10" hidden="1">#REF!</definedName>
    <definedName name="BExXQCGQGGYSI0LTRVR73MUO50AW" localSheetId="9" hidden="1">#REF!</definedName>
    <definedName name="BExXQCGQGGYSI0LTRVR73MUO50AW" localSheetId="8" hidden="1">#REF!</definedName>
    <definedName name="BExXQCGQGGYSI0LTRVR73MUO50AW" localSheetId="7" hidden="1">#REF!</definedName>
    <definedName name="BExXQCGQGGYSI0LTRVR73MUO50AW" localSheetId="6" hidden="1">#REF!</definedName>
    <definedName name="BExXQCGQGGYSI0LTRVR73MUO50AW" localSheetId="5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15" hidden="1">#REF!</definedName>
    <definedName name="BExXQEEXFHDQ8DSRAJSB5ET6J004" localSheetId="14" hidden="1">#REF!</definedName>
    <definedName name="BExXQEEXFHDQ8DSRAJSB5ET6J004" localSheetId="13" hidden="1">#REF!</definedName>
    <definedName name="BExXQEEXFHDQ8DSRAJSB5ET6J004" localSheetId="12" hidden="1">#REF!</definedName>
    <definedName name="BExXQEEXFHDQ8DSRAJSB5ET6J004" localSheetId="11" hidden="1">#REF!</definedName>
    <definedName name="BExXQEEXFHDQ8DSRAJSB5ET6J004" localSheetId="10" hidden="1">#REF!</definedName>
    <definedName name="BExXQEEXFHDQ8DSRAJSB5ET6J004" localSheetId="9" hidden="1">#REF!</definedName>
    <definedName name="BExXQEEXFHDQ8DSRAJSB5ET6J004" localSheetId="8" hidden="1">#REF!</definedName>
    <definedName name="BExXQEEXFHDQ8DSRAJSB5ET6J004" localSheetId="7" hidden="1">#REF!</definedName>
    <definedName name="BExXQEEXFHDQ8DSRAJSB5ET6J004" localSheetId="6" hidden="1">#REF!</definedName>
    <definedName name="BExXQEEXFHDQ8DSRAJSB5ET6J004" localSheetId="5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15" hidden="1">#REF!</definedName>
    <definedName name="BExXQH41O5HZAH8BO6HCFY8YC3TU" localSheetId="14" hidden="1">#REF!</definedName>
    <definedName name="BExXQH41O5HZAH8BO6HCFY8YC3TU" localSheetId="13" hidden="1">#REF!</definedName>
    <definedName name="BExXQH41O5HZAH8BO6HCFY8YC3TU" localSheetId="12" hidden="1">#REF!</definedName>
    <definedName name="BExXQH41O5HZAH8BO6HCFY8YC3TU" localSheetId="11" hidden="1">#REF!</definedName>
    <definedName name="BExXQH41O5HZAH8BO6HCFY8YC3TU" localSheetId="10" hidden="1">#REF!</definedName>
    <definedName name="BExXQH41O5HZAH8BO6HCFY8YC3TU" localSheetId="9" hidden="1">#REF!</definedName>
    <definedName name="BExXQH41O5HZAH8BO6HCFY8YC3TU" localSheetId="8" hidden="1">#REF!</definedName>
    <definedName name="BExXQH41O5HZAH8BO6HCFY8YC3TU" localSheetId="7" hidden="1">#REF!</definedName>
    <definedName name="BExXQH41O5HZAH8BO6HCFY8YC3TU" localSheetId="6" hidden="1">#REF!</definedName>
    <definedName name="BExXQH41O5HZAH8BO6HCFY8YC3TU" localSheetId="5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15" hidden="1">#REF!</definedName>
    <definedName name="BExXQJIEF5R3QQ6D8HO3NGPU0IQC" localSheetId="14" hidden="1">#REF!</definedName>
    <definedName name="BExXQJIEF5R3QQ6D8HO3NGPU0IQC" localSheetId="13" hidden="1">#REF!</definedName>
    <definedName name="BExXQJIEF5R3QQ6D8HO3NGPU0IQC" localSheetId="12" hidden="1">#REF!</definedName>
    <definedName name="BExXQJIEF5R3QQ6D8HO3NGPU0IQC" localSheetId="11" hidden="1">#REF!</definedName>
    <definedName name="BExXQJIEF5R3QQ6D8HO3NGPU0IQC" localSheetId="10" hidden="1">#REF!</definedName>
    <definedName name="BExXQJIEF5R3QQ6D8HO3NGPU0IQC" localSheetId="9" hidden="1">#REF!</definedName>
    <definedName name="BExXQJIEF5R3QQ6D8HO3NGPU0IQC" localSheetId="8" hidden="1">#REF!</definedName>
    <definedName name="BExXQJIEF5R3QQ6D8HO3NGPU0IQC" localSheetId="7" hidden="1">#REF!</definedName>
    <definedName name="BExXQJIEF5R3QQ6D8HO3NGPU0IQC" localSheetId="6" hidden="1">#REF!</definedName>
    <definedName name="BExXQJIEF5R3QQ6D8HO3NGPU0IQC" localSheetId="5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15" hidden="1">#REF!</definedName>
    <definedName name="BExXQRAVW0KPQXIJ59NG6UGTZB59" localSheetId="14" hidden="1">#REF!</definedName>
    <definedName name="BExXQRAVW0KPQXIJ59NG6UGTZB59" localSheetId="13" hidden="1">#REF!</definedName>
    <definedName name="BExXQRAVW0KPQXIJ59NG6UGTZB59" localSheetId="12" hidden="1">#REF!</definedName>
    <definedName name="BExXQRAVW0KPQXIJ59NG6UGTZB59" localSheetId="11" hidden="1">#REF!</definedName>
    <definedName name="BExXQRAVW0KPQXIJ59NG6UGTZB59" localSheetId="10" hidden="1">#REF!</definedName>
    <definedName name="BExXQRAVW0KPQXIJ59NG6UGTZB59" localSheetId="9" hidden="1">#REF!</definedName>
    <definedName name="BExXQRAVW0KPQXIJ59NG6UGTZB59" localSheetId="8" hidden="1">#REF!</definedName>
    <definedName name="BExXQRAVW0KPQXIJ59NG6UGTZB59" localSheetId="7" hidden="1">#REF!</definedName>
    <definedName name="BExXQRAVW0KPQXIJ59NG6UGTZB59" localSheetId="6" hidden="1">#REF!</definedName>
    <definedName name="BExXQRAVW0KPQXIJ59NG6UGTZB59" localSheetId="5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15" hidden="1">#REF!</definedName>
    <definedName name="BExXQU00K9ER4I1WM7T9J0W1E7ZC" localSheetId="14" hidden="1">#REF!</definedName>
    <definedName name="BExXQU00K9ER4I1WM7T9J0W1E7ZC" localSheetId="13" hidden="1">#REF!</definedName>
    <definedName name="BExXQU00K9ER4I1WM7T9J0W1E7ZC" localSheetId="12" hidden="1">#REF!</definedName>
    <definedName name="BExXQU00K9ER4I1WM7T9J0W1E7ZC" localSheetId="11" hidden="1">#REF!</definedName>
    <definedName name="BExXQU00K9ER4I1WM7T9J0W1E7ZC" localSheetId="10" hidden="1">#REF!</definedName>
    <definedName name="BExXQU00K9ER4I1WM7T9J0W1E7ZC" localSheetId="9" hidden="1">#REF!</definedName>
    <definedName name="BExXQU00K9ER4I1WM7T9J0W1E7ZC" localSheetId="8" hidden="1">#REF!</definedName>
    <definedName name="BExXQU00K9ER4I1WM7T9J0W1E7ZC" localSheetId="7" hidden="1">#REF!</definedName>
    <definedName name="BExXQU00K9ER4I1WM7T9J0W1E7ZC" localSheetId="6" hidden="1">#REF!</definedName>
    <definedName name="BExXQU00K9ER4I1WM7T9J0W1E7ZC" localSheetId="5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15" hidden="1">#REF!</definedName>
    <definedName name="BExXQU00KOR7XLM8B13DGJ1MIQDY" localSheetId="14" hidden="1">#REF!</definedName>
    <definedName name="BExXQU00KOR7XLM8B13DGJ1MIQDY" localSheetId="13" hidden="1">#REF!</definedName>
    <definedName name="BExXQU00KOR7XLM8B13DGJ1MIQDY" localSheetId="12" hidden="1">#REF!</definedName>
    <definedName name="BExXQU00KOR7XLM8B13DGJ1MIQDY" localSheetId="11" hidden="1">#REF!</definedName>
    <definedName name="BExXQU00KOR7XLM8B13DGJ1MIQDY" localSheetId="10" hidden="1">#REF!</definedName>
    <definedName name="BExXQU00KOR7XLM8B13DGJ1MIQDY" localSheetId="9" hidden="1">#REF!</definedName>
    <definedName name="BExXQU00KOR7XLM8B13DGJ1MIQDY" localSheetId="8" hidden="1">#REF!</definedName>
    <definedName name="BExXQU00KOR7XLM8B13DGJ1MIQDY" localSheetId="7" hidden="1">#REF!</definedName>
    <definedName name="BExXQU00KOR7XLM8B13DGJ1MIQDY" localSheetId="6" hidden="1">#REF!</definedName>
    <definedName name="BExXQU00KOR7XLM8B13DGJ1MIQDY" localSheetId="5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15" hidden="1">#REF!</definedName>
    <definedName name="BExXQUG48Q1ISN53FE4MRROM0HSJ" localSheetId="14" hidden="1">#REF!</definedName>
    <definedName name="BExXQUG48Q1ISN53FE4MRROM0HSJ" localSheetId="13" hidden="1">#REF!</definedName>
    <definedName name="BExXQUG48Q1ISN53FE4MRROM0HSJ" localSheetId="12" hidden="1">#REF!</definedName>
    <definedName name="BExXQUG48Q1ISN53FE4MRROM0HSJ" localSheetId="11" hidden="1">#REF!</definedName>
    <definedName name="BExXQUG48Q1ISN53FE4MRROM0HSJ" localSheetId="10" hidden="1">#REF!</definedName>
    <definedName name="BExXQUG48Q1ISN53FE4MRROM0HSJ" localSheetId="9" hidden="1">#REF!</definedName>
    <definedName name="BExXQUG48Q1ISN53FE4MRROM0HSJ" localSheetId="8" hidden="1">#REF!</definedName>
    <definedName name="BExXQUG48Q1ISN53FE4MRROM0HSJ" localSheetId="7" hidden="1">#REF!</definedName>
    <definedName name="BExXQUG48Q1ISN53FE4MRROM0HSJ" localSheetId="6" hidden="1">#REF!</definedName>
    <definedName name="BExXQUG48Q1ISN53FE4MRROM0HSJ" localSheetId="5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15" hidden="1">#REF!</definedName>
    <definedName name="BExXQXG18PS8HGBOS03OSTQ0KEYC" localSheetId="14" hidden="1">#REF!</definedName>
    <definedName name="BExXQXG18PS8HGBOS03OSTQ0KEYC" localSheetId="13" hidden="1">#REF!</definedName>
    <definedName name="BExXQXG18PS8HGBOS03OSTQ0KEYC" localSheetId="12" hidden="1">#REF!</definedName>
    <definedName name="BExXQXG18PS8HGBOS03OSTQ0KEYC" localSheetId="11" hidden="1">#REF!</definedName>
    <definedName name="BExXQXG18PS8HGBOS03OSTQ0KEYC" localSheetId="10" hidden="1">#REF!</definedName>
    <definedName name="BExXQXG18PS8HGBOS03OSTQ0KEYC" localSheetId="9" hidden="1">#REF!</definedName>
    <definedName name="BExXQXG18PS8HGBOS03OSTQ0KEYC" localSheetId="8" hidden="1">#REF!</definedName>
    <definedName name="BExXQXG18PS8HGBOS03OSTQ0KEYC" localSheetId="7" hidden="1">#REF!</definedName>
    <definedName name="BExXQXG18PS8HGBOS03OSTQ0KEYC" localSheetId="6" hidden="1">#REF!</definedName>
    <definedName name="BExXQXG18PS8HGBOS03OSTQ0KEYC" localSheetId="5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15" hidden="1">#REF!</definedName>
    <definedName name="BExXQXQT4OAFQT5B0YB3USDJOJOB" localSheetId="14" hidden="1">#REF!</definedName>
    <definedName name="BExXQXQT4OAFQT5B0YB3USDJOJOB" localSheetId="13" hidden="1">#REF!</definedName>
    <definedName name="BExXQXQT4OAFQT5B0YB3USDJOJOB" localSheetId="12" hidden="1">#REF!</definedName>
    <definedName name="BExXQXQT4OAFQT5B0YB3USDJOJOB" localSheetId="11" hidden="1">#REF!</definedName>
    <definedName name="BExXQXQT4OAFQT5B0YB3USDJOJOB" localSheetId="10" hidden="1">#REF!</definedName>
    <definedName name="BExXQXQT4OAFQT5B0YB3USDJOJOB" localSheetId="9" hidden="1">#REF!</definedName>
    <definedName name="BExXQXQT4OAFQT5B0YB3USDJOJOB" localSheetId="8" hidden="1">#REF!</definedName>
    <definedName name="BExXQXQT4OAFQT5B0YB3USDJOJOB" localSheetId="7" hidden="1">#REF!</definedName>
    <definedName name="BExXQXQT4OAFQT5B0YB3USDJOJOB" localSheetId="6" hidden="1">#REF!</definedName>
    <definedName name="BExXQXQT4OAFQT5B0YB3USDJOJOB" localSheetId="5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15" hidden="1">#REF!</definedName>
    <definedName name="BExXR3FSEXAHSXEQNJORWFCPX86N" localSheetId="14" hidden="1">#REF!</definedName>
    <definedName name="BExXR3FSEXAHSXEQNJORWFCPX86N" localSheetId="13" hidden="1">#REF!</definedName>
    <definedName name="BExXR3FSEXAHSXEQNJORWFCPX86N" localSheetId="12" hidden="1">#REF!</definedName>
    <definedName name="BExXR3FSEXAHSXEQNJORWFCPX86N" localSheetId="11" hidden="1">#REF!</definedName>
    <definedName name="BExXR3FSEXAHSXEQNJORWFCPX86N" localSheetId="10" hidden="1">#REF!</definedName>
    <definedName name="BExXR3FSEXAHSXEQNJORWFCPX86N" localSheetId="9" hidden="1">#REF!</definedName>
    <definedName name="BExXR3FSEXAHSXEQNJORWFCPX86N" localSheetId="8" hidden="1">#REF!</definedName>
    <definedName name="BExXR3FSEXAHSXEQNJORWFCPX86N" localSheetId="7" hidden="1">#REF!</definedName>
    <definedName name="BExXR3FSEXAHSXEQNJORWFCPX86N" localSheetId="6" hidden="1">#REF!</definedName>
    <definedName name="BExXR3FSEXAHSXEQNJORWFCPX86N" localSheetId="5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15" hidden="1">#REF!</definedName>
    <definedName name="BExXR3W3FKYQBLR299HO9RZ70C43" localSheetId="14" hidden="1">#REF!</definedName>
    <definedName name="BExXR3W3FKYQBLR299HO9RZ70C43" localSheetId="13" hidden="1">#REF!</definedName>
    <definedName name="BExXR3W3FKYQBLR299HO9RZ70C43" localSheetId="12" hidden="1">#REF!</definedName>
    <definedName name="BExXR3W3FKYQBLR299HO9RZ70C43" localSheetId="11" hidden="1">#REF!</definedName>
    <definedName name="BExXR3W3FKYQBLR299HO9RZ70C43" localSheetId="10" hidden="1">#REF!</definedName>
    <definedName name="BExXR3W3FKYQBLR299HO9RZ70C43" localSheetId="9" hidden="1">#REF!</definedName>
    <definedName name="BExXR3W3FKYQBLR299HO9RZ70C43" localSheetId="8" hidden="1">#REF!</definedName>
    <definedName name="BExXR3W3FKYQBLR299HO9RZ70C43" localSheetId="7" hidden="1">#REF!</definedName>
    <definedName name="BExXR3W3FKYQBLR299HO9RZ70C43" localSheetId="6" hidden="1">#REF!</definedName>
    <definedName name="BExXR3W3FKYQBLR299HO9RZ70C43" localSheetId="5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15" hidden="1">#REF!</definedName>
    <definedName name="BExXR46U23CRRBV6IZT982MAEQKI" localSheetId="14" hidden="1">#REF!</definedName>
    <definedName name="BExXR46U23CRRBV6IZT982MAEQKI" localSheetId="13" hidden="1">#REF!</definedName>
    <definedName name="BExXR46U23CRRBV6IZT982MAEQKI" localSheetId="12" hidden="1">#REF!</definedName>
    <definedName name="BExXR46U23CRRBV6IZT982MAEQKI" localSheetId="11" hidden="1">#REF!</definedName>
    <definedName name="BExXR46U23CRRBV6IZT982MAEQKI" localSheetId="10" hidden="1">#REF!</definedName>
    <definedName name="BExXR46U23CRRBV6IZT982MAEQKI" localSheetId="9" hidden="1">#REF!</definedName>
    <definedName name="BExXR46U23CRRBV6IZT982MAEQKI" localSheetId="8" hidden="1">#REF!</definedName>
    <definedName name="BExXR46U23CRRBV6IZT982MAEQKI" localSheetId="7" hidden="1">#REF!</definedName>
    <definedName name="BExXR46U23CRRBV6IZT982MAEQKI" localSheetId="6" hidden="1">#REF!</definedName>
    <definedName name="BExXR46U23CRRBV6IZT982MAEQKI" localSheetId="5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15" hidden="1">#REF!</definedName>
    <definedName name="BExXR6A8W3ND3XDZXBMQZ1VCAXHG" localSheetId="14" hidden="1">#REF!</definedName>
    <definedName name="BExXR6A8W3ND3XDZXBMQZ1VCAXHG" localSheetId="13" hidden="1">#REF!</definedName>
    <definedName name="BExXR6A8W3ND3XDZXBMQZ1VCAXHG" localSheetId="12" hidden="1">#REF!</definedName>
    <definedName name="BExXR6A8W3ND3XDZXBMQZ1VCAXHG" localSheetId="11" hidden="1">#REF!</definedName>
    <definedName name="BExXR6A8W3ND3XDZXBMQZ1VCAXHG" localSheetId="10" hidden="1">#REF!</definedName>
    <definedName name="BExXR6A8W3ND3XDZXBMQZ1VCAXHG" localSheetId="9" hidden="1">#REF!</definedName>
    <definedName name="BExXR6A8W3ND3XDZXBMQZ1VCAXHG" localSheetId="8" hidden="1">#REF!</definedName>
    <definedName name="BExXR6A8W3ND3XDZXBMQZ1VCAXHG" localSheetId="7" hidden="1">#REF!</definedName>
    <definedName name="BExXR6A8W3ND3XDZXBMQZ1VCAXHG" localSheetId="6" hidden="1">#REF!</definedName>
    <definedName name="BExXR6A8W3ND3XDZXBMQZ1VCAXHG" localSheetId="5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15" hidden="1">#REF!</definedName>
    <definedName name="BExXR7HKNHT37B4OOA9K9191PP22" localSheetId="14" hidden="1">#REF!</definedName>
    <definedName name="BExXR7HKNHT37B4OOA9K9191PP22" localSheetId="13" hidden="1">#REF!</definedName>
    <definedName name="BExXR7HKNHT37B4OOA9K9191PP22" localSheetId="12" hidden="1">#REF!</definedName>
    <definedName name="BExXR7HKNHT37B4OOA9K9191PP22" localSheetId="11" hidden="1">#REF!</definedName>
    <definedName name="BExXR7HKNHT37B4OOA9K9191PP22" localSheetId="10" hidden="1">#REF!</definedName>
    <definedName name="BExXR7HKNHT37B4OOA9K9191PP22" localSheetId="9" hidden="1">#REF!</definedName>
    <definedName name="BExXR7HKNHT37B4OOA9K9191PP22" localSheetId="8" hidden="1">#REF!</definedName>
    <definedName name="BExXR7HKNHT37B4OOA9K9191PP22" localSheetId="7" hidden="1">#REF!</definedName>
    <definedName name="BExXR7HKNHT37B4OOA9K9191PP22" localSheetId="6" hidden="1">#REF!</definedName>
    <definedName name="BExXR7HKNHT37B4OOA9K9191PP22" localSheetId="5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15" hidden="1">#REF!</definedName>
    <definedName name="BExXR8OKAVX7O70V5IYG2PRKXSTI" localSheetId="14" hidden="1">#REF!</definedName>
    <definedName name="BExXR8OKAVX7O70V5IYG2PRKXSTI" localSheetId="13" hidden="1">#REF!</definedName>
    <definedName name="BExXR8OKAVX7O70V5IYG2PRKXSTI" localSheetId="12" hidden="1">#REF!</definedName>
    <definedName name="BExXR8OKAVX7O70V5IYG2PRKXSTI" localSheetId="11" hidden="1">#REF!</definedName>
    <definedName name="BExXR8OKAVX7O70V5IYG2PRKXSTI" localSheetId="10" hidden="1">#REF!</definedName>
    <definedName name="BExXR8OKAVX7O70V5IYG2PRKXSTI" localSheetId="9" hidden="1">#REF!</definedName>
    <definedName name="BExXR8OKAVX7O70V5IYG2PRKXSTI" localSheetId="8" hidden="1">#REF!</definedName>
    <definedName name="BExXR8OKAVX7O70V5IYG2PRKXSTI" localSheetId="7" hidden="1">#REF!</definedName>
    <definedName name="BExXR8OKAVX7O70V5IYG2PRKXSTI" localSheetId="6" hidden="1">#REF!</definedName>
    <definedName name="BExXR8OKAVX7O70V5IYG2PRKXSTI" localSheetId="5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15" hidden="1">#REF!</definedName>
    <definedName name="BExXRA6N6XCLQM6XDV724ZIH6G93" localSheetId="14" hidden="1">#REF!</definedName>
    <definedName name="BExXRA6N6XCLQM6XDV724ZIH6G93" localSheetId="13" hidden="1">#REF!</definedName>
    <definedName name="BExXRA6N6XCLQM6XDV724ZIH6G93" localSheetId="12" hidden="1">#REF!</definedName>
    <definedName name="BExXRA6N6XCLQM6XDV724ZIH6G93" localSheetId="11" hidden="1">#REF!</definedName>
    <definedName name="BExXRA6N6XCLQM6XDV724ZIH6G93" localSheetId="10" hidden="1">#REF!</definedName>
    <definedName name="BExXRA6N6XCLQM6XDV724ZIH6G93" localSheetId="9" hidden="1">#REF!</definedName>
    <definedName name="BExXRA6N6XCLQM6XDV724ZIH6G93" localSheetId="8" hidden="1">#REF!</definedName>
    <definedName name="BExXRA6N6XCLQM6XDV724ZIH6G93" localSheetId="7" hidden="1">#REF!</definedName>
    <definedName name="BExXRA6N6XCLQM6XDV724ZIH6G93" localSheetId="6" hidden="1">#REF!</definedName>
    <definedName name="BExXRA6N6XCLQM6XDV724ZIH6G93" localSheetId="5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15" hidden="1">#REF!</definedName>
    <definedName name="BExXRABZ1CNKCG6K1MR6OUFHF7J9" localSheetId="14" hidden="1">#REF!</definedName>
    <definedName name="BExXRABZ1CNKCG6K1MR6OUFHF7J9" localSheetId="13" hidden="1">#REF!</definedName>
    <definedName name="BExXRABZ1CNKCG6K1MR6OUFHF7J9" localSheetId="12" hidden="1">#REF!</definedName>
    <definedName name="BExXRABZ1CNKCG6K1MR6OUFHF7J9" localSheetId="11" hidden="1">#REF!</definedName>
    <definedName name="BExXRABZ1CNKCG6K1MR6OUFHF7J9" localSheetId="10" hidden="1">#REF!</definedName>
    <definedName name="BExXRABZ1CNKCG6K1MR6OUFHF7J9" localSheetId="9" hidden="1">#REF!</definedName>
    <definedName name="BExXRABZ1CNKCG6K1MR6OUFHF7J9" localSheetId="8" hidden="1">#REF!</definedName>
    <definedName name="BExXRABZ1CNKCG6K1MR6OUFHF7J9" localSheetId="7" hidden="1">#REF!</definedName>
    <definedName name="BExXRABZ1CNKCG6K1MR6OUFHF7J9" localSheetId="6" hidden="1">#REF!</definedName>
    <definedName name="BExXRABZ1CNKCG6K1MR6OUFHF7J9" localSheetId="5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15" hidden="1">#REF!</definedName>
    <definedName name="BExXRBOFETC0OTJ6WY3VPMFH03VB" localSheetId="14" hidden="1">#REF!</definedName>
    <definedName name="BExXRBOFETC0OTJ6WY3VPMFH03VB" localSheetId="13" hidden="1">#REF!</definedName>
    <definedName name="BExXRBOFETC0OTJ6WY3VPMFH03VB" localSheetId="12" hidden="1">#REF!</definedName>
    <definedName name="BExXRBOFETC0OTJ6WY3VPMFH03VB" localSheetId="11" hidden="1">#REF!</definedName>
    <definedName name="BExXRBOFETC0OTJ6WY3VPMFH03VB" localSheetId="10" hidden="1">#REF!</definedName>
    <definedName name="BExXRBOFETC0OTJ6WY3VPMFH03VB" localSheetId="9" hidden="1">#REF!</definedName>
    <definedName name="BExXRBOFETC0OTJ6WY3VPMFH03VB" localSheetId="8" hidden="1">#REF!</definedName>
    <definedName name="BExXRBOFETC0OTJ6WY3VPMFH03VB" localSheetId="7" hidden="1">#REF!</definedName>
    <definedName name="BExXRBOFETC0OTJ6WY3VPMFH03VB" localSheetId="6" hidden="1">#REF!</definedName>
    <definedName name="BExXRBOFETC0OTJ6WY3VPMFH03VB" localSheetId="5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15" hidden="1">#REF!</definedName>
    <definedName name="BExXRD13K1S9Y3JGR7CXSONT7RJZ" localSheetId="14" hidden="1">#REF!</definedName>
    <definedName name="BExXRD13K1S9Y3JGR7CXSONT7RJZ" localSheetId="13" hidden="1">#REF!</definedName>
    <definedName name="BExXRD13K1S9Y3JGR7CXSONT7RJZ" localSheetId="12" hidden="1">#REF!</definedName>
    <definedName name="BExXRD13K1S9Y3JGR7CXSONT7RJZ" localSheetId="11" hidden="1">#REF!</definedName>
    <definedName name="BExXRD13K1S9Y3JGR7CXSONT7RJZ" localSheetId="10" hidden="1">#REF!</definedName>
    <definedName name="BExXRD13K1S9Y3JGR7CXSONT7RJZ" localSheetId="9" hidden="1">#REF!</definedName>
    <definedName name="BExXRD13K1S9Y3JGR7CXSONT7RJZ" localSheetId="8" hidden="1">#REF!</definedName>
    <definedName name="BExXRD13K1S9Y3JGR7CXSONT7RJZ" localSheetId="7" hidden="1">#REF!</definedName>
    <definedName name="BExXRD13K1S9Y3JGR7CXSONT7RJZ" localSheetId="6" hidden="1">#REF!</definedName>
    <definedName name="BExXRD13K1S9Y3JGR7CXSONT7RJZ" localSheetId="5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15" hidden="1">#REF!</definedName>
    <definedName name="BExXRIFB4QQ87QIGA9AG0NXP577K" localSheetId="14" hidden="1">#REF!</definedName>
    <definedName name="BExXRIFB4QQ87QIGA9AG0NXP577K" localSheetId="13" hidden="1">#REF!</definedName>
    <definedName name="BExXRIFB4QQ87QIGA9AG0NXP577K" localSheetId="12" hidden="1">#REF!</definedName>
    <definedName name="BExXRIFB4QQ87QIGA9AG0NXP577K" localSheetId="11" hidden="1">#REF!</definedName>
    <definedName name="BExXRIFB4QQ87QIGA9AG0NXP577K" localSheetId="10" hidden="1">#REF!</definedName>
    <definedName name="BExXRIFB4QQ87QIGA9AG0NXP577K" localSheetId="9" hidden="1">#REF!</definedName>
    <definedName name="BExXRIFB4QQ87QIGA9AG0NXP577K" localSheetId="8" hidden="1">#REF!</definedName>
    <definedName name="BExXRIFB4QQ87QIGA9AG0NXP577K" localSheetId="7" hidden="1">#REF!</definedName>
    <definedName name="BExXRIFB4QQ87QIGA9AG0NXP577K" localSheetId="6" hidden="1">#REF!</definedName>
    <definedName name="BExXRIFB4QQ87QIGA9AG0NXP577K" localSheetId="5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15" hidden="1">#REF!</definedName>
    <definedName name="BExXRIQ2JF2CVTRDQX2D9SPH7FTN" localSheetId="14" hidden="1">#REF!</definedName>
    <definedName name="BExXRIQ2JF2CVTRDQX2D9SPH7FTN" localSheetId="13" hidden="1">#REF!</definedName>
    <definedName name="BExXRIQ2JF2CVTRDQX2D9SPH7FTN" localSheetId="12" hidden="1">#REF!</definedName>
    <definedName name="BExXRIQ2JF2CVTRDQX2D9SPH7FTN" localSheetId="11" hidden="1">#REF!</definedName>
    <definedName name="BExXRIQ2JF2CVTRDQX2D9SPH7FTN" localSheetId="10" hidden="1">#REF!</definedName>
    <definedName name="BExXRIQ2JF2CVTRDQX2D9SPH7FTN" localSheetId="9" hidden="1">#REF!</definedName>
    <definedName name="BExXRIQ2JF2CVTRDQX2D9SPH7FTN" localSheetId="8" hidden="1">#REF!</definedName>
    <definedName name="BExXRIQ2JF2CVTRDQX2D9SPH7FTN" localSheetId="7" hidden="1">#REF!</definedName>
    <definedName name="BExXRIQ2JF2CVTRDQX2D9SPH7FTN" localSheetId="6" hidden="1">#REF!</definedName>
    <definedName name="BExXRIQ2JF2CVTRDQX2D9SPH7FTN" localSheetId="5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15" hidden="1">#REF!</definedName>
    <definedName name="BExXRO4A6VUH1F4XV8N1BRJ4896W" localSheetId="14" hidden="1">#REF!</definedName>
    <definedName name="BExXRO4A6VUH1F4XV8N1BRJ4896W" localSheetId="13" hidden="1">#REF!</definedName>
    <definedName name="BExXRO4A6VUH1F4XV8N1BRJ4896W" localSheetId="12" hidden="1">#REF!</definedName>
    <definedName name="BExXRO4A6VUH1F4XV8N1BRJ4896W" localSheetId="11" hidden="1">#REF!</definedName>
    <definedName name="BExXRO4A6VUH1F4XV8N1BRJ4896W" localSheetId="10" hidden="1">#REF!</definedName>
    <definedName name="BExXRO4A6VUH1F4XV8N1BRJ4896W" localSheetId="9" hidden="1">#REF!</definedName>
    <definedName name="BExXRO4A6VUH1F4XV8N1BRJ4896W" localSheetId="8" hidden="1">#REF!</definedName>
    <definedName name="BExXRO4A6VUH1F4XV8N1BRJ4896W" localSheetId="7" hidden="1">#REF!</definedName>
    <definedName name="BExXRO4A6VUH1F4XV8N1BRJ4896W" localSheetId="6" hidden="1">#REF!</definedName>
    <definedName name="BExXRO4A6VUH1F4XV8N1BRJ4896W" localSheetId="5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15" hidden="1">#REF!</definedName>
    <definedName name="BExXRO9N1SNJZGKD90P4K7FU1J0P" localSheetId="14" hidden="1">#REF!</definedName>
    <definedName name="BExXRO9N1SNJZGKD90P4K7FU1J0P" localSheetId="13" hidden="1">#REF!</definedName>
    <definedName name="BExXRO9N1SNJZGKD90P4K7FU1J0P" localSheetId="12" hidden="1">#REF!</definedName>
    <definedName name="BExXRO9N1SNJZGKD90P4K7FU1J0P" localSheetId="11" hidden="1">#REF!</definedName>
    <definedName name="BExXRO9N1SNJZGKD90P4K7FU1J0P" localSheetId="10" hidden="1">#REF!</definedName>
    <definedName name="BExXRO9N1SNJZGKD90P4K7FU1J0P" localSheetId="9" hidden="1">#REF!</definedName>
    <definedName name="BExXRO9N1SNJZGKD90P4K7FU1J0P" localSheetId="8" hidden="1">#REF!</definedName>
    <definedName name="BExXRO9N1SNJZGKD90P4K7FU1J0P" localSheetId="7" hidden="1">#REF!</definedName>
    <definedName name="BExXRO9N1SNJZGKD90P4K7FU1J0P" localSheetId="6" hidden="1">#REF!</definedName>
    <definedName name="BExXRO9N1SNJZGKD90P4K7FU1J0P" localSheetId="5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15" hidden="1">#REF!</definedName>
    <definedName name="BExXROF2MWDZ7IFXX27XOJ79Q86E" localSheetId="14" hidden="1">#REF!</definedName>
    <definedName name="BExXROF2MWDZ7IFXX27XOJ79Q86E" localSheetId="13" hidden="1">#REF!</definedName>
    <definedName name="BExXROF2MWDZ7IFXX27XOJ79Q86E" localSheetId="12" hidden="1">#REF!</definedName>
    <definedName name="BExXROF2MWDZ7IFXX27XOJ79Q86E" localSheetId="11" hidden="1">#REF!</definedName>
    <definedName name="BExXROF2MWDZ7IFXX27XOJ79Q86E" localSheetId="10" hidden="1">#REF!</definedName>
    <definedName name="BExXROF2MWDZ7IFXX27XOJ79Q86E" localSheetId="9" hidden="1">#REF!</definedName>
    <definedName name="BExXROF2MWDZ7IFXX27XOJ79Q86E" localSheetId="8" hidden="1">#REF!</definedName>
    <definedName name="BExXROF2MWDZ7IFXX27XOJ79Q86E" localSheetId="7" hidden="1">#REF!</definedName>
    <definedName name="BExXROF2MWDZ7IFXX27XOJ79Q86E" localSheetId="6" hidden="1">#REF!</definedName>
    <definedName name="BExXROF2MWDZ7IFXX27XOJ79Q86E" localSheetId="5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15" hidden="1">#REF!</definedName>
    <definedName name="BExXRV5QP3Z0KAQ1EQT9JYT2FV0L" localSheetId="14" hidden="1">#REF!</definedName>
    <definedName name="BExXRV5QP3Z0KAQ1EQT9JYT2FV0L" localSheetId="13" hidden="1">#REF!</definedName>
    <definedName name="BExXRV5QP3Z0KAQ1EQT9JYT2FV0L" localSheetId="12" hidden="1">#REF!</definedName>
    <definedName name="BExXRV5QP3Z0KAQ1EQT9JYT2FV0L" localSheetId="11" hidden="1">#REF!</definedName>
    <definedName name="BExXRV5QP3Z0KAQ1EQT9JYT2FV0L" localSheetId="10" hidden="1">#REF!</definedName>
    <definedName name="BExXRV5QP3Z0KAQ1EQT9JYT2FV0L" localSheetId="9" hidden="1">#REF!</definedName>
    <definedName name="BExXRV5QP3Z0KAQ1EQT9JYT2FV0L" localSheetId="8" hidden="1">#REF!</definedName>
    <definedName name="BExXRV5QP3Z0KAQ1EQT9JYT2FV0L" localSheetId="7" hidden="1">#REF!</definedName>
    <definedName name="BExXRV5QP3Z0KAQ1EQT9JYT2FV0L" localSheetId="6" hidden="1">#REF!</definedName>
    <definedName name="BExXRV5QP3Z0KAQ1EQT9JYT2FV0L" localSheetId="5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15" hidden="1">#REF!</definedName>
    <definedName name="BExXRZ20LZZCW8LVGDK0XETOTSAI" localSheetId="14" hidden="1">#REF!</definedName>
    <definedName name="BExXRZ20LZZCW8LVGDK0XETOTSAI" localSheetId="13" hidden="1">#REF!</definedName>
    <definedName name="BExXRZ20LZZCW8LVGDK0XETOTSAI" localSheetId="12" hidden="1">#REF!</definedName>
    <definedName name="BExXRZ20LZZCW8LVGDK0XETOTSAI" localSheetId="11" hidden="1">#REF!</definedName>
    <definedName name="BExXRZ20LZZCW8LVGDK0XETOTSAI" localSheetId="10" hidden="1">#REF!</definedName>
    <definedName name="BExXRZ20LZZCW8LVGDK0XETOTSAI" localSheetId="9" hidden="1">#REF!</definedName>
    <definedName name="BExXRZ20LZZCW8LVGDK0XETOTSAI" localSheetId="8" hidden="1">#REF!</definedName>
    <definedName name="BExXRZ20LZZCW8LVGDK0XETOTSAI" localSheetId="7" hidden="1">#REF!</definedName>
    <definedName name="BExXRZ20LZZCW8LVGDK0XETOTSAI" localSheetId="6" hidden="1">#REF!</definedName>
    <definedName name="BExXRZ20LZZCW8LVGDK0XETOTSAI" localSheetId="5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15" hidden="1">#REF!</definedName>
    <definedName name="BExXS4R1GKUJQX6MHUIUN4S3SCAS" localSheetId="14" hidden="1">#REF!</definedName>
    <definedName name="BExXS4R1GKUJQX6MHUIUN4S3SCAS" localSheetId="13" hidden="1">#REF!</definedName>
    <definedName name="BExXS4R1GKUJQX6MHUIUN4S3SCAS" localSheetId="12" hidden="1">#REF!</definedName>
    <definedName name="BExXS4R1GKUJQX6MHUIUN4S3SCAS" localSheetId="11" hidden="1">#REF!</definedName>
    <definedName name="BExXS4R1GKUJQX6MHUIUN4S3SCAS" localSheetId="10" hidden="1">#REF!</definedName>
    <definedName name="BExXS4R1GKUJQX6MHUIUN4S3SCAS" localSheetId="9" hidden="1">#REF!</definedName>
    <definedName name="BExXS4R1GKUJQX6MHUIUN4S3SCAS" localSheetId="8" hidden="1">#REF!</definedName>
    <definedName name="BExXS4R1GKUJQX6MHUIUN4S3SCAS" localSheetId="7" hidden="1">#REF!</definedName>
    <definedName name="BExXS4R1GKUJQX6MHUIUN4S3SCAS" localSheetId="6" hidden="1">#REF!</definedName>
    <definedName name="BExXS4R1GKUJQX6MHUIUN4S3SCAS" localSheetId="5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15" hidden="1">#REF!</definedName>
    <definedName name="BExXS63O4OMWMNXXAODZQFSDG33N" localSheetId="14" hidden="1">#REF!</definedName>
    <definedName name="BExXS63O4OMWMNXXAODZQFSDG33N" localSheetId="13" hidden="1">#REF!</definedName>
    <definedName name="BExXS63O4OMWMNXXAODZQFSDG33N" localSheetId="12" hidden="1">#REF!</definedName>
    <definedName name="BExXS63O4OMWMNXXAODZQFSDG33N" localSheetId="11" hidden="1">#REF!</definedName>
    <definedName name="BExXS63O4OMWMNXXAODZQFSDG33N" localSheetId="10" hidden="1">#REF!</definedName>
    <definedName name="BExXS63O4OMWMNXXAODZQFSDG33N" localSheetId="9" hidden="1">#REF!</definedName>
    <definedName name="BExXS63O4OMWMNXXAODZQFSDG33N" localSheetId="8" hidden="1">#REF!</definedName>
    <definedName name="BExXS63O4OMWMNXXAODZQFSDG33N" localSheetId="7" hidden="1">#REF!</definedName>
    <definedName name="BExXS63O4OMWMNXXAODZQFSDG33N" localSheetId="6" hidden="1">#REF!</definedName>
    <definedName name="BExXS63O4OMWMNXXAODZQFSDG33N" localSheetId="5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15" hidden="1">#REF!</definedName>
    <definedName name="BExXSBSP1TOY051HSPEPM0AEIO2M" localSheetId="14" hidden="1">#REF!</definedName>
    <definedName name="BExXSBSP1TOY051HSPEPM0AEIO2M" localSheetId="13" hidden="1">#REF!</definedName>
    <definedName name="BExXSBSP1TOY051HSPEPM0AEIO2M" localSheetId="12" hidden="1">#REF!</definedName>
    <definedName name="BExXSBSP1TOY051HSPEPM0AEIO2M" localSheetId="11" hidden="1">#REF!</definedName>
    <definedName name="BExXSBSP1TOY051HSPEPM0AEIO2M" localSheetId="10" hidden="1">#REF!</definedName>
    <definedName name="BExXSBSP1TOY051HSPEPM0AEIO2M" localSheetId="9" hidden="1">#REF!</definedName>
    <definedName name="BExXSBSP1TOY051HSPEPM0AEIO2M" localSheetId="8" hidden="1">#REF!</definedName>
    <definedName name="BExXSBSP1TOY051HSPEPM0AEIO2M" localSheetId="7" hidden="1">#REF!</definedName>
    <definedName name="BExXSBSP1TOY051HSPEPM0AEIO2M" localSheetId="6" hidden="1">#REF!</definedName>
    <definedName name="BExXSBSP1TOY051HSPEPM0AEIO2M" localSheetId="5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15" hidden="1">#REF!</definedName>
    <definedName name="BExXSC8RFK5D68FJD2HI4K66SA6I" localSheetId="14" hidden="1">#REF!</definedName>
    <definedName name="BExXSC8RFK5D68FJD2HI4K66SA6I" localSheetId="13" hidden="1">#REF!</definedName>
    <definedName name="BExXSC8RFK5D68FJD2HI4K66SA6I" localSheetId="12" hidden="1">#REF!</definedName>
    <definedName name="BExXSC8RFK5D68FJD2HI4K66SA6I" localSheetId="11" hidden="1">#REF!</definedName>
    <definedName name="BExXSC8RFK5D68FJD2HI4K66SA6I" localSheetId="10" hidden="1">#REF!</definedName>
    <definedName name="BExXSC8RFK5D68FJD2HI4K66SA6I" localSheetId="9" hidden="1">#REF!</definedName>
    <definedName name="BExXSC8RFK5D68FJD2HI4K66SA6I" localSheetId="8" hidden="1">#REF!</definedName>
    <definedName name="BExXSC8RFK5D68FJD2HI4K66SA6I" localSheetId="7" hidden="1">#REF!</definedName>
    <definedName name="BExXSC8RFK5D68FJD2HI4K66SA6I" localSheetId="6" hidden="1">#REF!</definedName>
    <definedName name="BExXSC8RFK5D68FJD2HI4K66SA6I" localSheetId="5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15" hidden="1">#REF!</definedName>
    <definedName name="BExXSCP0AZ5MYCC2UFG2GLBCV1CC" localSheetId="14" hidden="1">#REF!</definedName>
    <definedName name="BExXSCP0AZ5MYCC2UFG2GLBCV1CC" localSheetId="13" hidden="1">#REF!</definedName>
    <definedName name="BExXSCP0AZ5MYCC2UFG2GLBCV1CC" localSheetId="12" hidden="1">#REF!</definedName>
    <definedName name="BExXSCP0AZ5MYCC2UFG2GLBCV1CC" localSheetId="11" hidden="1">#REF!</definedName>
    <definedName name="BExXSCP0AZ5MYCC2UFG2GLBCV1CC" localSheetId="10" hidden="1">#REF!</definedName>
    <definedName name="BExXSCP0AZ5MYCC2UFG2GLBCV1CC" localSheetId="9" hidden="1">#REF!</definedName>
    <definedName name="BExXSCP0AZ5MYCC2UFG2GLBCV1CC" localSheetId="8" hidden="1">#REF!</definedName>
    <definedName name="BExXSCP0AZ5MYCC2UFG2GLBCV1CC" localSheetId="7" hidden="1">#REF!</definedName>
    <definedName name="BExXSCP0AZ5MYCC2UFG2GLBCV1CC" localSheetId="6" hidden="1">#REF!</definedName>
    <definedName name="BExXSCP0AZ5MYCC2UFG2GLBCV1CC" localSheetId="5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15" hidden="1">#REF!</definedName>
    <definedName name="BExXSNHC88W4UMXEOIOOATJAIKZO" localSheetId="14" hidden="1">#REF!</definedName>
    <definedName name="BExXSNHC88W4UMXEOIOOATJAIKZO" localSheetId="13" hidden="1">#REF!</definedName>
    <definedName name="BExXSNHC88W4UMXEOIOOATJAIKZO" localSheetId="12" hidden="1">#REF!</definedName>
    <definedName name="BExXSNHC88W4UMXEOIOOATJAIKZO" localSheetId="11" hidden="1">#REF!</definedName>
    <definedName name="BExXSNHC88W4UMXEOIOOATJAIKZO" localSheetId="10" hidden="1">#REF!</definedName>
    <definedName name="BExXSNHC88W4UMXEOIOOATJAIKZO" localSheetId="9" hidden="1">#REF!</definedName>
    <definedName name="BExXSNHC88W4UMXEOIOOATJAIKZO" localSheetId="8" hidden="1">#REF!</definedName>
    <definedName name="BExXSNHC88W4UMXEOIOOATJAIKZO" localSheetId="7" hidden="1">#REF!</definedName>
    <definedName name="BExXSNHC88W4UMXEOIOOATJAIKZO" localSheetId="6" hidden="1">#REF!</definedName>
    <definedName name="BExXSNHC88W4UMXEOIOOATJAIKZO" localSheetId="5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15" hidden="1">#REF!</definedName>
    <definedName name="BExXSTBS08WIA9TLALV3UQ2Z3MRG" localSheetId="14" hidden="1">#REF!</definedName>
    <definedName name="BExXSTBS08WIA9TLALV3UQ2Z3MRG" localSheetId="13" hidden="1">#REF!</definedName>
    <definedName name="BExXSTBS08WIA9TLALV3UQ2Z3MRG" localSheetId="12" hidden="1">#REF!</definedName>
    <definedName name="BExXSTBS08WIA9TLALV3UQ2Z3MRG" localSheetId="11" hidden="1">#REF!</definedName>
    <definedName name="BExXSTBS08WIA9TLALV3UQ2Z3MRG" localSheetId="10" hidden="1">#REF!</definedName>
    <definedName name="BExXSTBS08WIA9TLALV3UQ2Z3MRG" localSheetId="9" hidden="1">#REF!</definedName>
    <definedName name="BExXSTBS08WIA9TLALV3UQ2Z3MRG" localSheetId="8" hidden="1">#REF!</definedName>
    <definedName name="BExXSTBS08WIA9TLALV3UQ2Z3MRG" localSheetId="7" hidden="1">#REF!</definedName>
    <definedName name="BExXSTBS08WIA9TLALV3UQ2Z3MRG" localSheetId="6" hidden="1">#REF!</definedName>
    <definedName name="BExXSTBS08WIA9TLALV3UQ2Z3MRG" localSheetId="5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15" hidden="1">#REF!</definedName>
    <definedName name="BExXSVQ2WOJJ73YEO8Q2FK60V4G8" localSheetId="14" hidden="1">#REF!</definedName>
    <definedName name="BExXSVQ2WOJJ73YEO8Q2FK60V4G8" localSheetId="13" hidden="1">#REF!</definedName>
    <definedName name="BExXSVQ2WOJJ73YEO8Q2FK60V4G8" localSheetId="12" hidden="1">#REF!</definedName>
    <definedName name="BExXSVQ2WOJJ73YEO8Q2FK60V4G8" localSheetId="11" hidden="1">#REF!</definedName>
    <definedName name="BExXSVQ2WOJJ73YEO8Q2FK60V4G8" localSheetId="10" hidden="1">#REF!</definedName>
    <definedName name="BExXSVQ2WOJJ73YEO8Q2FK60V4G8" localSheetId="9" hidden="1">#REF!</definedName>
    <definedName name="BExXSVQ2WOJJ73YEO8Q2FK60V4G8" localSheetId="8" hidden="1">#REF!</definedName>
    <definedName name="BExXSVQ2WOJJ73YEO8Q2FK60V4G8" localSheetId="7" hidden="1">#REF!</definedName>
    <definedName name="BExXSVQ2WOJJ73YEO8Q2FK60V4G8" localSheetId="6" hidden="1">#REF!</definedName>
    <definedName name="BExXSVQ2WOJJ73YEO8Q2FK60V4G8" localSheetId="5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15" hidden="1">#REF!</definedName>
    <definedName name="BExXTER5A2EQ14KN6J0MVATIHVKN" localSheetId="14" hidden="1">#REF!</definedName>
    <definedName name="BExXTER5A2EQ14KN6J0MVATIHVKN" localSheetId="13" hidden="1">#REF!</definedName>
    <definedName name="BExXTER5A2EQ14KN6J0MVATIHVKN" localSheetId="12" hidden="1">#REF!</definedName>
    <definedName name="BExXTER5A2EQ14KN6J0MVATIHVKN" localSheetId="11" hidden="1">#REF!</definedName>
    <definedName name="BExXTER5A2EQ14KN6J0MVATIHVKN" localSheetId="10" hidden="1">#REF!</definedName>
    <definedName name="BExXTER5A2EQ14KN6J0MVATIHVKN" localSheetId="9" hidden="1">#REF!</definedName>
    <definedName name="BExXTER5A2EQ14KN6J0MVATIHVKN" localSheetId="8" hidden="1">#REF!</definedName>
    <definedName name="BExXTER5A2EQ14KN6J0MVATIHVKN" localSheetId="7" hidden="1">#REF!</definedName>
    <definedName name="BExXTER5A2EQ14KN6J0MVATIHVKN" localSheetId="6" hidden="1">#REF!</definedName>
    <definedName name="BExXTER5A2EQ14KN6J0MVATIHVKN" localSheetId="5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15" hidden="1">#REF!</definedName>
    <definedName name="BExXTHLRNL82GN7KZY3TOLO508N7" localSheetId="14" hidden="1">#REF!</definedName>
    <definedName name="BExXTHLRNL82GN7KZY3TOLO508N7" localSheetId="13" hidden="1">#REF!</definedName>
    <definedName name="BExXTHLRNL82GN7KZY3TOLO508N7" localSheetId="12" hidden="1">#REF!</definedName>
    <definedName name="BExXTHLRNL82GN7KZY3TOLO508N7" localSheetId="11" hidden="1">#REF!</definedName>
    <definedName name="BExXTHLRNL82GN7KZY3TOLO508N7" localSheetId="10" hidden="1">#REF!</definedName>
    <definedName name="BExXTHLRNL82GN7KZY3TOLO508N7" localSheetId="9" hidden="1">#REF!</definedName>
    <definedName name="BExXTHLRNL82GN7KZY3TOLO508N7" localSheetId="8" hidden="1">#REF!</definedName>
    <definedName name="BExXTHLRNL82GN7KZY3TOLO508N7" localSheetId="7" hidden="1">#REF!</definedName>
    <definedName name="BExXTHLRNL82GN7KZY3TOLO508N7" localSheetId="6" hidden="1">#REF!</definedName>
    <definedName name="BExXTHLRNL82GN7KZY3TOLO508N7" localSheetId="5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15" hidden="1">#REF!</definedName>
    <definedName name="BExXTL72MKEQSQH9L2OTFLU8DM2B" localSheetId="14" hidden="1">#REF!</definedName>
    <definedName name="BExXTL72MKEQSQH9L2OTFLU8DM2B" localSheetId="13" hidden="1">#REF!</definedName>
    <definedName name="BExXTL72MKEQSQH9L2OTFLU8DM2B" localSheetId="12" hidden="1">#REF!</definedName>
    <definedName name="BExXTL72MKEQSQH9L2OTFLU8DM2B" localSheetId="11" hidden="1">#REF!</definedName>
    <definedName name="BExXTL72MKEQSQH9L2OTFLU8DM2B" localSheetId="10" hidden="1">#REF!</definedName>
    <definedName name="BExXTL72MKEQSQH9L2OTFLU8DM2B" localSheetId="9" hidden="1">#REF!</definedName>
    <definedName name="BExXTL72MKEQSQH9L2OTFLU8DM2B" localSheetId="8" hidden="1">#REF!</definedName>
    <definedName name="BExXTL72MKEQSQH9L2OTFLU8DM2B" localSheetId="7" hidden="1">#REF!</definedName>
    <definedName name="BExXTL72MKEQSQH9L2OTFLU8DM2B" localSheetId="6" hidden="1">#REF!</definedName>
    <definedName name="BExXTL72MKEQSQH9L2OTFLU8DM2B" localSheetId="5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15" hidden="1">#REF!</definedName>
    <definedName name="BExXTM3M4RTCRSX7VGAXGQNPP668" localSheetId="14" hidden="1">#REF!</definedName>
    <definedName name="BExXTM3M4RTCRSX7VGAXGQNPP668" localSheetId="13" hidden="1">#REF!</definedName>
    <definedName name="BExXTM3M4RTCRSX7VGAXGQNPP668" localSheetId="12" hidden="1">#REF!</definedName>
    <definedName name="BExXTM3M4RTCRSX7VGAXGQNPP668" localSheetId="11" hidden="1">#REF!</definedName>
    <definedName name="BExXTM3M4RTCRSX7VGAXGQNPP668" localSheetId="10" hidden="1">#REF!</definedName>
    <definedName name="BExXTM3M4RTCRSX7VGAXGQNPP668" localSheetId="9" hidden="1">#REF!</definedName>
    <definedName name="BExXTM3M4RTCRSX7VGAXGQNPP668" localSheetId="8" hidden="1">#REF!</definedName>
    <definedName name="BExXTM3M4RTCRSX7VGAXGQNPP668" localSheetId="7" hidden="1">#REF!</definedName>
    <definedName name="BExXTM3M4RTCRSX7VGAXGQNPP668" localSheetId="6" hidden="1">#REF!</definedName>
    <definedName name="BExXTM3M4RTCRSX7VGAXGQNPP668" localSheetId="5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15" hidden="1">#REF!</definedName>
    <definedName name="BExXTOCF78J7WY6FOVBRY1N2RBBR" localSheetId="14" hidden="1">#REF!</definedName>
    <definedName name="BExXTOCF78J7WY6FOVBRY1N2RBBR" localSheetId="13" hidden="1">#REF!</definedName>
    <definedName name="BExXTOCF78J7WY6FOVBRY1N2RBBR" localSheetId="12" hidden="1">#REF!</definedName>
    <definedName name="BExXTOCF78J7WY6FOVBRY1N2RBBR" localSheetId="11" hidden="1">#REF!</definedName>
    <definedName name="BExXTOCF78J7WY6FOVBRY1N2RBBR" localSheetId="10" hidden="1">#REF!</definedName>
    <definedName name="BExXTOCF78J7WY6FOVBRY1N2RBBR" localSheetId="9" hidden="1">#REF!</definedName>
    <definedName name="BExXTOCF78J7WY6FOVBRY1N2RBBR" localSheetId="8" hidden="1">#REF!</definedName>
    <definedName name="BExXTOCF78J7WY6FOVBRY1N2RBBR" localSheetId="7" hidden="1">#REF!</definedName>
    <definedName name="BExXTOCF78J7WY6FOVBRY1N2RBBR" localSheetId="6" hidden="1">#REF!</definedName>
    <definedName name="BExXTOCF78J7WY6FOVBRY1N2RBBR" localSheetId="5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15" hidden="1">#REF!</definedName>
    <definedName name="BExXTP3GYO6Z9RTKKT10XA0UTV3T" localSheetId="14" hidden="1">#REF!</definedName>
    <definedName name="BExXTP3GYO6Z9RTKKT10XA0UTV3T" localSheetId="13" hidden="1">#REF!</definedName>
    <definedName name="BExXTP3GYO6Z9RTKKT10XA0UTV3T" localSheetId="12" hidden="1">#REF!</definedName>
    <definedName name="BExXTP3GYO6Z9RTKKT10XA0UTV3T" localSheetId="11" hidden="1">#REF!</definedName>
    <definedName name="BExXTP3GYO6Z9RTKKT10XA0UTV3T" localSheetId="10" hidden="1">#REF!</definedName>
    <definedName name="BExXTP3GYO6Z9RTKKT10XA0UTV3T" localSheetId="9" hidden="1">#REF!</definedName>
    <definedName name="BExXTP3GYO6Z9RTKKT10XA0UTV3T" localSheetId="8" hidden="1">#REF!</definedName>
    <definedName name="BExXTP3GYO6Z9RTKKT10XA0UTV3T" localSheetId="7" hidden="1">#REF!</definedName>
    <definedName name="BExXTP3GYO6Z9RTKKT10XA0UTV3T" localSheetId="6" hidden="1">#REF!</definedName>
    <definedName name="BExXTP3GYO6Z9RTKKT10XA0UTV3T" localSheetId="5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15" hidden="1">#REF!</definedName>
    <definedName name="BExXTRN4AFX9QW6YC4HNGBBD5R08" localSheetId="14" hidden="1">#REF!</definedName>
    <definedName name="BExXTRN4AFX9QW6YC4HNGBBD5R08" localSheetId="13" hidden="1">#REF!</definedName>
    <definedName name="BExXTRN4AFX9QW6YC4HNGBBD5R08" localSheetId="12" hidden="1">#REF!</definedName>
    <definedName name="BExXTRN4AFX9QW6YC4HNGBBD5R08" localSheetId="11" hidden="1">#REF!</definedName>
    <definedName name="BExXTRN4AFX9QW6YC4HNGBBD5R08" localSheetId="10" hidden="1">#REF!</definedName>
    <definedName name="BExXTRN4AFX9QW6YC4HNGBBD5R08" localSheetId="9" hidden="1">#REF!</definedName>
    <definedName name="BExXTRN4AFX9QW6YC4HNGBBD5R08" localSheetId="8" hidden="1">#REF!</definedName>
    <definedName name="BExXTRN4AFX9QW6YC4HNGBBD5R08" localSheetId="7" hidden="1">#REF!</definedName>
    <definedName name="BExXTRN4AFX9QW6YC4HNGBBD5R08" localSheetId="6" hidden="1">#REF!</definedName>
    <definedName name="BExXTRN4AFX9QW6YC4HNGBBD5R08" localSheetId="5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15" hidden="1">#REF!</definedName>
    <definedName name="BExXTV8M7YIG5C64O046DN613ZRO" localSheetId="14" hidden="1">#REF!</definedName>
    <definedName name="BExXTV8M7YIG5C64O046DN613ZRO" localSheetId="13" hidden="1">#REF!</definedName>
    <definedName name="BExXTV8M7YIG5C64O046DN613ZRO" localSheetId="12" hidden="1">#REF!</definedName>
    <definedName name="BExXTV8M7YIG5C64O046DN613ZRO" localSheetId="11" hidden="1">#REF!</definedName>
    <definedName name="BExXTV8M7YIG5C64O046DN613ZRO" localSheetId="10" hidden="1">#REF!</definedName>
    <definedName name="BExXTV8M7YIG5C64O046DN613ZRO" localSheetId="9" hidden="1">#REF!</definedName>
    <definedName name="BExXTV8M7YIG5C64O046DN613ZRO" localSheetId="8" hidden="1">#REF!</definedName>
    <definedName name="BExXTV8M7YIG5C64O046DN613ZRO" localSheetId="7" hidden="1">#REF!</definedName>
    <definedName name="BExXTV8M7YIG5C64O046DN613ZRO" localSheetId="6" hidden="1">#REF!</definedName>
    <definedName name="BExXTV8M7YIG5C64O046DN613ZRO" localSheetId="5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15" hidden="1">#REF!</definedName>
    <definedName name="BExXTVDXQ7ZX3THNLFJXFAONW0AI" localSheetId="14" hidden="1">#REF!</definedName>
    <definedName name="BExXTVDXQ7ZX3THNLFJXFAONW0AI" localSheetId="13" hidden="1">#REF!</definedName>
    <definedName name="BExXTVDXQ7ZX3THNLFJXFAONW0AI" localSheetId="12" hidden="1">#REF!</definedName>
    <definedName name="BExXTVDXQ7ZX3THNLFJXFAONW0AI" localSheetId="11" hidden="1">#REF!</definedName>
    <definedName name="BExXTVDXQ7ZX3THNLFJXFAONW0AI" localSheetId="10" hidden="1">#REF!</definedName>
    <definedName name="BExXTVDXQ7ZX3THNLFJXFAONW0AI" localSheetId="9" hidden="1">#REF!</definedName>
    <definedName name="BExXTVDXQ7ZX3THNLFJXFAONW0AI" localSheetId="8" hidden="1">#REF!</definedName>
    <definedName name="BExXTVDXQ7ZX3THNLFJXFAONW0AI" localSheetId="7" hidden="1">#REF!</definedName>
    <definedName name="BExXTVDXQ7ZX3THNLFJXFAONW0AI" localSheetId="6" hidden="1">#REF!</definedName>
    <definedName name="BExXTVDXQ7ZX3THNLFJXFAONW0AI" localSheetId="5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15" hidden="1">#REF!</definedName>
    <definedName name="BExXTZKZ4CG92ZQLIRKEXXH9BFIR" localSheetId="14" hidden="1">#REF!</definedName>
    <definedName name="BExXTZKZ4CG92ZQLIRKEXXH9BFIR" localSheetId="13" hidden="1">#REF!</definedName>
    <definedName name="BExXTZKZ4CG92ZQLIRKEXXH9BFIR" localSheetId="12" hidden="1">#REF!</definedName>
    <definedName name="BExXTZKZ4CG92ZQLIRKEXXH9BFIR" localSheetId="11" hidden="1">#REF!</definedName>
    <definedName name="BExXTZKZ4CG92ZQLIRKEXXH9BFIR" localSheetId="10" hidden="1">#REF!</definedName>
    <definedName name="BExXTZKZ4CG92ZQLIRKEXXH9BFIR" localSheetId="9" hidden="1">#REF!</definedName>
    <definedName name="BExXTZKZ4CG92ZQLIRKEXXH9BFIR" localSheetId="8" hidden="1">#REF!</definedName>
    <definedName name="BExXTZKZ4CG92ZQLIRKEXXH9BFIR" localSheetId="7" hidden="1">#REF!</definedName>
    <definedName name="BExXTZKZ4CG92ZQLIRKEXXH9BFIR" localSheetId="6" hidden="1">#REF!</definedName>
    <definedName name="BExXTZKZ4CG92ZQLIRKEXXH9BFIR" localSheetId="5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15" hidden="1">#REF!</definedName>
    <definedName name="BExXU4J2BM2964GD5UZHM752Q4NS" localSheetId="14" hidden="1">#REF!</definedName>
    <definedName name="BExXU4J2BM2964GD5UZHM752Q4NS" localSheetId="13" hidden="1">#REF!</definedName>
    <definedName name="BExXU4J2BM2964GD5UZHM752Q4NS" localSheetId="12" hidden="1">#REF!</definedName>
    <definedName name="BExXU4J2BM2964GD5UZHM752Q4NS" localSheetId="11" hidden="1">#REF!</definedName>
    <definedName name="BExXU4J2BM2964GD5UZHM752Q4NS" localSheetId="10" hidden="1">#REF!</definedName>
    <definedName name="BExXU4J2BM2964GD5UZHM752Q4NS" localSheetId="9" hidden="1">#REF!</definedName>
    <definedName name="BExXU4J2BM2964GD5UZHM752Q4NS" localSheetId="8" hidden="1">#REF!</definedName>
    <definedName name="BExXU4J2BM2964GD5UZHM752Q4NS" localSheetId="7" hidden="1">#REF!</definedName>
    <definedName name="BExXU4J2BM2964GD5UZHM752Q4NS" localSheetId="6" hidden="1">#REF!</definedName>
    <definedName name="BExXU4J2BM2964GD5UZHM752Q4NS" localSheetId="5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15" hidden="1">#REF!</definedName>
    <definedName name="BExXU6XDTT7RM93KILIDEYPA9XKF" localSheetId="14" hidden="1">#REF!</definedName>
    <definedName name="BExXU6XDTT7RM93KILIDEYPA9XKF" localSheetId="13" hidden="1">#REF!</definedName>
    <definedName name="BExXU6XDTT7RM93KILIDEYPA9XKF" localSheetId="12" hidden="1">#REF!</definedName>
    <definedName name="BExXU6XDTT7RM93KILIDEYPA9XKF" localSheetId="11" hidden="1">#REF!</definedName>
    <definedName name="BExXU6XDTT7RM93KILIDEYPA9XKF" localSheetId="10" hidden="1">#REF!</definedName>
    <definedName name="BExXU6XDTT7RM93KILIDEYPA9XKF" localSheetId="9" hidden="1">#REF!</definedName>
    <definedName name="BExXU6XDTT7RM93KILIDEYPA9XKF" localSheetId="8" hidden="1">#REF!</definedName>
    <definedName name="BExXU6XDTT7RM93KILIDEYPA9XKF" localSheetId="7" hidden="1">#REF!</definedName>
    <definedName name="BExXU6XDTT7RM93KILIDEYPA9XKF" localSheetId="6" hidden="1">#REF!</definedName>
    <definedName name="BExXU6XDTT7RM93KILIDEYPA9XKF" localSheetId="5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15" hidden="1">#REF!</definedName>
    <definedName name="BExXU8VLZA7WLPZ3RAQZGNERUD26" localSheetId="14" hidden="1">#REF!</definedName>
    <definedName name="BExXU8VLZA7WLPZ3RAQZGNERUD26" localSheetId="13" hidden="1">#REF!</definedName>
    <definedName name="BExXU8VLZA7WLPZ3RAQZGNERUD26" localSheetId="12" hidden="1">#REF!</definedName>
    <definedName name="BExXU8VLZA7WLPZ3RAQZGNERUD26" localSheetId="11" hidden="1">#REF!</definedName>
    <definedName name="BExXU8VLZA7WLPZ3RAQZGNERUD26" localSheetId="10" hidden="1">#REF!</definedName>
    <definedName name="BExXU8VLZA7WLPZ3RAQZGNERUD26" localSheetId="9" hidden="1">#REF!</definedName>
    <definedName name="BExXU8VLZA7WLPZ3RAQZGNERUD26" localSheetId="8" hidden="1">#REF!</definedName>
    <definedName name="BExXU8VLZA7WLPZ3RAQZGNERUD26" localSheetId="7" hidden="1">#REF!</definedName>
    <definedName name="BExXU8VLZA7WLPZ3RAQZGNERUD26" localSheetId="6" hidden="1">#REF!</definedName>
    <definedName name="BExXU8VLZA7WLPZ3RAQZGNERUD26" localSheetId="5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15" hidden="1">#REF!</definedName>
    <definedName name="BExXUB9RSLSCNN5ETLXY72DAPZZM" localSheetId="14" hidden="1">#REF!</definedName>
    <definedName name="BExXUB9RSLSCNN5ETLXY72DAPZZM" localSheetId="13" hidden="1">#REF!</definedName>
    <definedName name="BExXUB9RSLSCNN5ETLXY72DAPZZM" localSheetId="12" hidden="1">#REF!</definedName>
    <definedName name="BExXUB9RSLSCNN5ETLXY72DAPZZM" localSheetId="11" hidden="1">#REF!</definedName>
    <definedName name="BExXUB9RSLSCNN5ETLXY72DAPZZM" localSheetId="10" hidden="1">#REF!</definedName>
    <definedName name="BExXUB9RSLSCNN5ETLXY72DAPZZM" localSheetId="9" hidden="1">#REF!</definedName>
    <definedName name="BExXUB9RSLSCNN5ETLXY72DAPZZM" localSheetId="8" hidden="1">#REF!</definedName>
    <definedName name="BExXUB9RSLSCNN5ETLXY72DAPZZM" localSheetId="7" hidden="1">#REF!</definedName>
    <definedName name="BExXUB9RSLSCNN5ETLXY72DAPZZM" localSheetId="6" hidden="1">#REF!</definedName>
    <definedName name="BExXUB9RSLSCNN5ETLXY72DAPZZM" localSheetId="5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15" hidden="1">#REF!</definedName>
    <definedName name="BExXUFRM82XQIN2T8KGLDQL1IBQW" localSheetId="14" hidden="1">#REF!</definedName>
    <definedName name="BExXUFRM82XQIN2T8KGLDQL1IBQW" localSheetId="13" hidden="1">#REF!</definedName>
    <definedName name="BExXUFRM82XQIN2T8KGLDQL1IBQW" localSheetId="12" hidden="1">#REF!</definedName>
    <definedName name="BExXUFRM82XQIN2T8KGLDQL1IBQW" localSheetId="11" hidden="1">#REF!</definedName>
    <definedName name="BExXUFRM82XQIN2T8KGLDQL1IBQW" localSheetId="10" hidden="1">#REF!</definedName>
    <definedName name="BExXUFRM82XQIN2T8KGLDQL1IBQW" localSheetId="9" hidden="1">#REF!</definedName>
    <definedName name="BExXUFRM82XQIN2T8KGLDQL1IBQW" localSheetId="8" hidden="1">#REF!</definedName>
    <definedName name="BExXUFRM82XQIN2T8KGLDQL1IBQW" localSheetId="7" hidden="1">#REF!</definedName>
    <definedName name="BExXUFRM82XQIN2T8KGLDQL1IBQW" localSheetId="6" hidden="1">#REF!</definedName>
    <definedName name="BExXUFRM82XQIN2T8KGLDQL1IBQW" localSheetId="5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15" hidden="1">#REF!</definedName>
    <definedName name="BExXUQEQBF6FI240ZGIF9YXZSRAU" localSheetId="14" hidden="1">#REF!</definedName>
    <definedName name="BExXUQEQBF6FI240ZGIF9YXZSRAU" localSheetId="13" hidden="1">#REF!</definedName>
    <definedName name="BExXUQEQBF6FI240ZGIF9YXZSRAU" localSheetId="12" hidden="1">#REF!</definedName>
    <definedName name="BExXUQEQBF6FI240ZGIF9YXZSRAU" localSheetId="11" hidden="1">#REF!</definedName>
    <definedName name="BExXUQEQBF6FI240ZGIF9YXZSRAU" localSheetId="10" hidden="1">#REF!</definedName>
    <definedName name="BExXUQEQBF6FI240ZGIF9YXZSRAU" localSheetId="9" hidden="1">#REF!</definedName>
    <definedName name="BExXUQEQBF6FI240ZGIF9YXZSRAU" localSheetId="8" hidden="1">#REF!</definedName>
    <definedName name="BExXUQEQBF6FI240ZGIF9YXZSRAU" localSheetId="7" hidden="1">#REF!</definedName>
    <definedName name="BExXUQEQBF6FI240ZGIF9YXZSRAU" localSheetId="6" hidden="1">#REF!</definedName>
    <definedName name="BExXUQEQBF6FI240ZGIF9YXZSRAU" localSheetId="5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15" hidden="1">#REF!</definedName>
    <definedName name="BExXUX02UQ8LJPBZ4YBORILFR0W0" localSheetId="14" hidden="1">#REF!</definedName>
    <definedName name="BExXUX02UQ8LJPBZ4YBORILFR0W0" localSheetId="13" hidden="1">#REF!</definedName>
    <definedName name="BExXUX02UQ8LJPBZ4YBORILFR0W0" localSheetId="12" hidden="1">#REF!</definedName>
    <definedName name="BExXUX02UQ8LJPBZ4YBORILFR0W0" localSheetId="11" hidden="1">#REF!</definedName>
    <definedName name="BExXUX02UQ8LJPBZ4YBORILFR0W0" localSheetId="10" hidden="1">#REF!</definedName>
    <definedName name="BExXUX02UQ8LJPBZ4YBORILFR0W0" localSheetId="9" hidden="1">#REF!</definedName>
    <definedName name="BExXUX02UQ8LJPBZ4YBORILFR0W0" localSheetId="8" hidden="1">#REF!</definedName>
    <definedName name="BExXUX02UQ8LJPBZ4YBORILFR0W0" localSheetId="7" hidden="1">#REF!</definedName>
    <definedName name="BExXUX02UQ8LJPBZ4YBORILFR0W0" localSheetId="6" hidden="1">#REF!</definedName>
    <definedName name="BExXUX02UQ8LJPBZ4YBORILFR0W0" localSheetId="5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15" hidden="1">#REF!</definedName>
    <definedName name="BExXUYND6EJO7CJ5KRICV4O1JNWK" localSheetId="14" hidden="1">#REF!</definedName>
    <definedName name="BExXUYND6EJO7CJ5KRICV4O1JNWK" localSheetId="13" hidden="1">#REF!</definedName>
    <definedName name="BExXUYND6EJO7CJ5KRICV4O1JNWK" localSheetId="12" hidden="1">#REF!</definedName>
    <definedName name="BExXUYND6EJO7CJ5KRICV4O1JNWK" localSheetId="11" hidden="1">#REF!</definedName>
    <definedName name="BExXUYND6EJO7CJ5KRICV4O1JNWK" localSheetId="10" hidden="1">#REF!</definedName>
    <definedName name="BExXUYND6EJO7CJ5KRICV4O1JNWK" localSheetId="9" hidden="1">#REF!</definedName>
    <definedName name="BExXUYND6EJO7CJ5KRICV4O1JNWK" localSheetId="8" hidden="1">#REF!</definedName>
    <definedName name="BExXUYND6EJO7CJ5KRICV4O1JNWK" localSheetId="7" hidden="1">#REF!</definedName>
    <definedName name="BExXUYND6EJO7CJ5KRICV4O1JNWK" localSheetId="6" hidden="1">#REF!</definedName>
    <definedName name="BExXUYND6EJO7CJ5KRICV4O1JNWK" localSheetId="5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15" hidden="1">#REF!</definedName>
    <definedName name="BExXV6FWG4H3S2QEUJZYIXILNGJ7" localSheetId="14" hidden="1">#REF!</definedName>
    <definedName name="BExXV6FWG4H3S2QEUJZYIXILNGJ7" localSheetId="13" hidden="1">#REF!</definedName>
    <definedName name="BExXV6FWG4H3S2QEUJZYIXILNGJ7" localSheetId="12" hidden="1">#REF!</definedName>
    <definedName name="BExXV6FWG4H3S2QEUJZYIXILNGJ7" localSheetId="11" hidden="1">#REF!</definedName>
    <definedName name="BExXV6FWG4H3S2QEUJZYIXILNGJ7" localSheetId="10" hidden="1">#REF!</definedName>
    <definedName name="BExXV6FWG4H3S2QEUJZYIXILNGJ7" localSheetId="9" hidden="1">#REF!</definedName>
    <definedName name="BExXV6FWG4H3S2QEUJZYIXILNGJ7" localSheetId="8" hidden="1">#REF!</definedName>
    <definedName name="BExXV6FWG4H3S2QEUJZYIXILNGJ7" localSheetId="7" hidden="1">#REF!</definedName>
    <definedName name="BExXV6FWG4H3S2QEUJZYIXILNGJ7" localSheetId="6" hidden="1">#REF!</definedName>
    <definedName name="BExXV6FWG4H3S2QEUJZYIXILNGJ7" localSheetId="5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15" hidden="1">#REF!</definedName>
    <definedName name="BExXVK87BMMO6LHKV0CFDNIQVIBS" localSheetId="14" hidden="1">#REF!</definedName>
    <definedName name="BExXVK87BMMO6LHKV0CFDNIQVIBS" localSheetId="13" hidden="1">#REF!</definedName>
    <definedName name="BExXVK87BMMO6LHKV0CFDNIQVIBS" localSheetId="12" hidden="1">#REF!</definedName>
    <definedName name="BExXVK87BMMO6LHKV0CFDNIQVIBS" localSheetId="11" hidden="1">#REF!</definedName>
    <definedName name="BExXVK87BMMO6LHKV0CFDNIQVIBS" localSheetId="10" hidden="1">#REF!</definedName>
    <definedName name="BExXVK87BMMO6LHKV0CFDNIQVIBS" localSheetId="9" hidden="1">#REF!</definedName>
    <definedName name="BExXVK87BMMO6LHKV0CFDNIQVIBS" localSheetId="8" hidden="1">#REF!</definedName>
    <definedName name="BExXVK87BMMO6LHKV0CFDNIQVIBS" localSheetId="7" hidden="1">#REF!</definedName>
    <definedName name="BExXVK87BMMO6LHKV0CFDNIQVIBS" localSheetId="6" hidden="1">#REF!</definedName>
    <definedName name="BExXVK87BMMO6LHKV0CFDNIQVIBS" localSheetId="5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15" hidden="1">#REF!</definedName>
    <definedName name="BExXVKZ9WXPGL6IVY6T61IDD771I" localSheetId="14" hidden="1">#REF!</definedName>
    <definedName name="BExXVKZ9WXPGL6IVY6T61IDD771I" localSheetId="13" hidden="1">#REF!</definedName>
    <definedName name="BExXVKZ9WXPGL6IVY6T61IDD771I" localSheetId="12" hidden="1">#REF!</definedName>
    <definedName name="BExXVKZ9WXPGL6IVY6T61IDD771I" localSheetId="11" hidden="1">#REF!</definedName>
    <definedName name="BExXVKZ9WXPGL6IVY6T61IDD771I" localSheetId="10" hidden="1">#REF!</definedName>
    <definedName name="BExXVKZ9WXPGL6IVY6T61IDD771I" localSheetId="9" hidden="1">#REF!</definedName>
    <definedName name="BExXVKZ9WXPGL6IVY6T61IDD771I" localSheetId="8" hidden="1">#REF!</definedName>
    <definedName name="BExXVKZ9WXPGL6IVY6T61IDD771I" localSheetId="7" hidden="1">#REF!</definedName>
    <definedName name="BExXVKZ9WXPGL6IVY6T61IDD771I" localSheetId="6" hidden="1">#REF!</definedName>
    <definedName name="BExXVKZ9WXPGL6IVY6T61IDD771I" localSheetId="5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15" hidden="1">#REF!</definedName>
    <definedName name="BExXVLA319WCSEOVHB05KDUSU054" localSheetId="14" hidden="1">#REF!</definedName>
    <definedName name="BExXVLA319WCSEOVHB05KDUSU054" localSheetId="13" hidden="1">#REF!</definedName>
    <definedName name="BExXVLA319WCSEOVHB05KDUSU054" localSheetId="12" hidden="1">#REF!</definedName>
    <definedName name="BExXVLA319WCSEOVHB05KDUSU054" localSheetId="11" hidden="1">#REF!</definedName>
    <definedName name="BExXVLA319WCSEOVHB05KDUSU054" localSheetId="10" hidden="1">#REF!</definedName>
    <definedName name="BExXVLA319WCSEOVHB05KDUSU054" localSheetId="9" hidden="1">#REF!</definedName>
    <definedName name="BExXVLA319WCSEOVHB05KDUSU054" localSheetId="8" hidden="1">#REF!</definedName>
    <definedName name="BExXVLA319WCSEOVHB05KDUSU054" localSheetId="7" hidden="1">#REF!</definedName>
    <definedName name="BExXVLA319WCSEOVHB05KDUSU054" localSheetId="6" hidden="1">#REF!</definedName>
    <definedName name="BExXVLA319WCSEOVHB05KDUSU054" localSheetId="5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15" hidden="1">#REF!</definedName>
    <definedName name="BExXVTTG5YRCSTI0UL141BKR36SU" localSheetId="14" hidden="1">#REF!</definedName>
    <definedName name="BExXVTTG5YRCSTI0UL141BKR36SU" localSheetId="13" hidden="1">#REF!</definedName>
    <definedName name="BExXVTTG5YRCSTI0UL141BKR36SU" localSheetId="12" hidden="1">#REF!</definedName>
    <definedName name="BExXVTTG5YRCSTI0UL141BKR36SU" localSheetId="11" hidden="1">#REF!</definedName>
    <definedName name="BExXVTTG5YRCSTI0UL141BKR36SU" localSheetId="10" hidden="1">#REF!</definedName>
    <definedName name="BExXVTTG5YRCSTI0UL141BKR36SU" localSheetId="9" hidden="1">#REF!</definedName>
    <definedName name="BExXVTTG5YRCSTI0UL141BKR36SU" localSheetId="8" hidden="1">#REF!</definedName>
    <definedName name="BExXVTTG5YRCSTI0UL141BKR36SU" localSheetId="7" hidden="1">#REF!</definedName>
    <definedName name="BExXVTTG5YRCSTI0UL141BKR36SU" localSheetId="6" hidden="1">#REF!</definedName>
    <definedName name="BExXVTTG5YRCSTI0UL141BKR36SU" localSheetId="5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15" hidden="1">#REF!</definedName>
    <definedName name="BExXVYWX74VKI8BDDSX9U85460MB" localSheetId="14" hidden="1">#REF!</definedName>
    <definedName name="BExXVYWX74VKI8BDDSX9U85460MB" localSheetId="13" hidden="1">#REF!</definedName>
    <definedName name="BExXVYWX74VKI8BDDSX9U85460MB" localSheetId="12" hidden="1">#REF!</definedName>
    <definedName name="BExXVYWX74VKI8BDDSX9U85460MB" localSheetId="11" hidden="1">#REF!</definedName>
    <definedName name="BExXVYWX74VKI8BDDSX9U85460MB" localSheetId="10" hidden="1">#REF!</definedName>
    <definedName name="BExXVYWX74VKI8BDDSX9U85460MB" localSheetId="9" hidden="1">#REF!</definedName>
    <definedName name="BExXVYWX74VKI8BDDSX9U85460MB" localSheetId="8" hidden="1">#REF!</definedName>
    <definedName name="BExXVYWX74VKI8BDDSX9U85460MB" localSheetId="7" hidden="1">#REF!</definedName>
    <definedName name="BExXVYWX74VKI8BDDSX9U85460MB" localSheetId="6" hidden="1">#REF!</definedName>
    <definedName name="BExXVYWX74VKI8BDDSX9U85460MB" localSheetId="5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15" hidden="1">#REF!</definedName>
    <definedName name="BExXW27MMXHXUXX78SDTBE1JYTHT" localSheetId="14" hidden="1">#REF!</definedName>
    <definedName name="BExXW27MMXHXUXX78SDTBE1JYTHT" localSheetId="13" hidden="1">#REF!</definedName>
    <definedName name="BExXW27MMXHXUXX78SDTBE1JYTHT" localSheetId="12" hidden="1">#REF!</definedName>
    <definedName name="BExXW27MMXHXUXX78SDTBE1JYTHT" localSheetId="11" hidden="1">#REF!</definedName>
    <definedName name="BExXW27MMXHXUXX78SDTBE1JYTHT" localSheetId="10" hidden="1">#REF!</definedName>
    <definedName name="BExXW27MMXHXUXX78SDTBE1JYTHT" localSheetId="9" hidden="1">#REF!</definedName>
    <definedName name="BExXW27MMXHXUXX78SDTBE1JYTHT" localSheetId="8" hidden="1">#REF!</definedName>
    <definedName name="BExXW27MMXHXUXX78SDTBE1JYTHT" localSheetId="7" hidden="1">#REF!</definedName>
    <definedName name="BExXW27MMXHXUXX78SDTBE1JYTHT" localSheetId="6" hidden="1">#REF!</definedName>
    <definedName name="BExXW27MMXHXUXX78SDTBE1JYTHT" localSheetId="5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15" hidden="1">#REF!</definedName>
    <definedName name="BExXW2YIM2MYBSHRIX0RP9D4PRMN" localSheetId="14" hidden="1">#REF!</definedName>
    <definedName name="BExXW2YIM2MYBSHRIX0RP9D4PRMN" localSheetId="13" hidden="1">#REF!</definedName>
    <definedName name="BExXW2YIM2MYBSHRIX0RP9D4PRMN" localSheetId="12" hidden="1">#REF!</definedName>
    <definedName name="BExXW2YIM2MYBSHRIX0RP9D4PRMN" localSheetId="11" hidden="1">#REF!</definedName>
    <definedName name="BExXW2YIM2MYBSHRIX0RP9D4PRMN" localSheetId="10" hidden="1">#REF!</definedName>
    <definedName name="BExXW2YIM2MYBSHRIX0RP9D4PRMN" localSheetId="9" hidden="1">#REF!</definedName>
    <definedName name="BExXW2YIM2MYBSHRIX0RP9D4PRMN" localSheetId="8" hidden="1">#REF!</definedName>
    <definedName name="BExXW2YIM2MYBSHRIX0RP9D4PRMN" localSheetId="7" hidden="1">#REF!</definedName>
    <definedName name="BExXW2YIM2MYBSHRIX0RP9D4PRMN" localSheetId="6" hidden="1">#REF!</definedName>
    <definedName name="BExXW2YIM2MYBSHRIX0RP9D4PRMN" localSheetId="5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15" hidden="1">#REF!</definedName>
    <definedName name="BExXWBNE4KTFSXKVSRF6WX039WPB" localSheetId="14" hidden="1">#REF!</definedName>
    <definedName name="BExXWBNE4KTFSXKVSRF6WX039WPB" localSheetId="13" hidden="1">#REF!</definedName>
    <definedName name="BExXWBNE4KTFSXKVSRF6WX039WPB" localSheetId="12" hidden="1">#REF!</definedName>
    <definedName name="BExXWBNE4KTFSXKVSRF6WX039WPB" localSheetId="11" hidden="1">#REF!</definedName>
    <definedName name="BExXWBNE4KTFSXKVSRF6WX039WPB" localSheetId="10" hidden="1">#REF!</definedName>
    <definedName name="BExXWBNE4KTFSXKVSRF6WX039WPB" localSheetId="9" hidden="1">#REF!</definedName>
    <definedName name="BExXWBNE4KTFSXKVSRF6WX039WPB" localSheetId="8" hidden="1">#REF!</definedName>
    <definedName name="BExXWBNE4KTFSXKVSRF6WX039WPB" localSheetId="7" hidden="1">#REF!</definedName>
    <definedName name="BExXWBNE4KTFSXKVSRF6WX039WPB" localSheetId="6" hidden="1">#REF!</definedName>
    <definedName name="BExXWBNE4KTFSXKVSRF6WX039WPB" localSheetId="5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15" hidden="1">#REF!</definedName>
    <definedName name="BExXWFP5AYE7EHYTJWBZSQ8PQ0YX" localSheetId="14" hidden="1">#REF!</definedName>
    <definedName name="BExXWFP5AYE7EHYTJWBZSQ8PQ0YX" localSheetId="13" hidden="1">#REF!</definedName>
    <definedName name="BExXWFP5AYE7EHYTJWBZSQ8PQ0YX" localSheetId="12" hidden="1">#REF!</definedName>
    <definedName name="BExXWFP5AYE7EHYTJWBZSQ8PQ0YX" localSheetId="11" hidden="1">#REF!</definedName>
    <definedName name="BExXWFP5AYE7EHYTJWBZSQ8PQ0YX" localSheetId="10" hidden="1">#REF!</definedName>
    <definedName name="BExXWFP5AYE7EHYTJWBZSQ8PQ0YX" localSheetId="9" hidden="1">#REF!</definedName>
    <definedName name="BExXWFP5AYE7EHYTJWBZSQ8PQ0YX" localSheetId="8" hidden="1">#REF!</definedName>
    <definedName name="BExXWFP5AYE7EHYTJWBZSQ8PQ0YX" localSheetId="7" hidden="1">#REF!</definedName>
    <definedName name="BExXWFP5AYE7EHYTJWBZSQ8PQ0YX" localSheetId="6" hidden="1">#REF!</definedName>
    <definedName name="BExXWFP5AYE7EHYTJWBZSQ8PQ0YX" localSheetId="5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15" hidden="1">#REF!</definedName>
    <definedName name="BExXWIUCR0LXM58OVKZT2APLVTIA" localSheetId="14" hidden="1">#REF!</definedName>
    <definedName name="BExXWIUCR0LXM58OVKZT2APLVTIA" localSheetId="13" hidden="1">#REF!</definedName>
    <definedName name="BExXWIUCR0LXM58OVKZT2APLVTIA" localSheetId="12" hidden="1">#REF!</definedName>
    <definedName name="BExXWIUCR0LXM58OVKZT2APLVTIA" localSheetId="11" hidden="1">#REF!</definedName>
    <definedName name="BExXWIUCR0LXM58OVKZT2APLVTIA" localSheetId="10" hidden="1">#REF!</definedName>
    <definedName name="BExXWIUCR0LXM58OVKZT2APLVTIA" localSheetId="9" hidden="1">#REF!</definedName>
    <definedName name="BExXWIUCR0LXM58OVKZT2APLVTIA" localSheetId="8" hidden="1">#REF!</definedName>
    <definedName name="BExXWIUCR0LXM58OVKZT2APLVTIA" localSheetId="7" hidden="1">#REF!</definedName>
    <definedName name="BExXWIUCR0LXM58OVKZT2APLVTIA" localSheetId="6" hidden="1">#REF!</definedName>
    <definedName name="BExXWIUCR0LXM58OVKZT2APLVTIA" localSheetId="5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15" hidden="1">#REF!</definedName>
    <definedName name="BExXWTXJEA32DLC6QKN10QB955JT" localSheetId="14" hidden="1">#REF!</definedName>
    <definedName name="BExXWTXJEA32DLC6QKN10QB955JT" localSheetId="13" hidden="1">#REF!</definedName>
    <definedName name="BExXWTXJEA32DLC6QKN10QB955JT" localSheetId="12" hidden="1">#REF!</definedName>
    <definedName name="BExXWTXJEA32DLC6QKN10QB955JT" localSheetId="11" hidden="1">#REF!</definedName>
    <definedName name="BExXWTXJEA32DLC6QKN10QB955JT" localSheetId="10" hidden="1">#REF!</definedName>
    <definedName name="BExXWTXJEA32DLC6QKN10QB955JT" localSheetId="9" hidden="1">#REF!</definedName>
    <definedName name="BExXWTXJEA32DLC6QKN10QB955JT" localSheetId="8" hidden="1">#REF!</definedName>
    <definedName name="BExXWTXJEA32DLC6QKN10QB955JT" localSheetId="7" hidden="1">#REF!</definedName>
    <definedName name="BExXWTXJEA32DLC6QKN10QB955JT" localSheetId="6" hidden="1">#REF!</definedName>
    <definedName name="BExXWTXJEA32DLC6QKN10QB955JT" localSheetId="5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15" hidden="1">#REF!</definedName>
    <definedName name="BExXWVFIBQT8OY1O41FRFPFGXQHK" localSheetId="14" hidden="1">#REF!</definedName>
    <definedName name="BExXWVFIBQT8OY1O41FRFPFGXQHK" localSheetId="13" hidden="1">#REF!</definedName>
    <definedName name="BExXWVFIBQT8OY1O41FRFPFGXQHK" localSheetId="12" hidden="1">#REF!</definedName>
    <definedName name="BExXWVFIBQT8OY1O41FRFPFGXQHK" localSheetId="11" hidden="1">#REF!</definedName>
    <definedName name="BExXWVFIBQT8OY1O41FRFPFGXQHK" localSheetId="10" hidden="1">#REF!</definedName>
    <definedName name="BExXWVFIBQT8OY1O41FRFPFGXQHK" localSheetId="9" hidden="1">#REF!</definedName>
    <definedName name="BExXWVFIBQT8OY1O41FRFPFGXQHK" localSheetId="8" hidden="1">#REF!</definedName>
    <definedName name="BExXWVFIBQT8OY1O41FRFPFGXQHK" localSheetId="7" hidden="1">#REF!</definedName>
    <definedName name="BExXWVFIBQT8OY1O41FRFPFGXQHK" localSheetId="6" hidden="1">#REF!</definedName>
    <definedName name="BExXWVFIBQT8OY1O41FRFPFGXQHK" localSheetId="5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15" hidden="1">#REF!</definedName>
    <definedName name="BExXWWXHBZHA9J3N8K47F84X0M0L" localSheetId="14" hidden="1">#REF!</definedName>
    <definedName name="BExXWWXHBZHA9J3N8K47F84X0M0L" localSheetId="13" hidden="1">#REF!</definedName>
    <definedName name="BExXWWXHBZHA9J3N8K47F84X0M0L" localSheetId="12" hidden="1">#REF!</definedName>
    <definedName name="BExXWWXHBZHA9J3N8K47F84X0M0L" localSheetId="11" hidden="1">#REF!</definedName>
    <definedName name="BExXWWXHBZHA9J3N8K47F84X0M0L" localSheetId="10" hidden="1">#REF!</definedName>
    <definedName name="BExXWWXHBZHA9J3N8K47F84X0M0L" localSheetId="9" hidden="1">#REF!</definedName>
    <definedName name="BExXWWXHBZHA9J3N8K47F84X0M0L" localSheetId="8" hidden="1">#REF!</definedName>
    <definedName name="BExXWWXHBZHA9J3N8K47F84X0M0L" localSheetId="7" hidden="1">#REF!</definedName>
    <definedName name="BExXWWXHBZHA9J3N8K47F84X0M0L" localSheetId="6" hidden="1">#REF!</definedName>
    <definedName name="BExXWWXHBZHA9J3N8K47F84X0M0L" localSheetId="5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15" hidden="1">#REF!</definedName>
    <definedName name="BExXXBM521DL8R4ZX7NZ3DBCUOR5" localSheetId="14" hidden="1">#REF!</definedName>
    <definedName name="BExXXBM521DL8R4ZX7NZ3DBCUOR5" localSheetId="13" hidden="1">#REF!</definedName>
    <definedName name="BExXXBM521DL8R4ZX7NZ3DBCUOR5" localSheetId="12" hidden="1">#REF!</definedName>
    <definedName name="BExXXBM521DL8R4ZX7NZ3DBCUOR5" localSheetId="11" hidden="1">#REF!</definedName>
    <definedName name="BExXXBM521DL8R4ZX7NZ3DBCUOR5" localSheetId="10" hidden="1">#REF!</definedName>
    <definedName name="BExXXBM521DL8R4ZX7NZ3DBCUOR5" localSheetId="9" hidden="1">#REF!</definedName>
    <definedName name="BExXXBM521DL8R4ZX7NZ3DBCUOR5" localSheetId="8" hidden="1">#REF!</definedName>
    <definedName name="BExXXBM521DL8R4ZX7NZ3DBCUOR5" localSheetId="7" hidden="1">#REF!</definedName>
    <definedName name="BExXXBM521DL8R4ZX7NZ3DBCUOR5" localSheetId="6" hidden="1">#REF!</definedName>
    <definedName name="BExXXBM521DL8R4ZX7NZ3DBCUOR5" localSheetId="5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15" hidden="1">#REF!</definedName>
    <definedName name="BExXXC7OZI33XZ03NRMEP7VRLQK4" localSheetId="14" hidden="1">#REF!</definedName>
    <definedName name="BExXXC7OZI33XZ03NRMEP7VRLQK4" localSheetId="13" hidden="1">#REF!</definedName>
    <definedName name="BExXXC7OZI33XZ03NRMEP7VRLQK4" localSheetId="12" hidden="1">#REF!</definedName>
    <definedName name="BExXXC7OZI33XZ03NRMEP7VRLQK4" localSheetId="11" hidden="1">#REF!</definedName>
    <definedName name="BExXXC7OZI33XZ03NRMEP7VRLQK4" localSheetId="10" hidden="1">#REF!</definedName>
    <definedName name="BExXXC7OZI33XZ03NRMEP7VRLQK4" localSheetId="9" hidden="1">#REF!</definedName>
    <definedName name="BExXXC7OZI33XZ03NRMEP7VRLQK4" localSheetId="8" hidden="1">#REF!</definedName>
    <definedName name="BExXXC7OZI33XZ03NRMEP7VRLQK4" localSheetId="7" hidden="1">#REF!</definedName>
    <definedName name="BExXXC7OZI33XZ03NRMEP7VRLQK4" localSheetId="6" hidden="1">#REF!</definedName>
    <definedName name="BExXXC7OZI33XZ03NRMEP7VRLQK4" localSheetId="5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15" hidden="1">#REF!</definedName>
    <definedName name="BExXXH5N3NKBQ7BCJPJTBF8CYM2Q" localSheetId="14" hidden="1">#REF!</definedName>
    <definedName name="BExXXH5N3NKBQ7BCJPJTBF8CYM2Q" localSheetId="13" hidden="1">#REF!</definedName>
    <definedName name="BExXXH5N3NKBQ7BCJPJTBF8CYM2Q" localSheetId="12" hidden="1">#REF!</definedName>
    <definedName name="BExXXH5N3NKBQ7BCJPJTBF8CYM2Q" localSheetId="11" hidden="1">#REF!</definedName>
    <definedName name="BExXXH5N3NKBQ7BCJPJTBF8CYM2Q" localSheetId="10" hidden="1">#REF!</definedName>
    <definedName name="BExXXH5N3NKBQ7BCJPJTBF8CYM2Q" localSheetId="9" hidden="1">#REF!</definedName>
    <definedName name="BExXXH5N3NKBQ7BCJPJTBF8CYM2Q" localSheetId="8" hidden="1">#REF!</definedName>
    <definedName name="BExXXH5N3NKBQ7BCJPJTBF8CYM2Q" localSheetId="7" hidden="1">#REF!</definedName>
    <definedName name="BExXXH5N3NKBQ7BCJPJTBF8CYM2Q" localSheetId="6" hidden="1">#REF!</definedName>
    <definedName name="BExXXH5N3NKBQ7BCJPJTBF8CYM2Q" localSheetId="5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15" hidden="1">#REF!</definedName>
    <definedName name="BExXXI7HHXLBLUEW7EQ73TALJF48" localSheetId="14" hidden="1">#REF!</definedName>
    <definedName name="BExXXI7HHXLBLUEW7EQ73TALJF48" localSheetId="13" hidden="1">#REF!</definedName>
    <definedName name="BExXXI7HHXLBLUEW7EQ73TALJF48" localSheetId="12" hidden="1">#REF!</definedName>
    <definedName name="BExXXI7HHXLBLUEW7EQ73TALJF48" localSheetId="11" hidden="1">#REF!</definedName>
    <definedName name="BExXXI7HHXLBLUEW7EQ73TALJF48" localSheetId="10" hidden="1">#REF!</definedName>
    <definedName name="BExXXI7HHXLBLUEW7EQ73TALJF48" localSheetId="9" hidden="1">#REF!</definedName>
    <definedName name="BExXXI7HHXLBLUEW7EQ73TALJF48" localSheetId="8" hidden="1">#REF!</definedName>
    <definedName name="BExXXI7HHXLBLUEW7EQ73TALJF48" localSheetId="7" hidden="1">#REF!</definedName>
    <definedName name="BExXXI7HHXLBLUEW7EQ73TALJF48" localSheetId="6" hidden="1">#REF!</definedName>
    <definedName name="BExXXI7HHXLBLUEW7EQ73TALJF48" localSheetId="5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15" hidden="1">#REF!</definedName>
    <definedName name="BExXXKWLM4D541BH6O8GOJMHFHMW" localSheetId="14" hidden="1">#REF!</definedName>
    <definedName name="BExXXKWLM4D541BH6O8GOJMHFHMW" localSheetId="13" hidden="1">#REF!</definedName>
    <definedName name="BExXXKWLM4D541BH6O8GOJMHFHMW" localSheetId="12" hidden="1">#REF!</definedName>
    <definedName name="BExXXKWLM4D541BH6O8GOJMHFHMW" localSheetId="11" hidden="1">#REF!</definedName>
    <definedName name="BExXXKWLM4D541BH6O8GOJMHFHMW" localSheetId="10" hidden="1">#REF!</definedName>
    <definedName name="BExXXKWLM4D541BH6O8GOJMHFHMW" localSheetId="9" hidden="1">#REF!</definedName>
    <definedName name="BExXXKWLM4D541BH6O8GOJMHFHMW" localSheetId="8" hidden="1">#REF!</definedName>
    <definedName name="BExXXKWLM4D541BH6O8GOJMHFHMW" localSheetId="7" hidden="1">#REF!</definedName>
    <definedName name="BExXXKWLM4D541BH6O8GOJMHFHMW" localSheetId="6" hidden="1">#REF!</definedName>
    <definedName name="BExXXKWLM4D541BH6O8GOJMHFHMW" localSheetId="5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15" hidden="1">#REF!</definedName>
    <definedName name="BExXXNR17I6P4FQZPQF2ZXDFYB6C" localSheetId="14" hidden="1">#REF!</definedName>
    <definedName name="BExXXNR17I6P4FQZPQF2ZXDFYB6C" localSheetId="13" hidden="1">#REF!</definedName>
    <definedName name="BExXXNR17I6P4FQZPQF2ZXDFYB6C" localSheetId="12" hidden="1">#REF!</definedName>
    <definedName name="BExXXNR17I6P4FQZPQF2ZXDFYB6C" localSheetId="11" hidden="1">#REF!</definedName>
    <definedName name="BExXXNR17I6P4FQZPQF2ZXDFYB6C" localSheetId="10" hidden="1">#REF!</definedName>
    <definedName name="BExXXNR17I6P4FQZPQF2ZXDFYB6C" localSheetId="9" hidden="1">#REF!</definedName>
    <definedName name="BExXXNR17I6P4FQZPQF2ZXDFYB6C" localSheetId="8" hidden="1">#REF!</definedName>
    <definedName name="BExXXNR17I6P4FQZPQF2ZXDFYB6C" localSheetId="7" hidden="1">#REF!</definedName>
    <definedName name="BExXXNR17I6P4FQZPQF2ZXDFYB6C" localSheetId="6" hidden="1">#REF!</definedName>
    <definedName name="BExXXNR17I6P4FQZPQF2ZXDFYB6C" localSheetId="5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15" hidden="1">#REF!</definedName>
    <definedName name="BExXXPPA1Q87XPI97X0OXCPBPDON" localSheetId="14" hidden="1">#REF!</definedName>
    <definedName name="BExXXPPA1Q87XPI97X0OXCPBPDON" localSheetId="13" hidden="1">#REF!</definedName>
    <definedName name="BExXXPPA1Q87XPI97X0OXCPBPDON" localSheetId="12" hidden="1">#REF!</definedName>
    <definedName name="BExXXPPA1Q87XPI97X0OXCPBPDON" localSheetId="11" hidden="1">#REF!</definedName>
    <definedName name="BExXXPPA1Q87XPI97X0OXCPBPDON" localSheetId="10" hidden="1">#REF!</definedName>
    <definedName name="BExXXPPA1Q87XPI97X0OXCPBPDON" localSheetId="9" hidden="1">#REF!</definedName>
    <definedName name="BExXXPPA1Q87XPI97X0OXCPBPDON" localSheetId="8" hidden="1">#REF!</definedName>
    <definedName name="BExXXPPA1Q87XPI97X0OXCPBPDON" localSheetId="7" hidden="1">#REF!</definedName>
    <definedName name="BExXXPPA1Q87XPI97X0OXCPBPDON" localSheetId="6" hidden="1">#REF!</definedName>
    <definedName name="BExXXPPA1Q87XPI97X0OXCPBPDON" localSheetId="5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15" hidden="1">#REF!</definedName>
    <definedName name="BExXXVUDA98IZTQ6MANKU4MTTDVR" localSheetId="14" hidden="1">#REF!</definedName>
    <definedName name="BExXXVUDA98IZTQ6MANKU4MTTDVR" localSheetId="13" hidden="1">#REF!</definedName>
    <definedName name="BExXXVUDA98IZTQ6MANKU4MTTDVR" localSheetId="12" hidden="1">#REF!</definedName>
    <definedName name="BExXXVUDA98IZTQ6MANKU4MTTDVR" localSheetId="11" hidden="1">#REF!</definedName>
    <definedName name="BExXXVUDA98IZTQ6MANKU4MTTDVR" localSheetId="10" hidden="1">#REF!</definedName>
    <definedName name="BExXXVUDA98IZTQ6MANKU4MTTDVR" localSheetId="9" hidden="1">#REF!</definedName>
    <definedName name="BExXXVUDA98IZTQ6MANKU4MTTDVR" localSheetId="8" hidden="1">#REF!</definedName>
    <definedName name="BExXXVUDA98IZTQ6MANKU4MTTDVR" localSheetId="7" hidden="1">#REF!</definedName>
    <definedName name="BExXXVUDA98IZTQ6MANKU4MTTDVR" localSheetId="6" hidden="1">#REF!</definedName>
    <definedName name="BExXXVUDA98IZTQ6MANKU4MTTDVR" localSheetId="5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15" hidden="1">#REF!</definedName>
    <definedName name="BExXXZQNZY6IZI45DJXJK0MQZWA7" localSheetId="14" hidden="1">#REF!</definedName>
    <definedName name="BExXXZQNZY6IZI45DJXJK0MQZWA7" localSheetId="13" hidden="1">#REF!</definedName>
    <definedName name="BExXXZQNZY6IZI45DJXJK0MQZWA7" localSheetId="12" hidden="1">#REF!</definedName>
    <definedName name="BExXXZQNZY6IZI45DJXJK0MQZWA7" localSheetId="11" hidden="1">#REF!</definedName>
    <definedName name="BExXXZQNZY6IZI45DJXJK0MQZWA7" localSheetId="10" hidden="1">#REF!</definedName>
    <definedName name="BExXXZQNZY6IZI45DJXJK0MQZWA7" localSheetId="9" hidden="1">#REF!</definedName>
    <definedName name="BExXXZQNZY6IZI45DJXJK0MQZWA7" localSheetId="8" hidden="1">#REF!</definedName>
    <definedName name="BExXXZQNZY6IZI45DJXJK0MQZWA7" localSheetId="7" hidden="1">#REF!</definedName>
    <definedName name="BExXXZQNZY6IZI45DJXJK0MQZWA7" localSheetId="6" hidden="1">#REF!</definedName>
    <definedName name="BExXXZQNZY6IZI45DJXJK0MQZWA7" localSheetId="5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15" hidden="1">#REF!</definedName>
    <definedName name="BExXY5QFG6QP94SFT3935OBM8Y4K" localSheetId="14" hidden="1">#REF!</definedName>
    <definedName name="BExXY5QFG6QP94SFT3935OBM8Y4K" localSheetId="13" hidden="1">#REF!</definedName>
    <definedName name="BExXY5QFG6QP94SFT3935OBM8Y4K" localSheetId="12" hidden="1">#REF!</definedName>
    <definedName name="BExXY5QFG6QP94SFT3935OBM8Y4K" localSheetId="11" hidden="1">#REF!</definedName>
    <definedName name="BExXY5QFG6QP94SFT3935OBM8Y4K" localSheetId="10" hidden="1">#REF!</definedName>
    <definedName name="BExXY5QFG6QP94SFT3935OBM8Y4K" localSheetId="9" hidden="1">#REF!</definedName>
    <definedName name="BExXY5QFG6QP94SFT3935OBM8Y4K" localSheetId="8" hidden="1">#REF!</definedName>
    <definedName name="BExXY5QFG6QP94SFT3935OBM8Y4K" localSheetId="7" hidden="1">#REF!</definedName>
    <definedName name="BExXY5QFG6QP94SFT3935OBM8Y4K" localSheetId="6" hidden="1">#REF!</definedName>
    <definedName name="BExXY5QFG6QP94SFT3935OBM8Y4K" localSheetId="5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15" hidden="1">#REF!</definedName>
    <definedName name="BExXY7TYEBFXRYUYIFHTN65RJ8EW" localSheetId="14" hidden="1">#REF!</definedName>
    <definedName name="BExXY7TYEBFXRYUYIFHTN65RJ8EW" localSheetId="13" hidden="1">#REF!</definedName>
    <definedName name="BExXY7TYEBFXRYUYIFHTN65RJ8EW" localSheetId="12" hidden="1">#REF!</definedName>
    <definedName name="BExXY7TYEBFXRYUYIFHTN65RJ8EW" localSheetId="11" hidden="1">#REF!</definedName>
    <definedName name="BExXY7TYEBFXRYUYIFHTN65RJ8EW" localSheetId="10" hidden="1">#REF!</definedName>
    <definedName name="BExXY7TYEBFXRYUYIFHTN65RJ8EW" localSheetId="9" hidden="1">#REF!</definedName>
    <definedName name="BExXY7TYEBFXRYUYIFHTN65RJ8EW" localSheetId="8" hidden="1">#REF!</definedName>
    <definedName name="BExXY7TYEBFXRYUYIFHTN65RJ8EW" localSheetId="7" hidden="1">#REF!</definedName>
    <definedName name="BExXY7TYEBFXRYUYIFHTN65RJ8EW" localSheetId="6" hidden="1">#REF!</definedName>
    <definedName name="BExXY7TYEBFXRYUYIFHTN65RJ8EW" localSheetId="5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15" hidden="1">#REF!</definedName>
    <definedName name="BExXYLBHANUXC5FCTDDTGOVD3GQS" localSheetId="14" hidden="1">#REF!</definedName>
    <definedName name="BExXYLBHANUXC5FCTDDTGOVD3GQS" localSheetId="13" hidden="1">#REF!</definedName>
    <definedName name="BExXYLBHANUXC5FCTDDTGOVD3GQS" localSheetId="12" hidden="1">#REF!</definedName>
    <definedName name="BExXYLBHANUXC5FCTDDTGOVD3GQS" localSheetId="11" hidden="1">#REF!</definedName>
    <definedName name="BExXYLBHANUXC5FCTDDTGOVD3GQS" localSheetId="10" hidden="1">#REF!</definedName>
    <definedName name="BExXYLBHANUXC5FCTDDTGOVD3GQS" localSheetId="9" hidden="1">#REF!</definedName>
    <definedName name="BExXYLBHANUXC5FCTDDTGOVD3GQS" localSheetId="8" hidden="1">#REF!</definedName>
    <definedName name="BExXYLBHANUXC5FCTDDTGOVD3GQS" localSheetId="7" hidden="1">#REF!</definedName>
    <definedName name="BExXYLBHANUXC5FCTDDTGOVD3GQS" localSheetId="6" hidden="1">#REF!</definedName>
    <definedName name="BExXYLBHANUXC5FCTDDTGOVD3GQS" localSheetId="5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15" hidden="1">#REF!</definedName>
    <definedName name="BExXYMNYAYH3WA2ZCFAYKZID9ZCI" localSheetId="14" hidden="1">#REF!</definedName>
    <definedName name="BExXYMNYAYH3WA2ZCFAYKZID9ZCI" localSheetId="13" hidden="1">#REF!</definedName>
    <definedName name="BExXYMNYAYH3WA2ZCFAYKZID9ZCI" localSheetId="12" hidden="1">#REF!</definedName>
    <definedName name="BExXYMNYAYH3WA2ZCFAYKZID9ZCI" localSheetId="11" hidden="1">#REF!</definedName>
    <definedName name="BExXYMNYAYH3WA2ZCFAYKZID9ZCI" localSheetId="10" hidden="1">#REF!</definedName>
    <definedName name="BExXYMNYAYH3WA2ZCFAYKZID9ZCI" localSheetId="9" hidden="1">#REF!</definedName>
    <definedName name="BExXYMNYAYH3WA2ZCFAYKZID9ZCI" localSheetId="8" hidden="1">#REF!</definedName>
    <definedName name="BExXYMNYAYH3WA2ZCFAYKZID9ZCI" localSheetId="7" hidden="1">#REF!</definedName>
    <definedName name="BExXYMNYAYH3WA2ZCFAYKZID9ZCI" localSheetId="6" hidden="1">#REF!</definedName>
    <definedName name="BExXYMNYAYH3WA2ZCFAYKZID9ZCI" localSheetId="5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15" hidden="1">#REF!</definedName>
    <definedName name="BExXYYT12SVN2VDMLVNV4P3ISD8T" localSheetId="14" hidden="1">#REF!</definedName>
    <definedName name="BExXYYT12SVN2VDMLVNV4P3ISD8T" localSheetId="13" hidden="1">#REF!</definedName>
    <definedName name="BExXYYT12SVN2VDMLVNV4P3ISD8T" localSheetId="12" hidden="1">#REF!</definedName>
    <definedName name="BExXYYT12SVN2VDMLVNV4P3ISD8T" localSheetId="11" hidden="1">#REF!</definedName>
    <definedName name="BExXYYT12SVN2VDMLVNV4P3ISD8T" localSheetId="10" hidden="1">#REF!</definedName>
    <definedName name="BExXYYT12SVN2VDMLVNV4P3ISD8T" localSheetId="9" hidden="1">#REF!</definedName>
    <definedName name="BExXYYT12SVN2VDMLVNV4P3ISD8T" localSheetId="8" hidden="1">#REF!</definedName>
    <definedName name="BExXYYT12SVN2VDMLVNV4P3ISD8T" localSheetId="7" hidden="1">#REF!</definedName>
    <definedName name="BExXYYT12SVN2VDMLVNV4P3ISD8T" localSheetId="6" hidden="1">#REF!</definedName>
    <definedName name="BExXYYT12SVN2VDMLVNV4P3ISD8T" localSheetId="5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15" hidden="1">#REF!</definedName>
    <definedName name="BExXYZ3SPSRCWM4YHTPZDCOLZPHR" localSheetId="14" hidden="1">#REF!</definedName>
    <definedName name="BExXYZ3SPSRCWM4YHTPZDCOLZPHR" localSheetId="13" hidden="1">#REF!</definedName>
    <definedName name="BExXYZ3SPSRCWM4YHTPZDCOLZPHR" localSheetId="12" hidden="1">#REF!</definedName>
    <definedName name="BExXYZ3SPSRCWM4YHTPZDCOLZPHR" localSheetId="11" hidden="1">#REF!</definedName>
    <definedName name="BExXYZ3SPSRCWM4YHTPZDCOLZPHR" localSheetId="10" hidden="1">#REF!</definedName>
    <definedName name="BExXYZ3SPSRCWM4YHTPZDCOLZPHR" localSheetId="9" hidden="1">#REF!</definedName>
    <definedName name="BExXYZ3SPSRCWM4YHTPZDCOLZPHR" localSheetId="8" hidden="1">#REF!</definedName>
    <definedName name="BExXYZ3SPSRCWM4YHTPZDCOLZPHR" localSheetId="7" hidden="1">#REF!</definedName>
    <definedName name="BExXYZ3SPSRCWM4YHTPZDCOLZPHR" localSheetId="6" hidden="1">#REF!</definedName>
    <definedName name="BExXYZ3SPSRCWM4YHTPZDCOLZPHR" localSheetId="5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15" hidden="1">#REF!</definedName>
    <definedName name="BExXZFVV4YB42AZ3H1I40YG3JAPU" localSheetId="14" hidden="1">#REF!</definedName>
    <definedName name="BExXZFVV4YB42AZ3H1I40YG3JAPU" localSheetId="13" hidden="1">#REF!</definedName>
    <definedName name="BExXZFVV4YB42AZ3H1I40YG3JAPU" localSheetId="12" hidden="1">#REF!</definedName>
    <definedName name="BExXZFVV4YB42AZ3H1I40YG3JAPU" localSheetId="11" hidden="1">#REF!</definedName>
    <definedName name="BExXZFVV4YB42AZ3H1I40YG3JAPU" localSheetId="10" hidden="1">#REF!</definedName>
    <definedName name="BExXZFVV4YB42AZ3H1I40YG3JAPU" localSheetId="9" hidden="1">#REF!</definedName>
    <definedName name="BExXZFVV4YB42AZ3H1I40YG3JAPU" localSheetId="8" hidden="1">#REF!</definedName>
    <definedName name="BExXZFVV4YB42AZ3H1I40YG3JAPU" localSheetId="7" hidden="1">#REF!</definedName>
    <definedName name="BExXZFVV4YB42AZ3H1I40YG3JAPU" localSheetId="6" hidden="1">#REF!</definedName>
    <definedName name="BExXZFVV4YB42AZ3H1I40YG3JAPU" localSheetId="5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15" hidden="1">#REF!</definedName>
    <definedName name="BExXZG1CQE1M9TDJ99253H6JVGIH" localSheetId="14" hidden="1">#REF!</definedName>
    <definedName name="BExXZG1CQE1M9TDJ99253H6JVGIH" localSheetId="13" hidden="1">#REF!</definedName>
    <definedName name="BExXZG1CQE1M9TDJ99253H6JVGIH" localSheetId="12" hidden="1">#REF!</definedName>
    <definedName name="BExXZG1CQE1M9TDJ99253H6JVGIH" localSheetId="11" hidden="1">#REF!</definedName>
    <definedName name="BExXZG1CQE1M9TDJ99253H6JVGIH" localSheetId="10" hidden="1">#REF!</definedName>
    <definedName name="BExXZG1CQE1M9TDJ99253H6JVGIH" localSheetId="9" hidden="1">#REF!</definedName>
    <definedName name="BExXZG1CQE1M9TDJ99253H6JVGIH" localSheetId="8" hidden="1">#REF!</definedName>
    <definedName name="BExXZG1CQE1M9TDJ99253H6JVGIH" localSheetId="7" hidden="1">#REF!</definedName>
    <definedName name="BExXZG1CQE1M9TDJ99253H6JVGIH" localSheetId="6" hidden="1">#REF!</definedName>
    <definedName name="BExXZG1CQE1M9TDJ99253H6JVGIH" localSheetId="5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15" hidden="1">#REF!</definedName>
    <definedName name="BExXZHJ9T2JELF12CHHGD54J1B0C" localSheetId="14" hidden="1">#REF!</definedName>
    <definedName name="BExXZHJ9T2JELF12CHHGD54J1B0C" localSheetId="13" hidden="1">#REF!</definedName>
    <definedName name="BExXZHJ9T2JELF12CHHGD54J1B0C" localSheetId="12" hidden="1">#REF!</definedName>
    <definedName name="BExXZHJ9T2JELF12CHHGD54J1B0C" localSheetId="11" hidden="1">#REF!</definedName>
    <definedName name="BExXZHJ9T2JELF12CHHGD54J1B0C" localSheetId="10" hidden="1">#REF!</definedName>
    <definedName name="BExXZHJ9T2JELF12CHHGD54J1B0C" localSheetId="9" hidden="1">#REF!</definedName>
    <definedName name="BExXZHJ9T2JELF12CHHGD54J1B0C" localSheetId="8" hidden="1">#REF!</definedName>
    <definedName name="BExXZHJ9T2JELF12CHHGD54J1B0C" localSheetId="7" hidden="1">#REF!</definedName>
    <definedName name="BExXZHJ9T2JELF12CHHGD54J1B0C" localSheetId="6" hidden="1">#REF!</definedName>
    <definedName name="BExXZHJ9T2JELF12CHHGD54J1B0C" localSheetId="5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15" hidden="1">#REF!</definedName>
    <definedName name="BExXZNJ2X1TK2LRK5ZY3MX49H5T7" localSheetId="14" hidden="1">#REF!</definedName>
    <definedName name="BExXZNJ2X1TK2LRK5ZY3MX49H5T7" localSheetId="13" hidden="1">#REF!</definedName>
    <definedName name="BExXZNJ2X1TK2LRK5ZY3MX49H5T7" localSheetId="12" hidden="1">#REF!</definedName>
    <definedName name="BExXZNJ2X1TK2LRK5ZY3MX49H5T7" localSheetId="11" hidden="1">#REF!</definedName>
    <definedName name="BExXZNJ2X1TK2LRK5ZY3MX49H5T7" localSheetId="10" hidden="1">#REF!</definedName>
    <definedName name="BExXZNJ2X1TK2LRK5ZY3MX49H5T7" localSheetId="9" hidden="1">#REF!</definedName>
    <definedName name="BExXZNJ2X1TK2LRK5ZY3MX49H5T7" localSheetId="8" hidden="1">#REF!</definedName>
    <definedName name="BExXZNJ2X1TK2LRK5ZY3MX49H5T7" localSheetId="7" hidden="1">#REF!</definedName>
    <definedName name="BExXZNJ2X1TK2LRK5ZY3MX49H5T7" localSheetId="6" hidden="1">#REF!</definedName>
    <definedName name="BExXZNJ2X1TK2LRK5ZY3MX49H5T7" localSheetId="5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15" hidden="1">#REF!</definedName>
    <definedName name="BExXZOVPCEP495TQSON6PSRQ8XCY" localSheetId="14" hidden="1">#REF!</definedName>
    <definedName name="BExXZOVPCEP495TQSON6PSRQ8XCY" localSheetId="13" hidden="1">#REF!</definedName>
    <definedName name="BExXZOVPCEP495TQSON6PSRQ8XCY" localSheetId="12" hidden="1">#REF!</definedName>
    <definedName name="BExXZOVPCEP495TQSON6PSRQ8XCY" localSheetId="11" hidden="1">#REF!</definedName>
    <definedName name="BExXZOVPCEP495TQSON6PSRQ8XCY" localSheetId="10" hidden="1">#REF!</definedName>
    <definedName name="BExXZOVPCEP495TQSON6PSRQ8XCY" localSheetId="9" hidden="1">#REF!</definedName>
    <definedName name="BExXZOVPCEP495TQSON6PSRQ8XCY" localSheetId="8" hidden="1">#REF!</definedName>
    <definedName name="BExXZOVPCEP495TQSON6PSRQ8XCY" localSheetId="7" hidden="1">#REF!</definedName>
    <definedName name="BExXZOVPCEP495TQSON6PSRQ8XCY" localSheetId="6" hidden="1">#REF!</definedName>
    <definedName name="BExXZOVPCEP495TQSON6PSRQ8XCY" localSheetId="5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15" hidden="1">#REF!</definedName>
    <definedName name="BExXZXKH7NBARQQAZM69Z57IH1MM" localSheetId="14" hidden="1">#REF!</definedName>
    <definedName name="BExXZXKH7NBARQQAZM69Z57IH1MM" localSheetId="13" hidden="1">#REF!</definedName>
    <definedName name="BExXZXKH7NBARQQAZM69Z57IH1MM" localSheetId="12" hidden="1">#REF!</definedName>
    <definedName name="BExXZXKH7NBARQQAZM69Z57IH1MM" localSheetId="11" hidden="1">#REF!</definedName>
    <definedName name="BExXZXKH7NBARQQAZM69Z57IH1MM" localSheetId="10" hidden="1">#REF!</definedName>
    <definedName name="BExXZXKH7NBARQQAZM69Z57IH1MM" localSheetId="9" hidden="1">#REF!</definedName>
    <definedName name="BExXZXKH7NBARQQAZM69Z57IH1MM" localSheetId="8" hidden="1">#REF!</definedName>
    <definedName name="BExXZXKH7NBARQQAZM69Z57IH1MM" localSheetId="7" hidden="1">#REF!</definedName>
    <definedName name="BExXZXKH7NBARQQAZM69Z57IH1MM" localSheetId="6" hidden="1">#REF!</definedName>
    <definedName name="BExXZXKH7NBARQQAZM69Z57IH1MM" localSheetId="5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15" hidden="1">#REF!</definedName>
    <definedName name="BExY07WSDH5QEVM7BJXJK2ZRAI1O" localSheetId="14" hidden="1">#REF!</definedName>
    <definedName name="BExY07WSDH5QEVM7BJXJK2ZRAI1O" localSheetId="13" hidden="1">#REF!</definedName>
    <definedName name="BExY07WSDH5QEVM7BJXJK2ZRAI1O" localSheetId="12" hidden="1">#REF!</definedName>
    <definedName name="BExY07WSDH5QEVM7BJXJK2ZRAI1O" localSheetId="11" hidden="1">#REF!</definedName>
    <definedName name="BExY07WSDH5QEVM7BJXJK2ZRAI1O" localSheetId="10" hidden="1">#REF!</definedName>
    <definedName name="BExY07WSDH5QEVM7BJXJK2ZRAI1O" localSheetId="9" hidden="1">#REF!</definedName>
    <definedName name="BExY07WSDH5QEVM7BJXJK2ZRAI1O" localSheetId="8" hidden="1">#REF!</definedName>
    <definedName name="BExY07WSDH5QEVM7BJXJK2ZRAI1O" localSheetId="7" hidden="1">#REF!</definedName>
    <definedName name="BExY07WSDH5QEVM7BJXJK2ZRAI1O" localSheetId="6" hidden="1">#REF!</definedName>
    <definedName name="BExY07WSDH5QEVM7BJXJK2ZRAI1O" localSheetId="5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15" hidden="1">#REF!</definedName>
    <definedName name="BExY09PJJWYWGWWLX3YT8EVK0YV4" localSheetId="14" hidden="1">#REF!</definedName>
    <definedName name="BExY09PJJWYWGWWLX3YT8EVK0YV4" localSheetId="13" hidden="1">#REF!</definedName>
    <definedName name="BExY09PJJWYWGWWLX3YT8EVK0YV4" localSheetId="12" hidden="1">#REF!</definedName>
    <definedName name="BExY09PJJWYWGWWLX3YT8EVK0YV4" localSheetId="11" hidden="1">#REF!</definedName>
    <definedName name="BExY09PJJWYWGWWLX3YT8EVK0YV4" localSheetId="10" hidden="1">#REF!</definedName>
    <definedName name="BExY09PJJWYWGWWLX3YT8EVK0YV4" localSheetId="9" hidden="1">#REF!</definedName>
    <definedName name="BExY09PJJWYWGWWLX3YT8EVK0YV4" localSheetId="8" hidden="1">#REF!</definedName>
    <definedName name="BExY09PJJWYWGWWLX3YT8EVK0YV4" localSheetId="7" hidden="1">#REF!</definedName>
    <definedName name="BExY09PJJWYWGWWLX3YT8EVK0YV4" localSheetId="6" hidden="1">#REF!</definedName>
    <definedName name="BExY09PJJWYWGWWLX3YT8EVK0YV4" localSheetId="5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15" hidden="1">#REF!</definedName>
    <definedName name="BExY0C3UBVC4M59JIRXVQ8OWAJC1" localSheetId="14" hidden="1">#REF!</definedName>
    <definedName name="BExY0C3UBVC4M59JIRXVQ8OWAJC1" localSheetId="13" hidden="1">#REF!</definedName>
    <definedName name="BExY0C3UBVC4M59JIRXVQ8OWAJC1" localSheetId="12" hidden="1">#REF!</definedName>
    <definedName name="BExY0C3UBVC4M59JIRXVQ8OWAJC1" localSheetId="11" hidden="1">#REF!</definedName>
    <definedName name="BExY0C3UBVC4M59JIRXVQ8OWAJC1" localSheetId="10" hidden="1">#REF!</definedName>
    <definedName name="BExY0C3UBVC4M59JIRXVQ8OWAJC1" localSheetId="9" hidden="1">#REF!</definedName>
    <definedName name="BExY0C3UBVC4M59JIRXVQ8OWAJC1" localSheetId="8" hidden="1">#REF!</definedName>
    <definedName name="BExY0C3UBVC4M59JIRXVQ8OWAJC1" localSheetId="7" hidden="1">#REF!</definedName>
    <definedName name="BExY0C3UBVC4M59JIRXVQ8OWAJC1" localSheetId="6" hidden="1">#REF!</definedName>
    <definedName name="BExY0C3UBVC4M59JIRXVQ8OWAJC1" localSheetId="5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15" hidden="1">#REF!</definedName>
    <definedName name="BExY0ENH6ZXHW155XIGS0F46T43M" localSheetId="14" hidden="1">#REF!</definedName>
    <definedName name="BExY0ENH6ZXHW155XIGS0F46T43M" localSheetId="13" hidden="1">#REF!</definedName>
    <definedName name="BExY0ENH6ZXHW155XIGS0F46T43M" localSheetId="12" hidden="1">#REF!</definedName>
    <definedName name="BExY0ENH6ZXHW155XIGS0F46T43M" localSheetId="11" hidden="1">#REF!</definedName>
    <definedName name="BExY0ENH6ZXHW155XIGS0F46T43M" localSheetId="10" hidden="1">#REF!</definedName>
    <definedName name="BExY0ENH6ZXHW155XIGS0F46T43M" localSheetId="9" hidden="1">#REF!</definedName>
    <definedName name="BExY0ENH6ZXHW155XIGS0F46T43M" localSheetId="8" hidden="1">#REF!</definedName>
    <definedName name="BExY0ENH6ZXHW155XIGS0F46T43M" localSheetId="7" hidden="1">#REF!</definedName>
    <definedName name="BExY0ENH6ZXHW155XIGS0F46T43M" localSheetId="6" hidden="1">#REF!</definedName>
    <definedName name="BExY0ENH6ZXHW155XIGS0F46T43M" localSheetId="5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15" hidden="1">#REF!</definedName>
    <definedName name="BExY0IEEUB9SRGD9I14IDCPO5GV4" localSheetId="14" hidden="1">#REF!</definedName>
    <definedName name="BExY0IEEUB9SRGD9I14IDCPO5GV4" localSheetId="13" hidden="1">#REF!</definedName>
    <definedName name="BExY0IEEUB9SRGD9I14IDCPO5GV4" localSheetId="12" hidden="1">#REF!</definedName>
    <definedName name="BExY0IEEUB9SRGD9I14IDCPO5GV4" localSheetId="11" hidden="1">#REF!</definedName>
    <definedName name="BExY0IEEUB9SRGD9I14IDCPO5GV4" localSheetId="10" hidden="1">#REF!</definedName>
    <definedName name="BExY0IEEUB9SRGD9I14IDCPO5GV4" localSheetId="9" hidden="1">#REF!</definedName>
    <definedName name="BExY0IEEUB9SRGD9I14IDCPO5GV4" localSheetId="8" hidden="1">#REF!</definedName>
    <definedName name="BExY0IEEUB9SRGD9I14IDCPO5GV4" localSheetId="7" hidden="1">#REF!</definedName>
    <definedName name="BExY0IEEUB9SRGD9I14IDCPO5GV4" localSheetId="6" hidden="1">#REF!</definedName>
    <definedName name="BExY0IEEUB9SRGD9I14IDCPO5GV4" localSheetId="5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15" hidden="1">#REF!</definedName>
    <definedName name="BExY0LEAAM7MUGBRLXD6KXBOHZ6S" localSheetId="14" hidden="1">#REF!</definedName>
    <definedName name="BExY0LEAAM7MUGBRLXD6KXBOHZ6S" localSheetId="13" hidden="1">#REF!</definedName>
    <definedName name="BExY0LEAAM7MUGBRLXD6KXBOHZ6S" localSheetId="12" hidden="1">#REF!</definedName>
    <definedName name="BExY0LEAAM7MUGBRLXD6KXBOHZ6S" localSheetId="11" hidden="1">#REF!</definedName>
    <definedName name="BExY0LEAAM7MUGBRLXD6KXBOHZ6S" localSheetId="10" hidden="1">#REF!</definedName>
    <definedName name="BExY0LEAAM7MUGBRLXD6KXBOHZ6S" localSheetId="9" hidden="1">#REF!</definedName>
    <definedName name="BExY0LEAAM7MUGBRLXD6KXBOHZ6S" localSheetId="8" hidden="1">#REF!</definedName>
    <definedName name="BExY0LEAAM7MUGBRLXD6KXBOHZ6S" localSheetId="7" hidden="1">#REF!</definedName>
    <definedName name="BExY0LEAAM7MUGBRLXD6KXBOHZ6S" localSheetId="6" hidden="1">#REF!</definedName>
    <definedName name="BExY0LEAAM7MUGBRLXD6KXBOHZ6S" localSheetId="5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15" hidden="1">#REF!</definedName>
    <definedName name="BExY0OE8GFHMLLTEAFIOQTOPEVPB" localSheetId="14" hidden="1">#REF!</definedName>
    <definedName name="BExY0OE8GFHMLLTEAFIOQTOPEVPB" localSheetId="13" hidden="1">#REF!</definedName>
    <definedName name="BExY0OE8GFHMLLTEAFIOQTOPEVPB" localSheetId="12" hidden="1">#REF!</definedName>
    <definedName name="BExY0OE8GFHMLLTEAFIOQTOPEVPB" localSheetId="11" hidden="1">#REF!</definedName>
    <definedName name="BExY0OE8GFHMLLTEAFIOQTOPEVPB" localSheetId="10" hidden="1">#REF!</definedName>
    <definedName name="BExY0OE8GFHMLLTEAFIOQTOPEVPB" localSheetId="9" hidden="1">#REF!</definedName>
    <definedName name="BExY0OE8GFHMLLTEAFIOQTOPEVPB" localSheetId="8" hidden="1">#REF!</definedName>
    <definedName name="BExY0OE8GFHMLLTEAFIOQTOPEVPB" localSheetId="7" hidden="1">#REF!</definedName>
    <definedName name="BExY0OE8GFHMLLTEAFIOQTOPEVPB" localSheetId="6" hidden="1">#REF!</definedName>
    <definedName name="BExY0OE8GFHMLLTEAFIOQTOPEVPB" localSheetId="5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15" hidden="1">#REF!</definedName>
    <definedName name="BExY0OJHW85S0VKBA8T4HTYPYBOS" localSheetId="14" hidden="1">#REF!</definedName>
    <definedName name="BExY0OJHW85S0VKBA8T4HTYPYBOS" localSheetId="13" hidden="1">#REF!</definedName>
    <definedName name="BExY0OJHW85S0VKBA8T4HTYPYBOS" localSheetId="12" hidden="1">#REF!</definedName>
    <definedName name="BExY0OJHW85S0VKBA8T4HTYPYBOS" localSheetId="11" hidden="1">#REF!</definedName>
    <definedName name="BExY0OJHW85S0VKBA8T4HTYPYBOS" localSheetId="10" hidden="1">#REF!</definedName>
    <definedName name="BExY0OJHW85S0VKBA8T4HTYPYBOS" localSheetId="9" hidden="1">#REF!</definedName>
    <definedName name="BExY0OJHW85S0VKBA8T4HTYPYBOS" localSheetId="8" hidden="1">#REF!</definedName>
    <definedName name="BExY0OJHW85S0VKBA8T4HTYPYBOS" localSheetId="7" hidden="1">#REF!</definedName>
    <definedName name="BExY0OJHW85S0VKBA8T4HTYPYBOS" localSheetId="6" hidden="1">#REF!</definedName>
    <definedName name="BExY0OJHW85S0VKBA8T4HTYPYBOS" localSheetId="5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15" hidden="1">#REF!</definedName>
    <definedName name="BExY0T1E034D7XAXNC6F7540LLIE" localSheetId="14" hidden="1">#REF!</definedName>
    <definedName name="BExY0T1E034D7XAXNC6F7540LLIE" localSheetId="13" hidden="1">#REF!</definedName>
    <definedName name="BExY0T1E034D7XAXNC6F7540LLIE" localSheetId="12" hidden="1">#REF!</definedName>
    <definedName name="BExY0T1E034D7XAXNC6F7540LLIE" localSheetId="11" hidden="1">#REF!</definedName>
    <definedName name="BExY0T1E034D7XAXNC6F7540LLIE" localSheetId="10" hidden="1">#REF!</definedName>
    <definedName name="BExY0T1E034D7XAXNC6F7540LLIE" localSheetId="9" hidden="1">#REF!</definedName>
    <definedName name="BExY0T1E034D7XAXNC6F7540LLIE" localSheetId="8" hidden="1">#REF!</definedName>
    <definedName name="BExY0T1E034D7XAXNC6F7540LLIE" localSheetId="7" hidden="1">#REF!</definedName>
    <definedName name="BExY0T1E034D7XAXNC6F7540LLIE" localSheetId="6" hidden="1">#REF!</definedName>
    <definedName name="BExY0T1E034D7XAXNC6F7540LLIE" localSheetId="5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15" hidden="1">#REF!</definedName>
    <definedName name="BExY0XTZLHN49J2JH94BYTKBJLT3" localSheetId="14" hidden="1">#REF!</definedName>
    <definedName name="BExY0XTZLHN49J2JH94BYTKBJLT3" localSheetId="13" hidden="1">#REF!</definedName>
    <definedName name="BExY0XTZLHN49J2JH94BYTKBJLT3" localSheetId="12" hidden="1">#REF!</definedName>
    <definedName name="BExY0XTZLHN49J2JH94BYTKBJLT3" localSheetId="11" hidden="1">#REF!</definedName>
    <definedName name="BExY0XTZLHN49J2JH94BYTKBJLT3" localSheetId="10" hidden="1">#REF!</definedName>
    <definedName name="BExY0XTZLHN49J2JH94BYTKBJLT3" localSheetId="9" hidden="1">#REF!</definedName>
    <definedName name="BExY0XTZLHN49J2JH94BYTKBJLT3" localSheetId="8" hidden="1">#REF!</definedName>
    <definedName name="BExY0XTZLHN49J2JH94BYTKBJLT3" localSheetId="7" hidden="1">#REF!</definedName>
    <definedName name="BExY0XTZLHN49J2JH94BYTKBJLT3" localSheetId="6" hidden="1">#REF!</definedName>
    <definedName name="BExY0XTZLHN49J2JH94BYTKBJLT3" localSheetId="5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15" hidden="1">#REF!</definedName>
    <definedName name="BExY11FH9TXHERUYGG8FE50U7H7J" localSheetId="14" hidden="1">#REF!</definedName>
    <definedName name="BExY11FH9TXHERUYGG8FE50U7H7J" localSheetId="13" hidden="1">#REF!</definedName>
    <definedName name="BExY11FH9TXHERUYGG8FE50U7H7J" localSheetId="12" hidden="1">#REF!</definedName>
    <definedName name="BExY11FH9TXHERUYGG8FE50U7H7J" localSheetId="11" hidden="1">#REF!</definedName>
    <definedName name="BExY11FH9TXHERUYGG8FE50U7H7J" localSheetId="10" hidden="1">#REF!</definedName>
    <definedName name="BExY11FH9TXHERUYGG8FE50U7H7J" localSheetId="9" hidden="1">#REF!</definedName>
    <definedName name="BExY11FH9TXHERUYGG8FE50U7H7J" localSheetId="8" hidden="1">#REF!</definedName>
    <definedName name="BExY11FH9TXHERUYGG8FE50U7H7J" localSheetId="7" hidden="1">#REF!</definedName>
    <definedName name="BExY11FH9TXHERUYGG8FE50U7H7J" localSheetId="6" hidden="1">#REF!</definedName>
    <definedName name="BExY11FH9TXHERUYGG8FE50U7H7J" localSheetId="5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15" hidden="1">#REF!</definedName>
    <definedName name="BExY180UKNW5NIAWD6ZUYTFEH8QS" localSheetId="14" hidden="1">#REF!</definedName>
    <definedName name="BExY180UKNW5NIAWD6ZUYTFEH8QS" localSheetId="13" hidden="1">#REF!</definedName>
    <definedName name="BExY180UKNW5NIAWD6ZUYTFEH8QS" localSheetId="12" hidden="1">#REF!</definedName>
    <definedName name="BExY180UKNW5NIAWD6ZUYTFEH8QS" localSheetId="11" hidden="1">#REF!</definedName>
    <definedName name="BExY180UKNW5NIAWD6ZUYTFEH8QS" localSheetId="10" hidden="1">#REF!</definedName>
    <definedName name="BExY180UKNW5NIAWD6ZUYTFEH8QS" localSheetId="9" hidden="1">#REF!</definedName>
    <definedName name="BExY180UKNW5NIAWD6ZUYTFEH8QS" localSheetId="8" hidden="1">#REF!</definedName>
    <definedName name="BExY180UKNW5NIAWD6ZUYTFEH8QS" localSheetId="7" hidden="1">#REF!</definedName>
    <definedName name="BExY180UKNW5NIAWD6ZUYTFEH8QS" localSheetId="6" hidden="1">#REF!</definedName>
    <definedName name="BExY180UKNW5NIAWD6ZUYTFEH8QS" localSheetId="5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15" hidden="1">#REF!</definedName>
    <definedName name="BExY1DPTV4LSY9MEOUGXF8X052NA" localSheetId="14" hidden="1">#REF!</definedName>
    <definedName name="BExY1DPTV4LSY9MEOUGXF8X052NA" localSheetId="13" hidden="1">#REF!</definedName>
    <definedName name="BExY1DPTV4LSY9MEOUGXF8X052NA" localSheetId="12" hidden="1">#REF!</definedName>
    <definedName name="BExY1DPTV4LSY9MEOUGXF8X052NA" localSheetId="11" hidden="1">#REF!</definedName>
    <definedName name="BExY1DPTV4LSY9MEOUGXF8X052NA" localSheetId="10" hidden="1">#REF!</definedName>
    <definedName name="BExY1DPTV4LSY9MEOUGXF8X052NA" localSheetId="9" hidden="1">#REF!</definedName>
    <definedName name="BExY1DPTV4LSY9MEOUGXF8X052NA" localSheetId="8" hidden="1">#REF!</definedName>
    <definedName name="BExY1DPTV4LSY9MEOUGXF8X052NA" localSheetId="7" hidden="1">#REF!</definedName>
    <definedName name="BExY1DPTV4LSY9MEOUGXF8X052NA" localSheetId="6" hidden="1">#REF!</definedName>
    <definedName name="BExY1DPTV4LSY9MEOUGXF8X052NA" localSheetId="5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15" hidden="1">#REF!</definedName>
    <definedName name="BExY1GK9ELBEKDD7O6HR6DUO8YGO" localSheetId="14" hidden="1">#REF!</definedName>
    <definedName name="BExY1GK9ELBEKDD7O6HR6DUO8YGO" localSheetId="13" hidden="1">#REF!</definedName>
    <definedName name="BExY1GK9ELBEKDD7O6HR6DUO8YGO" localSheetId="12" hidden="1">#REF!</definedName>
    <definedName name="BExY1GK9ELBEKDD7O6HR6DUO8YGO" localSheetId="11" hidden="1">#REF!</definedName>
    <definedName name="BExY1GK9ELBEKDD7O6HR6DUO8YGO" localSheetId="10" hidden="1">#REF!</definedName>
    <definedName name="BExY1GK9ELBEKDD7O6HR6DUO8YGO" localSheetId="9" hidden="1">#REF!</definedName>
    <definedName name="BExY1GK9ELBEKDD7O6HR6DUO8YGO" localSheetId="8" hidden="1">#REF!</definedName>
    <definedName name="BExY1GK9ELBEKDD7O6HR6DUO8YGO" localSheetId="7" hidden="1">#REF!</definedName>
    <definedName name="BExY1GK9ELBEKDD7O6HR6DUO8YGO" localSheetId="6" hidden="1">#REF!</definedName>
    <definedName name="BExY1GK9ELBEKDD7O6HR6DUO8YGO" localSheetId="5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15" hidden="1">#REF!</definedName>
    <definedName name="BExY1NWOXXFV9GGZ3PX444LZ8TVX" localSheetId="14" hidden="1">#REF!</definedName>
    <definedName name="BExY1NWOXXFV9GGZ3PX444LZ8TVX" localSheetId="13" hidden="1">#REF!</definedName>
    <definedName name="BExY1NWOXXFV9GGZ3PX444LZ8TVX" localSheetId="12" hidden="1">#REF!</definedName>
    <definedName name="BExY1NWOXXFV9GGZ3PX444LZ8TVX" localSheetId="11" hidden="1">#REF!</definedName>
    <definedName name="BExY1NWOXXFV9GGZ3PX444LZ8TVX" localSheetId="10" hidden="1">#REF!</definedName>
    <definedName name="BExY1NWOXXFV9GGZ3PX444LZ8TVX" localSheetId="9" hidden="1">#REF!</definedName>
    <definedName name="BExY1NWOXXFV9GGZ3PX444LZ8TVX" localSheetId="8" hidden="1">#REF!</definedName>
    <definedName name="BExY1NWOXXFV9GGZ3PX444LZ8TVX" localSheetId="7" hidden="1">#REF!</definedName>
    <definedName name="BExY1NWOXXFV9GGZ3PX444LZ8TVX" localSheetId="6" hidden="1">#REF!</definedName>
    <definedName name="BExY1NWOXXFV9GGZ3PX444LZ8TVX" localSheetId="5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15" hidden="1">#REF!</definedName>
    <definedName name="BExY1UCL0RND63LLSM9X5SFRG117" localSheetId="14" hidden="1">#REF!</definedName>
    <definedName name="BExY1UCL0RND63LLSM9X5SFRG117" localSheetId="13" hidden="1">#REF!</definedName>
    <definedName name="BExY1UCL0RND63LLSM9X5SFRG117" localSheetId="12" hidden="1">#REF!</definedName>
    <definedName name="BExY1UCL0RND63LLSM9X5SFRG117" localSheetId="11" hidden="1">#REF!</definedName>
    <definedName name="BExY1UCL0RND63LLSM9X5SFRG117" localSheetId="10" hidden="1">#REF!</definedName>
    <definedName name="BExY1UCL0RND63LLSM9X5SFRG117" localSheetId="9" hidden="1">#REF!</definedName>
    <definedName name="BExY1UCL0RND63LLSM9X5SFRG117" localSheetId="8" hidden="1">#REF!</definedName>
    <definedName name="BExY1UCL0RND63LLSM9X5SFRG117" localSheetId="7" hidden="1">#REF!</definedName>
    <definedName name="BExY1UCL0RND63LLSM9X5SFRG117" localSheetId="6" hidden="1">#REF!</definedName>
    <definedName name="BExY1UCL0RND63LLSM9X5SFRG117" localSheetId="5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15" hidden="1">#REF!</definedName>
    <definedName name="BExY1WAT3937L08HLHIRQHMP2A3H" localSheetId="14" hidden="1">#REF!</definedName>
    <definedName name="BExY1WAT3937L08HLHIRQHMP2A3H" localSheetId="13" hidden="1">#REF!</definedName>
    <definedName name="BExY1WAT3937L08HLHIRQHMP2A3H" localSheetId="12" hidden="1">#REF!</definedName>
    <definedName name="BExY1WAT3937L08HLHIRQHMP2A3H" localSheetId="11" hidden="1">#REF!</definedName>
    <definedName name="BExY1WAT3937L08HLHIRQHMP2A3H" localSheetId="10" hidden="1">#REF!</definedName>
    <definedName name="BExY1WAT3937L08HLHIRQHMP2A3H" localSheetId="9" hidden="1">#REF!</definedName>
    <definedName name="BExY1WAT3937L08HLHIRQHMP2A3H" localSheetId="8" hidden="1">#REF!</definedName>
    <definedName name="BExY1WAT3937L08HLHIRQHMP2A3H" localSheetId="7" hidden="1">#REF!</definedName>
    <definedName name="BExY1WAT3937L08HLHIRQHMP2A3H" localSheetId="6" hidden="1">#REF!</definedName>
    <definedName name="BExY1WAT3937L08HLHIRQHMP2A3H" localSheetId="5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15" hidden="1">#REF!</definedName>
    <definedName name="BExY1YEBOSLMID7LURP8QB46AI91" localSheetId="14" hidden="1">#REF!</definedName>
    <definedName name="BExY1YEBOSLMID7LURP8QB46AI91" localSheetId="13" hidden="1">#REF!</definedName>
    <definedName name="BExY1YEBOSLMID7LURP8QB46AI91" localSheetId="12" hidden="1">#REF!</definedName>
    <definedName name="BExY1YEBOSLMID7LURP8QB46AI91" localSheetId="11" hidden="1">#REF!</definedName>
    <definedName name="BExY1YEBOSLMID7LURP8QB46AI91" localSheetId="10" hidden="1">#REF!</definedName>
    <definedName name="BExY1YEBOSLMID7LURP8QB46AI91" localSheetId="9" hidden="1">#REF!</definedName>
    <definedName name="BExY1YEBOSLMID7LURP8QB46AI91" localSheetId="8" hidden="1">#REF!</definedName>
    <definedName name="BExY1YEBOSLMID7LURP8QB46AI91" localSheetId="7" hidden="1">#REF!</definedName>
    <definedName name="BExY1YEBOSLMID7LURP8QB46AI91" localSheetId="6" hidden="1">#REF!</definedName>
    <definedName name="BExY1YEBOSLMID7LURP8QB46AI91" localSheetId="5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15" hidden="1">#REF!</definedName>
    <definedName name="BExY236UB98PA9PNCHMCSZYCHJBD" localSheetId="14" hidden="1">#REF!</definedName>
    <definedName name="BExY236UB98PA9PNCHMCSZYCHJBD" localSheetId="13" hidden="1">#REF!</definedName>
    <definedName name="BExY236UB98PA9PNCHMCSZYCHJBD" localSheetId="12" hidden="1">#REF!</definedName>
    <definedName name="BExY236UB98PA9PNCHMCSZYCHJBD" localSheetId="11" hidden="1">#REF!</definedName>
    <definedName name="BExY236UB98PA9PNCHMCSZYCHJBD" localSheetId="10" hidden="1">#REF!</definedName>
    <definedName name="BExY236UB98PA9PNCHMCSZYCHJBD" localSheetId="9" hidden="1">#REF!</definedName>
    <definedName name="BExY236UB98PA9PNCHMCSZYCHJBD" localSheetId="8" hidden="1">#REF!</definedName>
    <definedName name="BExY236UB98PA9PNCHMCSZYCHJBD" localSheetId="7" hidden="1">#REF!</definedName>
    <definedName name="BExY236UB98PA9PNCHMCSZYCHJBD" localSheetId="6" hidden="1">#REF!</definedName>
    <definedName name="BExY236UB98PA9PNCHMCSZYCHJBD" localSheetId="5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15" hidden="1">#REF!</definedName>
    <definedName name="BExY2FS4LFX9OHOTQT7SJ2PXAC25" localSheetId="14" hidden="1">#REF!</definedName>
    <definedName name="BExY2FS4LFX9OHOTQT7SJ2PXAC25" localSheetId="13" hidden="1">#REF!</definedName>
    <definedName name="BExY2FS4LFX9OHOTQT7SJ2PXAC25" localSheetId="12" hidden="1">#REF!</definedName>
    <definedName name="BExY2FS4LFX9OHOTQT7SJ2PXAC25" localSheetId="11" hidden="1">#REF!</definedName>
    <definedName name="BExY2FS4LFX9OHOTQT7SJ2PXAC25" localSheetId="10" hidden="1">#REF!</definedName>
    <definedName name="BExY2FS4LFX9OHOTQT7SJ2PXAC25" localSheetId="9" hidden="1">#REF!</definedName>
    <definedName name="BExY2FS4LFX9OHOTQT7SJ2PXAC25" localSheetId="8" hidden="1">#REF!</definedName>
    <definedName name="BExY2FS4LFX9OHOTQT7SJ2PXAC25" localSheetId="7" hidden="1">#REF!</definedName>
    <definedName name="BExY2FS4LFX9OHOTQT7SJ2PXAC25" localSheetId="6" hidden="1">#REF!</definedName>
    <definedName name="BExY2FS4LFX9OHOTQT7SJ2PXAC25" localSheetId="5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15" hidden="1">#REF!</definedName>
    <definedName name="BExY2GDPCZPVU0IQ6IJIB1YQQRQ6" localSheetId="14" hidden="1">#REF!</definedName>
    <definedName name="BExY2GDPCZPVU0IQ6IJIB1YQQRQ6" localSheetId="13" hidden="1">#REF!</definedName>
    <definedName name="BExY2GDPCZPVU0IQ6IJIB1YQQRQ6" localSheetId="12" hidden="1">#REF!</definedName>
    <definedName name="BExY2GDPCZPVU0IQ6IJIB1YQQRQ6" localSheetId="11" hidden="1">#REF!</definedName>
    <definedName name="BExY2GDPCZPVU0IQ6IJIB1YQQRQ6" localSheetId="10" hidden="1">#REF!</definedName>
    <definedName name="BExY2GDPCZPVU0IQ6IJIB1YQQRQ6" localSheetId="9" hidden="1">#REF!</definedName>
    <definedName name="BExY2GDPCZPVU0IQ6IJIB1YQQRQ6" localSheetId="8" hidden="1">#REF!</definedName>
    <definedName name="BExY2GDPCZPVU0IQ6IJIB1YQQRQ6" localSheetId="7" hidden="1">#REF!</definedName>
    <definedName name="BExY2GDPCZPVU0IQ6IJIB1YQQRQ6" localSheetId="6" hidden="1">#REF!</definedName>
    <definedName name="BExY2GDPCZPVU0IQ6IJIB1YQQRQ6" localSheetId="5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15" hidden="1">#REF!</definedName>
    <definedName name="BExY2GTSZ3VA9TXLY7KW1LIAKJ61" localSheetId="14" hidden="1">#REF!</definedName>
    <definedName name="BExY2GTSZ3VA9TXLY7KW1LIAKJ61" localSheetId="13" hidden="1">#REF!</definedName>
    <definedName name="BExY2GTSZ3VA9TXLY7KW1LIAKJ61" localSheetId="12" hidden="1">#REF!</definedName>
    <definedName name="BExY2GTSZ3VA9TXLY7KW1LIAKJ61" localSheetId="11" hidden="1">#REF!</definedName>
    <definedName name="BExY2GTSZ3VA9TXLY7KW1LIAKJ61" localSheetId="10" hidden="1">#REF!</definedName>
    <definedName name="BExY2GTSZ3VA9TXLY7KW1LIAKJ61" localSheetId="9" hidden="1">#REF!</definedName>
    <definedName name="BExY2GTSZ3VA9TXLY7KW1LIAKJ61" localSheetId="8" hidden="1">#REF!</definedName>
    <definedName name="BExY2GTSZ3VA9TXLY7KW1LIAKJ61" localSheetId="7" hidden="1">#REF!</definedName>
    <definedName name="BExY2GTSZ3VA9TXLY7KW1LIAKJ61" localSheetId="6" hidden="1">#REF!</definedName>
    <definedName name="BExY2GTSZ3VA9TXLY7KW1LIAKJ61" localSheetId="5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15" hidden="1">#REF!</definedName>
    <definedName name="BExY2IXBR1SGYZH08T7QHKEFS8HA" localSheetId="14" hidden="1">#REF!</definedName>
    <definedName name="BExY2IXBR1SGYZH08T7QHKEFS8HA" localSheetId="13" hidden="1">#REF!</definedName>
    <definedName name="BExY2IXBR1SGYZH08T7QHKEFS8HA" localSheetId="12" hidden="1">#REF!</definedName>
    <definedName name="BExY2IXBR1SGYZH08T7QHKEFS8HA" localSheetId="11" hidden="1">#REF!</definedName>
    <definedName name="BExY2IXBR1SGYZH08T7QHKEFS8HA" localSheetId="10" hidden="1">#REF!</definedName>
    <definedName name="BExY2IXBR1SGYZH08T7QHKEFS8HA" localSheetId="9" hidden="1">#REF!</definedName>
    <definedName name="BExY2IXBR1SGYZH08T7QHKEFS8HA" localSheetId="8" hidden="1">#REF!</definedName>
    <definedName name="BExY2IXBR1SGYZH08T7QHKEFS8HA" localSheetId="7" hidden="1">#REF!</definedName>
    <definedName name="BExY2IXBR1SGYZH08T7QHKEFS8HA" localSheetId="6" hidden="1">#REF!</definedName>
    <definedName name="BExY2IXBR1SGYZH08T7QHKEFS8HA" localSheetId="5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15" hidden="1">#REF!</definedName>
    <definedName name="BExY2Q4B5FUDA5VU4VRUHX327QN0" localSheetId="14" hidden="1">#REF!</definedName>
    <definedName name="BExY2Q4B5FUDA5VU4VRUHX327QN0" localSheetId="13" hidden="1">#REF!</definedName>
    <definedName name="BExY2Q4B5FUDA5VU4VRUHX327QN0" localSheetId="12" hidden="1">#REF!</definedName>
    <definedName name="BExY2Q4B5FUDA5VU4VRUHX327QN0" localSheetId="11" hidden="1">#REF!</definedName>
    <definedName name="BExY2Q4B5FUDA5VU4VRUHX327QN0" localSheetId="10" hidden="1">#REF!</definedName>
    <definedName name="BExY2Q4B5FUDA5VU4VRUHX327QN0" localSheetId="9" hidden="1">#REF!</definedName>
    <definedName name="BExY2Q4B5FUDA5VU4VRUHX327QN0" localSheetId="8" hidden="1">#REF!</definedName>
    <definedName name="BExY2Q4B5FUDA5VU4VRUHX327QN0" localSheetId="7" hidden="1">#REF!</definedName>
    <definedName name="BExY2Q4B5FUDA5VU4VRUHX327QN0" localSheetId="6" hidden="1">#REF!</definedName>
    <definedName name="BExY2Q4B5FUDA5VU4VRUHX327QN0" localSheetId="5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15" hidden="1">#REF!</definedName>
    <definedName name="BExY2S7TM2NG7A1NFYPWIFAIKUCO" localSheetId="14" hidden="1">#REF!</definedName>
    <definedName name="BExY2S7TM2NG7A1NFYPWIFAIKUCO" localSheetId="13" hidden="1">#REF!</definedName>
    <definedName name="BExY2S7TM2NG7A1NFYPWIFAIKUCO" localSheetId="12" hidden="1">#REF!</definedName>
    <definedName name="BExY2S7TM2NG7A1NFYPWIFAIKUCO" localSheetId="11" hidden="1">#REF!</definedName>
    <definedName name="BExY2S7TM2NG7A1NFYPWIFAIKUCO" localSheetId="10" hidden="1">#REF!</definedName>
    <definedName name="BExY2S7TM2NG7A1NFYPWIFAIKUCO" localSheetId="9" hidden="1">#REF!</definedName>
    <definedName name="BExY2S7TM2NG7A1NFYPWIFAIKUCO" localSheetId="8" hidden="1">#REF!</definedName>
    <definedName name="BExY2S7TM2NG7A1NFYPWIFAIKUCO" localSheetId="7" hidden="1">#REF!</definedName>
    <definedName name="BExY2S7TM2NG7A1NFYPWIFAIKUCO" localSheetId="6" hidden="1">#REF!</definedName>
    <definedName name="BExY2S7TM2NG7A1NFYPWIFAIKUCO" localSheetId="5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15" hidden="1">#REF!</definedName>
    <definedName name="BExY2Z3ZGRGD12RWANJZ8DFQO776" localSheetId="14" hidden="1">#REF!</definedName>
    <definedName name="BExY2Z3ZGRGD12RWANJZ8DFQO776" localSheetId="13" hidden="1">#REF!</definedName>
    <definedName name="BExY2Z3ZGRGD12RWANJZ8DFQO776" localSheetId="12" hidden="1">#REF!</definedName>
    <definedName name="BExY2Z3ZGRGD12RWANJZ8DFQO776" localSheetId="11" hidden="1">#REF!</definedName>
    <definedName name="BExY2Z3ZGRGD12RWANJZ8DFQO776" localSheetId="10" hidden="1">#REF!</definedName>
    <definedName name="BExY2Z3ZGRGD12RWANJZ8DFQO776" localSheetId="9" hidden="1">#REF!</definedName>
    <definedName name="BExY2Z3ZGRGD12RWANJZ8DFQO776" localSheetId="8" hidden="1">#REF!</definedName>
    <definedName name="BExY2Z3ZGRGD12RWANJZ8DFQO776" localSheetId="7" hidden="1">#REF!</definedName>
    <definedName name="BExY2Z3ZGRGD12RWANJZ8DFQO776" localSheetId="6" hidden="1">#REF!</definedName>
    <definedName name="BExY2Z3ZGRGD12RWANJZ8DFQO776" localSheetId="5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15" hidden="1">#REF!</definedName>
    <definedName name="BExY30WPXLJ01P42XKBSUF8KNOOK" localSheetId="14" hidden="1">#REF!</definedName>
    <definedName name="BExY30WPXLJ01P42XKBSUF8KNOOK" localSheetId="13" hidden="1">#REF!</definedName>
    <definedName name="BExY30WPXLJ01P42XKBSUF8KNOOK" localSheetId="12" hidden="1">#REF!</definedName>
    <definedName name="BExY30WPXLJ01P42XKBSUF8KNOOK" localSheetId="11" hidden="1">#REF!</definedName>
    <definedName name="BExY30WPXLJ01P42XKBSUF8KNOOK" localSheetId="10" hidden="1">#REF!</definedName>
    <definedName name="BExY30WPXLJ01P42XKBSUF8KNOOK" localSheetId="9" hidden="1">#REF!</definedName>
    <definedName name="BExY30WPXLJ01P42XKBSUF8KNOOK" localSheetId="8" hidden="1">#REF!</definedName>
    <definedName name="BExY30WPXLJ01P42XKBSUF8KNOOK" localSheetId="7" hidden="1">#REF!</definedName>
    <definedName name="BExY30WPXLJ01P42XKBSUF8KNOOK" localSheetId="6" hidden="1">#REF!</definedName>
    <definedName name="BExY30WPXLJ01P42XKBSUF8KNOOK" localSheetId="5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15" hidden="1">#REF!</definedName>
    <definedName name="BExY3297KIB0C8Z1G99OS1MCEGTO" localSheetId="14" hidden="1">#REF!</definedName>
    <definedName name="BExY3297KIB0C8Z1G99OS1MCEGTO" localSheetId="13" hidden="1">#REF!</definedName>
    <definedName name="BExY3297KIB0C8Z1G99OS1MCEGTO" localSheetId="12" hidden="1">#REF!</definedName>
    <definedName name="BExY3297KIB0C8Z1G99OS1MCEGTO" localSheetId="11" hidden="1">#REF!</definedName>
    <definedName name="BExY3297KIB0C8Z1G99OS1MCEGTO" localSheetId="10" hidden="1">#REF!</definedName>
    <definedName name="BExY3297KIB0C8Z1G99OS1MCEGTO" localSheetId="9" hidden="1">#REF!</definedName>
    <definedName name="BExY3297KIB0C8Z1G99OS1MCEGTO" localSheetId="8" hidden="1">#REF!</definedName>
    <definedName name="BExY3297KIB0C8Z1G99OS1MCEGTO" localSheetId="7" hidden="1">#REF!</definedName>
    <definedName name="BExY3297KIB0C8Z1G99OS1MCEGTO" localSheetId="6" hidden="1">#REF!</definedName>
    <definedName name="BExY3297KIB0C8Z1G99OS1MCEGTO" localSheetId="5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15" hidden="1">#REF!</definedName>
    <definedName name="BExY3HOSK7YI364K15OX70AVR6F1" localSheetId="14" hidden="1">#REF!</definedName>
    <definedName name="BExY3HOSK7YI364K15OX70AVR6F1" localSheetId="13" hidden="1">#REF!</definedName>
    <definedName name="BExY3HOSK7YI364K15OX70AVR6F1" localSheetId="12" hidden="1">#REF!</definedName>
    <definedName name="BExY3HOSK7YI364K15OX70AVR6F1" localSheetId="11" hidden="1">#REF!</definedName>
    <definedName name="BExY3HOSK7YI364K15OX70AVR6F1" localSheetId="10" hidden="1">#REF!</definedName>
    <definedName name="BExY3HOSK7YI364K15OX70AVR6F1" localSheetId="9" hidden="1">#REF!</definedName>
    <definedName name="BExY3HOSK7YI364K15OX70AVR6F1" localSheetId="8" hidden="1">#REF!</definedName>
    <definedName name="BExY3HOSK7YI364K15OX70AVR6F1" localSheetId="7" hidden="1">#REF!</definedName>
    <definedName name="BExY3HOSK7YI364K15OX70AVR6F1" localSheetId="6" hidden="1">#REF!</definedName>
    <definedName name="BExY3HOSK7YI364K15OX70AVR6F1" localSheetId="5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15" hidden="1">#REF!</definedName>
    <definedName name="BExY3I526B4VA8JBTKXWE3FGVT0D" localSheetId="14" hidden="1">#REF!</definedName>
    <definedName name="BExY3I526B4VA8JBTKXWE3FGVT0D" localSheetId="13" hidden="1">#REF!</definedName>
    <definedName name="BExY3I526B4VA8JBTKXWE3FGVT0D" localSheetId="12" hidden="1">#REF!</definedName>
    <definedName name="BExY3I526B4VA8JBTKXWE3FGVT0D" localSheetId="11" hidden="1">#REF!</definedName>
    <definedName name="BExY3I526B4VA8JBTKXWE3FGVT0D" localSheetId="10" hidden="1">#REF!</definedName>
    <definedName name="BExY3I526B4VA8JBTKXWE3FGVT0D" localSheetId="9" hidden="1">#REF!</definedName>
    <definedName name="BExY3I526B4VA8JBTKXWE3FGVT0D" localSheetId="8" hidden="1">#REF!</definedName>
    <definedName name="BExY3I526B4VA8JBTKXWE3FGVT0D" localSheetId="7" hidden="1">#REF!</definedName>
    <definedName name="BExY3I526B4VA8JBTKXWE3FGVT0D" localSheetId="6" hidden="1">#REF!</definedName>
    <definedName name="BExY3I526B4VA8JBTKXWE3FGVT0D" localSheetId="5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15" hidden="1">#REF!</definedName>
    <definedName name="BExY3I52TZR3GXQ9HDVDNIYLIGEH" localSheetId="14" hidden="1">#REF!</definedName>
    <definedName name="BExY3I52TZR3GXQ9HDVDNIYLIGEH" localSheetId="13" hidden="1">#REF!</definedName>
    <definedName name="BExY3I52TZR3GXQ9HDVDNIYLIGEH" localSheetId="12" hidden="1">#REF!</definedName>
    <definedName name="BExY3I52TZR3GXQ9HDVDNIYLIGEH" localSheetId="11" hidden="1">#REF!</definedName>
    <definedName name="BExY3I52TZR3GXQ9HDVDNIYLIGEH" localSheetId="10" hidden="1">#REF!</definedName>
    <definedName name="BExY3I52TZR3GXQ9HDVDNIYLIGEH" localSheetId="9" hidden="1">#REF!</definedName>
    <definedName name="BExY3I52TZR3GXQ9HDVDNIYLIGEH" localSheetId="8" hidden="1">#REF!</definedName>
    <definedName name="BExY3I52TZR3GXQ9HDVDNIYLIGEH" localSheetId="7" hidden="1">#REF!</definedName>
    <definedName name="BExY3I52TZR3GXQ9HDVDNIYLIGEH" localSheetId="6" hidden="1">#REF!</definedName>
    <definedName name="BExY3I52TZR3GXQ9HDVDNIYLIGEH" localSheetId="5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15" hidden="1">#REF!</definedName>
    <definedName name="BExY3T89AUR83SOAZZ3OMDEJDQ39" localSheetId="14" hidden="1">#REF!</definedName>
    <definedName name="BExY3T89AUR83SOAZZ3OMDEJDQ39" localSheetId="13" hidden="1">#REF!</definedName>
    <definedName name="BExY3T89AUR83SOAZZ3OMDEJDQ39" localSheetId="12" hidden="1">#REF!</definedName>
    <definedName name="BExY3T89AUR83SOAZZ3OMDEJDQ39" localSheetId="11" hidden="1">#REF!</definedName>
    <definedName name="BExY3T89AUR83SOAZZ3OMDEJDQ39" localSheetId="10" hidden="1">#REF!</definedName>
    <definedName name="BExY3T89AUR83SOAZZ3OMDEJDQ39" localSheetId="9" hidden="1">#REF!</definedName>
    <definedName name="BExY3T89AUR83SOAZZ3OMDEJDQ39" localSheetId="8" hidden="1">#REF!</definedName>
    <definedName name="BExY3T89AUR83SOAZZ3OMDEJDQ39" localSheetId="7" hidden="1">#REF!</definedName>
    <definedName name="BExY3T89AUR83SOAZZ3OMDEJDQ39" localSheetId="6" hidden="1">#REF!</definedName>
    <definedName name="BExY3T89AUR83SOAZZ3OMDEJDQ39" localSheetId="5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15" hidden="1">#REF!</definedName>
    <definedName name="BExY3WZ7VO2K6TYCHDY754FY24AA" localSheetId="14" hidden="1">#REF!</definedName>
    <definedName name="BExY3WZ7VO2K6TYCHDY754FY24AA" localSheetId="13" hidden="1">#REF!</definedName>
    <definedName name="BExY3WZ7VO2K6TYCHDY754FY24AA" localSheetId="12" hidden="1">#REF!</definedName>
    <definedName name="BExY3WZ7VO2K6TYCHDY754FY24AA" localSheetId="11" hidden="1">#REF!</definedName>
    <definedName name="BExY3WZ7VO2K6TYCHDY754FY24AA" localSheetId="10" hidden="1">#REF!</definedName>
    <definedName name="BExY3WZ7VO2K6TYCHDY754FY24AA" localSheetId="9" hidden="1">#REF!</definedName>
    <definedName name="BExY3WZ7VO2K6TYCHDY754FY24AA" localSheetId="8" hidden="1">#REF!</definedName>
    <definedName name="BExY3WZ7VO2K6TYCHDY754FY24AA" localSheetId="7" hidden="1">#REF!</definedName>
    <definedName name="BExY3WZ7VO2K6TYCHDY754FY24AA" localSheetId="6" hidden="1">#REF!</definedName>
    <definedName name="BExY3WZ7VO2K6TYCHDY754FY24AA" localSheetId="5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15" hidden="1">#REF!</definedName>
    <definedName name="BExY4BIG95HDDO6MY6WBUSWJIOLR" localSheetId="14" hidden="1">#REF!</definedName>
    <definedName name="BExY4BIG95HDDO6MY6WBUSWJIOLR" localSheetId="13" hidden="1">#REF!</definedName>
    <definedName name="BExY4BIG95HDDO6MY6WBUSWJIOLR" localSheetId="12" hidden="1">#REF!</definedName>
    <definedName name="BExY4BIG95HDDO6MY6WBUSWJIOLR" localSheetId="11" hidden="1">#REF!</definedName>
    <definedName name="BExY4BIG95HDDO6MY6WBUSWJIOLR" localSheetId="10" hidden="1">#REF!</definedName>
    <definedName name="BExY4BIG95HDDO6MY6WBUSWJIOLR" localSheetId="9" hidden="1">#REF!</definedName>
    <definedName name="BExY4BIG95HDDO6MY6WBUSWJIOLR" localSheetId="8" hidden="1">#REF!</definedName>
    <definedName name="BExY4BIG95HDDO6MY6WBUSWJIOLR" localSheetId="7" hidden="1">#REF!</definedName>
    <definedName name="BExY4BIG95HDDO6MY6WBUSWJIOLR" localSheetId="6" hidden="1">#REF!</definedName>
    <definedName name="BExY4BIG95HDDO6MY6WBUSWJIOLR" localSheetId="5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15" hidden="1">#REF!</definedName>
    <definedName name="BExY4MG771JQ84EMIVB6HQGGHZY7" localSheetId="14" hidden="1">#REF!</definedName>
    <definedName name="BExY4MG771JQ84EMIVB6HQGGHZY7" localSheetId="13" hidden="1">#REF!</definedName>
    <definedName name="BExY4MG771JQ84EMIVB6HQGGHZY7" localSheetId="12" hidden="1">#REF!</definedName>
    <definedName name="BExY4MG771JQ84EMIVB6HQGGHZY7" localSheetId="11" hidden="1">#REF!</definedName>
    <definedName name="BExY4MG771JQ84EMIVB6HQGGHZY7" localSheetId="10" hidden="1">#REF!</definedName>
    <definedName name="BExY4MG771JQ84EMIVB6HQGGHZY7" localSheetId="9" hidden="1">#REF!</definedName>
    <definedName name="BExY4MG771JQ84EMIVB6HQGGHZY7" localSheetId="8" hidden="1">#REF!</definedName>
    <definedName name="BExY4MG771JQ84EMIVB6HQGGHZY7" localSheetId="7" hidden="1">#REF!</definedName>
    <definedName name="BExY4MG771JQ84EMIVB6HQGGHZY7" localSheetId="6" hidden="1">#REF!</definedName>
    <definedName name="BExY4MG771JQ84EMIVB6HQGGHZY7" localSheetId="5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15" hidden="1">#REF!</definedName>
    <definedName name="BExY4PWCSFB8P3J3TBQB2MD67263" localSheetId="14" hidden="1">#REF!</definedName>
    <definedName name="BExY4PWCSFB8P3J3TBQB2MD67263" localSheetId="13" hidden="1">#REF!</definedName>
    <definedName name="BExY4PWCSFB8P3J3TBQB2MD67263" localSheetId="12" hidden="1">#REF!</definedName>
    <definedName name="BExY4PWCSFB8P3J3TBQB2MD67263" localSheetId="11" hidden="1">#REF!</definedName>
    <definedName name="BExY4PWCSFB8P3J3TBQB2MD67263" localSheetId="10" hidden="1">#REF!</definedName>
    <definedName name="BExY4PWCSFB8P3J3TBQB2MD67263" localSheetId="9" hidden="1">#REF!</definedName>
    <definedName name="BExY4PWCSFB8P3J3TBQB2MD67263" localSheetId="8" hidden="1">#REF!</definedName>
    <definedName name="BExY4PWCSFB8P3J3TBQB2MD67263" localSheetId="7" hidden="1">#REF!</definedName>
    <definedName name="BExY4PWCSFB8P3J3TBQB2MD67263" localSheetId="6" hidden="1">#REF!</definedName>
    <definedName name="BExY4PWCSFB8P3J3TBQB2MD67263" localSheetId="5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15" hidden="1">#REF!</definedName>
    <definedName name="BExY4RP3BE6KYZDIKQZO4U4DIT33" localSheetId="14" hidden="1">#REF!</definedName>
    <definedName name="BExY4RP3BE6KYZDIKQZO4U4DIT33" localSheetId="13" hidden="1">#REF!</definedName>
    <definedName name="BExY4RP3BE6KYZDIKQZO4U4DIT33" localSheetId="12" hidden="1">#REF!</definedName>
    <definedName name="BExY4RP3BE6KYZDIKQZO4U4DIT33" localSheetId="11" hidden="1">#REF!</definedName>
    <definedName name="BExY4RP3BE6KYZDIKQZO4U4DIT33" localSheetId="10" hidden="1">#REF!</definedName>
    <definedName name="BExY4RP3BE6KYZDIKQZO4U4DIT33" localSheetId="9" hidden="1">#REF!</definedName>
    <definedName name="BExY4RP3BE6KYZDIKQZO4U4DIT33" localSheetId="8" hidden="1">#REF!</definedName>
    <definedName name="BExY4RP3BE6KYZDIKQZO4U4DIT33" localSheetId="7" hidden="1">#REF!</definedName>
    <definedName name="BExY4RP3BE6KYZDIKQZO4U4DIT33" localSheetId="6" hidden="1">#REF!</definedName>
    <definedName name="BExY4RP3BE6KYZDIKQZO4U4DIT33" localSheetId="5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15" hidden="1">#REF!</definedName>
    <definedName name="BExY4RZW3KK11JLYBA4DWZ92M6LQ" localSheetId="14" hidden="1">#REF!</definedName>
    <definedName name="BExY4RZW3KK11JLYBA4DWZ92M6LQ" localSheetId="13" hidden="1">#REF!</definedName>
    <definedName name="BExY4RZW3KK11JLYBA4DWZ92M6LQ" localSheetId="12" hidden="1">#REF!</definedName>
    <definedName name="BExY4RZW3KK11JLYBA4DWZ92M6LQ" localSheetId="11" hidden="1">#REF!</definedName>
    <definedName name="BExY4RZW3KK11JLYBA4DWZ92M6LQ" localSheetId="10" hidden="1">#REF!</definedName>
    <definedName name="BExY4RZW3KK11JLYBA4DWZ92M6LQ" localSheetId="9" hidden="1">#REF!</definedName>
    <definedName name="BExY4RZW3KK11JLYBA4DWZ92M6LQ" localSheetId="8" hidden="1">#REF!</definedName>
    <definedName name="BExY4RZW3KK11JLYBA4DWZ92M6LQ" localSheetId="7" hidden="1">#REF!</definedName>
    <definedName name="BExY4RZW3KK11JLYBA4DWZ92M6LQ" localSheetId="6" hidden="1">#REF!</definedName>
    <definedName name="BExY4RZW3KK11JLYBA4DWZ92M6LQ" localSheetId="5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15" hidden="1">#REF!</definedName>
    <definedName name="BExY4XOVTTNVZ577RLIEC7NZQFIX" localSheetId="14" hidden="1">#REF!</definedName>
    <definedName name="BExY4XOVTTNVZ577RLIEC7NZQFIX" localSheetId="13" hidden="1">#REF!</definedName>
    <definedName name="BExY4XOVTTNVZ577RLIEC7NZQFIX" localSheetId="12" hidden="1">#REF!</definedName>
    <definedName name="BExY4XOVTTNVZ577RLIEC7NZQFIX" localSheetId="11" hidden="1">#REF!</definedName>
    <definedName name="BExY4XOVTTNVZ577RLIEC7NZQFIX" localSheetId="10" hidden="1">#REF!</definedName>
    <definedName name="BExY4XOVTTNVZ577RLIEC7NZQFIX" localSheetId="9" hidden="1">#REF!</definedName>
    <definedName name="BExY4XOVTTNVZ577RLIEC7NZQFIX" localSheetId="8" hidden="1">#REF!</definedName>
    <definedName name="BExY4XOVTTNVZ577RLIEC7NZQFIX" localSheetId="7" hidden="1">#REF!</definedName>
    <definedName name="BExY4XOVTTNVZ577RLIEC7NZQFIX" localSheetId="6" hidden="1">#REF!</definedName>
    <definedName name="BExY4XOVTTNVZ577RLIEC7NZQFIX" localSheetId="5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15" hidden="1">#REF!</definedName>
    <definedName name="BExY50JAF5CG01GTHAUS7I4ZLUDC" localSheetId="14" hidden="1">#REF!</definedName>
    <definedName name="BExY50JAF5CG01GTHAUS7I4ZLUDC" localSheetId="13" hidden="1">#REF!</definedName>
    <definedName name="BExY50JAF5CG01GTHAUS7I4ZLUDC" localSheetId="12" hidden="1">#REF!</definedName>
    <definedName name="BExY50JAF5CG01GTHAUS7I4ZLUDC" localSheetId="11" hidden="1">#REF!</definedName>
    <definedName name="BExY50JAF5CG01GTHAUS7I4ZLUDC" localSheetId="10" hidden="1">#REF!</definedName>
    <definedName name="BExY50JAF5CG01GTHAUS7I4ZLUDC" localSheetId="9" hidden="1">#REF!</definedName>
    <definedName name="BExY50JAF5CG01GTHAUS7I4ZLUDC" localSheetId="8" hidden="1">#REF!</definedName>
    <definedName name="BExY50JAF5CG01GTHAUS7I4ZLUDC" localSheetId="7" hidden="1">#REF!</definedName>
    <definedName name="BExY50JAF5CG01GTHAUS7I4ZLUDC" localSheetId="6" hidden="1">#REF!</definedName>
    <definedName name="BExY50JAF5CG01GTHAUS7I4ZLUDC" localSheetId="5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15" hidden="1">#REF!</definedName>
    <definedName name="BExY53J7EXFEOFTRNAHLK7IH3ACB" localSheetId="14" hidden="1">#REF!</definedName>
    <definedName name="BExY53J7EXFEOFTRNAHLK7IH3ACB" localSheetId="13" hidden="1">#REF!</definedName>
    <definedName name="BExY53J7EXFEOFTRNAHLK7IH3ACB" localSheetId="12" hidden="1">#REF!</definedName>
    <definedName name="BExY53J7EXFEOFTRNAHLK7IH3ACB" localSheetId="11" hidden="1">#REF!</definedName>
    <definedName name="BExY53J7EXFEOFTRNAHLK7IH3ACB" localSheetId="10" hidden="1">#REF!</definedName>
    <definedName name="BExY53J7EXFEOFTRNAHLK7IH3ACB" localSheetId="9" hidden="1">#REF!</definedName>
    <definedName name="BExY53J7EXFEOFTRNAHLK7IH3ACB" localSheetId="8" hidden="1">#REF!</definedName>
    <definedName name="BExY53J7EXFEOFTRNAHLK7IH3ACB" localSheetId="7" hidden="1">#REF!</definedName>
    <definedName name="BExY53J7EXFEOFTRNAHLK7IH3ACB" localSheetId="6" hidden="1">#REF!</definedName>
    <definedName name="BExY53J7EXFEOFTRNAHLK7IH3ACB" localSheetId="5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15" hidden="1">#REF!</definedName>
    <definedName name="BExY5515SJTJS3VM80M3YYR0WF37" localSheetId="14" hidden="1">#REF!</definedName>
    <definedName name="BExY5515SJTJS3VM80M3YYR0WF37" localSheetId="13" hidden="1">#REF!</definedName>
    <definedName name="BExY5515SJTJS3VM80M3YYR0WF37" localSheetId="12" hidden="1">#REF!</definedName>
    <definedName name="BExY5515SJTJS3VM80M3YYR0WF37" localSheetId="11" hidden="1">#REF!</definedName>
    <definedName name="BExY5515SJTJS3VM80M3YYR0WF37" localSheetId="10" hidden="1">#REF!</definedName>
    <definedName name="BExY5515SJTJS3VM80M3YYR0WF37" localSheetId="9" hidden="1">#REF!</definedName>
    <definedName name="BExY5515SJTJS3VM80M3YYR0WF37" localSheetId="8" hidden="1">#REF!</definedName>
    <definedName name="BExY5515SJTJS3VM80M3YYR0WF37" localSheetId="7" hidden="1">#REF!</definedName>
    <definedName name="BExY5515SJTJS3VM80M3YYR0WF37" localSheetId="6" hidden="1">#REF!</definedName>
    <definedName name="BExY5515SJTJS3VM80M3YYR0WF37" localSheetId="5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15" hidden="1">#REF!</definedName>
    <definedName name="BExY5515WE39FQ3EG5QHG67V9C0O" localSheetId="14" hidden="1">#REF!</definedName>
    <definedName name="BExY5515WE39FQ3EG5QHG67V9C0O" localSheetId="13" hidden="1">#REF!</definedName>
    <definedName name="BExY5515WE39FQ3EG5QHG67V9C0O" localSheetId="12" hidden="1">#REF!</definedName>
    <definedName name="BExY5515WE39FQ3EG5QHG67V9C0O" localSheetId="11" hidden="1">#REF!</definedName>
    <definedName name="BExY5515WE39FQ3EG5QHG67V9C0O" localSheetId="10" hidden="1">#REF!</definedName>
    <definedName name="BExY5515WE39FQ3EG5QHG67V9C0O" localSheetId="9" hidden="1">#REF!</definedName>
    <definedName name="BExY5515WE39FQ3EG5QHG67V9C0O" localSheetId="8" hidden="1">#REF!</definedName>
    <definedName name="BExY5515WE39FQ3EG5QHG67V9C0O" localSheetId="7" hidden="1">#REF!</definedName>
    <definedName name="BExY5515WE39FQ3EG5QHG67V9C0O" localSheetId="6" hidden="1">#REF!</definedName>
    <definedName name="BExY5515WE39FQ3EG5QHG67V9C0O" localSheetId="5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15" hidden="1">#REF!</definedName>
    <definedName name="BExY5986WNAD8NFCPXC9TVLBU4FG" localSheetId="14" hidden="1">#REF!</definedName>
    <definedName name="BExY5986WNAD8NFCPXC9TVLBU4FG" localSheetId="13" hidden="1">#REF!</definedName>
    <definedName name="BExY5986WNAD8NFCPXC9TVLBU4FG" localSheetId="12" hidden="1">#REF!</definedName>
    <definedName name="BExY5986WNAD8NFCPXC9TVLBU4FG" localSheetId="11" hidden="1">#REF!</definedName>
    <definedName name="BExY5986WNAD8NFCPXC9TVLBU4FG" localSheetId="10" hidden="1">#REF!</definedName>
    <definedName name="BExY5986WNAD8NFCPXC9TVLBU4FG" localSheetId="9" hidden="1">#REF!</definedName>
    <definedName name="BExY5986WNAD8NFCPXC9TVLBU4FG" localSheetId="8" hidden="1">#REF!</definedName>
    <definedName name="BExY5986WNAD8NFCPXC9TVLBU4FG" localSheetId="7" hidden="1">#REF!</definedName>
    <definedName name="BExY5986WNAD8NFCPXC9TVLBU4FG" localSheetId="6" hidden="1">#REF!</definedName>
    <definedName name="BExY5986WNAD8NFCPXC9TVLBU4FG" localSheetId="5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15" hidden="1">#REF!</definedName>
    <definedName name="BExY5DF9MS25IFNWGJ1YAS5MDN8R" localSheetId="14" hidden="1">#REF!</definedName>
    <definedName name="BExY5DF9MS25IFNWGJ1YAS5MDN8R" localSheetId="13" hidden="1">#REF!</definedName>
    <definedName name="BExY5DF9MS25IFNWGJ1YAS5MDN8R" localSheetId="12" hidden="1">#REF!</definedName>
    <definedName name="BExY5DF9MS25IFNWGJ1YAS5MDN8R" localSheetId="11" hidden="1">#REF!</definedName>
    <definedName name="BExY5DF9MS25IFNWGJ1YAS5MDN8R" localSheetId="10" hidden="1">#REF!</definedName>
    <definedName name="BExY5DF9MS25IFNWGJ1YAS5MDN8R" localSheetId="9" hidden="1">#REF!</definedName>
    <definedName name="BExY5DF9MS25IFNWGJ1YAS5MDN8R" localSheetId="8" hidden="1">#REF!</definedName>
    <definedName name="BExY5DF9MS25IFNWGJ1YAS5MDN8R" localSheetId="7" hidden="1">#REF!</definedName>
    <definedName name="BExY5DF9MS25IFNWGJ1YAS5MDN8R" localSheetId="6" hidden="1">#REF!</definedName>
    <definedName name="BExY5DF9MS25IFNWGJ1YAS5MDN8R" localSheetId="5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15" hidden="1">#REF!</definedName>
    <definedName name="BExY5ERVGL3UM2MGT8LJ0XPKTZEK" localSheetId="14" hidden="1">#REF!</definedName>
    <definedName name="BExY5ERVGL3UM2MGT8LJ0XPKTZEK" localSheetId="13" hidden="1">#REF!</definedName>
    <definedName name="BExY5ERVGL3UM2MGT8LJ0XPKTZEK" localSheetId="12" hidden="1">#REF!</definedName>
    <definedName name="BExY5ERVGL3UM2MGT8LJ0XPKTZEK" localSheetId="11" hidden="1">#REF!</definedName>
    <definedName name="BExY5ERVGL3UM2MGT8LJ0XPKTZEK" localSheetId="10" hidden="1">#REF!</definedName>
    <definedName name="BExY5ERVGL3UM2MGT8LJ0XPKTZEK" localSheetId="9" hidden="1">#REF!</definedName>
    <definedName name="BExY5ERVGL3UM2MGT8LJ0XPKTZEK" localSheetId="8" hidden="1">#REF!</definedName>
    <definedName name="BExY5ERVGL3UM2MGT8LJ0XPKTZEK" localSheetId="7" hidden="1">#REF!</definedName>
    <definedName name="BExY5ERVGL3UM2MGT8LJ0XPKTZEK" localSheetId="6" hidden="1">#REF!</definedName>
    <definedName name="BExY5ERVGL3UM2MGT8LJ0XPKTZEK" localSheetId="5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15" hidden="1">#REF!</definedName>
    <definedName name="BExY5EX6NJFK8W754ZVZDN5DS04K" localSheetId="14" hidden="1">#REF!</definedName>
    <definedName name="BExY5EX6NJFK8W754ZVZDN5DS04K" localSheetId="13" hidden="1">#REF!</definedName>
    <definedName name="BExY5EX6NJFK8W754ZVZDN5DS04K" localSheetId="12" hidden="1">#REF!</definedName>
    <definedName name="BExY5EX6NJFK8W754ZVZDN5DS04K" localSheetId="11" hidden="1">#REF!</definedName>
    <definedName name="BExY5EX6NJFK8W754ZVZDN5DS04K" localSheetId="10" hidden="1">#REF!</definedName>
    <definedName name="BExY5EX6NJFK8W754ZVZDN5DS04K" localSheetId="9" hidden="1">#REF!</definedName>
    <definedName name="BExY5EX6NJFK8W754ZVZDN5DS04K" localSheetId="8" hidden="1">#REF!</definedName>
    <definedName name="BExY5EX6NJFK8W754ZVZDN5DS04K" localSheetId="7" hidden="1">#REF!</definedName>
    <definedName name="BExY5EX6NJFK8W754ZVZDN5DS04K" localSheetId="6" hidden="1">#REF!</definedName>
    <definedName name="BExY5EX6NJFK8W754ZVZDN5DS04K" localSheetId="5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15" hidden="1">#REF!</definedName>
    <definedName name="BExY5S3XD1NJT109CV54IFOHVLQ6" localSheetId="14" hidden="1">#REF!</definedName>
    <definedName name="BExY5S3XD1NJT109CV54IFOHVLQ6" localSheetId="13" hidden="1">#REF!</definedName>
    <definedName name="BExY5S3XD1NJT109CV54IFOHVLQ6" localSheetId="12" hidden="1">#REF!</definedName>
    <definedName name="BExY5S3XD1NJT109CV54IFOHVLQ6" localSheetId="11" hidden="1">#REF!</definedName>
    <definedName name="BExY5S3XD1NJT109CV54IFOHVLQ6" localSheetId="10" hidden="1">#REF!</definedName>
    <definedName name="BExY5S3XD1NJT109CV54IFOHVLQ6" localSheetId="9" hidden="1">#REF!</definedName>
    <definedName name="BExY5S3XD1NJT109CV54IFOHVLQ6" localSheetId="8" hidden="1">#REF!</definedName>
    <definedName name="BExY5S3XD1NJT109CV54IFOHVLQ6" localSheetId="7" hidden="1">#REF!</definedName>
    <definedName name="BExY5S3XD1NJT109CV54IFOHVLQ6" localSheetId="6" hidden="1">#REF!</definedName>
    <definedName name="BExY5S3XD1NJT109CV54IFOHVLQ6" localSheetId="5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15" hidden="1">#REF!</definedName>
    <definedName name="BExY5W088PPAPLSMR2P7FV2CRDCT" localSheetId="14" hidden="1">#REF!</definedName>
    <definedName name="BExY5W088PPAPLSMR2P7FV2CRDCT" localSheetId="13" hidden="1">#REF!</definedName>
    <definedName name="BExY5W088PPAPLSMR2P7FV2CRDCT" localSheetId="12" hidden="1">#REF!</definedName>
    <definedName name="BExY5W088PPAPLSMR2P7FV2CRDCT" localSheetId="11" hidden="1">#REF!</definedName>
    <definedName name="BExY5W088PPAPLSMR2P7FV2CRDCT" localSheetId="10" hidden="1">#REF!</definedName>
    <definedName name="BExY5W088PPAPLSMR2P7FV2CRDCT" localSheetId="9" hidden="1">#REF!</definedName>
    <definedName name="BExY5W088PPAPLSMR2P7FV2CRDCT" localSheetId="8" hidden="1">#REF!</definedName>
    <definedName name="BExY5W088PPAPLSMR2P7FV2CRDCT" localSheetId="7" hidden="1">#REF!</definedName>
    <definedName name="BExY5W088PPAPLSMR2P7FV2CRDCT" localSheetId="6" hidden="1">#REF!</definedName>
    <definedName name="BExY5W088PPAPLSMR2P7FV2CRDCT" localSheetId="5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15" hidden="1">#REF!</definedName>
    <definedName name="BExY6KA6BQ6H4SH5EMJBVF8UR4ZY" localSheetId="14" hidden="1">#REF!</definedName>
    <definedName name="BExY6KA6BQ6H4SH5EMJBVF8UR4ZY" localSheetId="13" hidden="1">#REF!</definedName>
    <definedName name="BExY6KA6BQ6H4SH5EMJBVF8UR4ZY" localSheetId="12" hidden="1">#REF!</definedName>
    <definedName name="BExY6KA6BQ6H4SH5EMJBVF8UR4ZY" localSheetId="11" hidden="1">#REF!</definedName>
    <definedName name="BExY6KA6BQ6H4SH5EMJBVF8UR4ZY" localSheetId="10" hidden="1">#REF!</definedName>
    <definedName name="BExY6KA6BQ6H4SH5EMJBVF8UR4ZY" localSheetId="9" hidden="1">#REF!</definedName>
    <definedName name="BExY6KA6BQ6H4SH5EMJBVF8UR4ZY" localSheetId="8" hidden="1">#REF!</definedName>
    <definedName name="BExY6KA6BQ6H4SH5EMJBVF8UR4ZY" localSheetId="7" hidden="1">#REF!</definedName>
    <definedName name="BExY6KA6BQ6H4SH5EMJBVF8UR4ZY" localSheetId="6" hidden="1">#REF!</definedName>
    <definedName name="BExY6KA6BQ6H4SH5EMJBVF8UR4ZY" localSheetId="5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15" hidden="1">#REF!</definedName>
    <definedName name="BExY6KVS1MMZ2R34PGEFR2BMTU9W" localSheetId="14" hidden="1">#REF!</definedName>
    <definedName name="BExY6KVS1MMZ2R34PGEFR2BMTU9W" localSheetId="13" hidden="1">#REF!</definedName>
    <definedName name="BExY6KVS1MMZ2R34PGEFR2BMTU9W" localSheetId="12" hidden="1">#REF!</definedName>
    <definedName name="BExY6KVS1MMZ2R34PGEFR2BMTU9W" localSheetId="11" hidden="1">#REF!</definedName>
    <definedName name="BExY6KVS1MMZ2R34PGEFR2BMTU9W" localSheetId="10" hidden="1">#REF!</definedName>
    <definedName name="BExY6KVS1MMZ2R34PGEFR2BMTU9W" localSheetId="9" hidden="1">#REF!</definedName>
    <definedName name="BExY6KVS1MMZ2R34PGEFR2BMTU9W" localSheetId="8" hidden="1">#REF!</definedName>
    <definedName name="BExY6KVS1MMZ2R34PGEFR2BMTU9W" localSheetId="7" hidden="1">#REF!</definedName>
    <definedName name="BExY6KVS1MMZ2R34PGEFR2BMTU9W" localSheetId="6" hidden="1">#REF!</definedName>
    <definedName name="BExY6KVS1MMZ2R34PGEFR2BMTU9W" localSheetId="5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15" hidden="1">#REF!</definedName>
    <definedName name="BExY6Q9YY7LW745GP7CYOGGSPHGE" localSheetId="14" hidden="1">#REF!</definedName>
    <definedName name="BExY6Q9YY7LW745GP7CYOGGSPHGE" localSheetId="13" hidden="1">#REF!</definedName>
    <definedName name="BExY6Q9YY7LW745GP7CYOGGSPHGE" localSheetId="12" hidden="1">#REF!</definedName>
    <definedName name="BExY6Q9YY7LW745GP7CYOGGSPHGE" localSheetId="11" hidden="1">#REF!</definedName>
    <definedName name="BExY6Q9YY7LW745GP7CYOGGSPHGE" localSheetId="10" hidden="1">#REF!</definedName>
    <definedName name="BExY6Q9YY7LW745GP7CYOGGSPHGE" localSheetId="9" hidden="1">#REF!</definedName>
    <definedName name="BExY6Q9YY7LW745GP7CYOGGSPHGE" localSheetId="8" hidden="1">#REF!</definedName>
    <definedName name="BExY6Q9YY7LW745GP7CYOGGSPHGE" localSheetId="7" hidden="1">#REF!</definedName>
    <definedName name="BExY6Q9YY7LW745GP7CYOGGSPHGE" localSheetId="6" hidden="1">#REF!</definedName>
    <definedName name="BExY6Q9YY7LW745GP7CYOGGSPHGE" localSheetId="5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15" hidden="1">#REF!</definedName>
    <definedName name="BExY6R6BYIQZ4OR1E7YI0OVOC08W" localSheetId="14" hidden="1">#REF!</definedName>
    <definedName name="BExY6R6BYIQZ4OR1E7YI0OVOC08W" localSheetId="13" hidden="1">#REF!</definedName>
    <definedName name="BExY6R6BYIQZ4OR1E7YI0OVOC08W" localSheetId="12" hidden="1">#REF!</definedName>
    <definedName name="BExY6R6BYIQZ4OR1E7YI0OVOC08W" localSheetId="11" hidden="1">#REF!</definedName>
    <definedName name="BExY6R6BYIQZ4OR1E7YI0OVOC08W" localSheetId="10" hidden="1">#REF!</definedName>
    <definedName name="BExY6R6BYIQZ4OR1E7YI0OVOC08W" localSheetId="9" hidden="1">#REF!</definedName>
    <definedName name="BExY6R6BYIQZ4OR1E7YI0OVOC08W" localSheetId="8" hidden="1">#REF!</definedName>
    <definedName name="BExY6R6BYIQZ4OR1E7YI0OVOC08W" localSheetId="7" hidden="1">#REF!</definedName>
    <definedName name="BExY6R6BYIQZ4OR1E7YI0OVOC08W" localSheetId="6" hidden="1">#REF!</definedName>
    <definedName name="BExY6R6BYIQZ4OR1E7YI0OVOC08W" localSheetId="5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15" hidden="1">#REF!</definedName>
    <definedName name="BExZIA3C8LKJTEH3MKQ57KJH5TA2" localSheetId="14" hidden="1">#REF!</definedName>
    <definedName name="BExZIA3C8LKJTEH3MKQ57KJH5TA2" localSheetId="13" hidden="1">#REF!</definedName>
    <definedName name="BExZIA3C8LKJTEH3MKQ57KJH5TA2" localSheetId="12" hidden="1">#REF!</definedName>
    <definedName name="BExZIA3C8LKJTEH3MKQ57KJH5TA2" localSheetId="11" hidden="1">#REF!</definedName>
    <definedName name="BExZIA3C8LKJTEH3MKQ57KJH5TA2" localSheetId="10" hidden="1">#REF!</definedName>
    <definedName name="BExZIA3C8LKJTEH3MKQ57KJH5TA2" localSheetId="9" hidden="1">#REF!</definedName>
    <definedName name="BExZIA3C8LKJTEH3MKQ57KJH5TA2" localSheetId="8" hidden="1">#REF!</definedName>
    <definedName name="BExZIA3C8LKJTEH3MKQ57KJH5TA2" localSheetId="7" hidden="1">#REF!</definedName>
    <definedName name="BExZIA3C8LKJTEH3MKQ57KJH5TA2" localSheetId="6" hidden="1">#REF!</definedName>
    <definedName name="BExZIA3C8LKJTEH3MKQ57KJH5TA2" localSheetId="5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15" hidden="1">#REF!</definedName>
    <definedName name="BExZIGDWFIOPMMVCRWX45OIJ5AP3" localSheetId="14" hidden="1">#REF!</definedName>
    <definedName name="BExZIGDWFIOPMMVCRWX45OIJ5AP3" localSheetId="13" hidden="1">#REF!</definedName>
    <definedName name="BExZIGDWFIOPMMVCRWX45OIJ5AP3" localSheetId="12" hidden="1">#REF!</definedName>
    <definedName name="BExZIGDWFIOPMMVCRWX45OIJ5AP3" localSheetId="11" hidden="1">#REF!</definedName>
    <definedName name="BExZIGDWFIOPMMVCRWX45OIJ5AP3" localSheetId="10" hidden="1">#REF!</definedName>
    <definedName name="BExZIGDWFIOPMMVCRWX45OIJ5AP3" localSheetId="9" hidden="1">#REF!</definedName>
    <definedName name="BExZIGDWFIOPMMVCRWX45OIJ5AP3" localSheetId="8" hidden="1">#REF!</definedName>
    <definedName name="BExZIGDWFIOPMMVCRWX45OIJ5AP3" localSheetId="7" hidden="1">#REF!</definedName>
    <definedName name="BExZIGDWFIOPMMVCRWX45OIJ5AP3" localSheetId="6" hidden="1">#REF!</definedName>
    <definedName name="BExZIGDWFIOPMMVCRWX45OIJ5AP3" localSheetId="5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15" hidden="1">#REF!</definedName>
    <definedName name="BExZIIHH3QNQE3GFMHEE4UMHY6WQ" localSheetId="14" hidden="1">#REF!</definedName>
    <definedName name="BExZIIHH3QNQE3GFMHEE4UMHY6WQ" localSheetId="13" hidden="1">#REF!</definedName>
    <definedName name="BExZIIHH3QNQE3GFMHEE4UMHY6WQ" localSheetId="12" hidden="1">#REF!</definedName>
    <definedName name="BExZIIHH3QNQE3GFMHEE4UMHY6WQ" localSheetId="11" hidden="1">#REF!</definedName>
    <definedName name="BExZIIHH3QNQE3GFMHEE4UMHY6WQ" localSheetId="10" hidden="1">#REF!</definedName>
    <definedName name="BExZIIHH3QNQE3GFMHEE4UMHY6WQ" localSheetId="9" hidden="1">#REF!</definedName>
    <definedName name="BExZIIHH3QNQE3GFMHEE4UMHY6WQ" localSheetId="8" hidden="1">#REF!</definedName>
    <definedName name="BExZIIHH3QNQE3GFMHEE4UMHY6WQ" localSheetId="7" hidden="1">#REF!</definedName>
    <definedName name="BExZIIHH3QNQE3GFMHEE4UMHY6WQ" localSheetId="6" hidden="1">#REF!</definedName>
    <definedName name="BExZIIHH3QNQE3GFMHEE4UMHY6WQ" localSheetId="5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15" hidden="1">#REF!</definedName>
    <definedName name="BExZIYO22G5UXOB42GDLYGVRJ6U7" localSheetId="14" hidden="1">#REF!</definedName>
    <definedName name="BExZIYO22G5UXOB42GDLYGVRJ6U7" localSheetId="13" hidden="1">#REF!</definedName>
    <definedName name="BExZIYO22G5UXOB42GDLYGVRJ6U7" localSheetId="12" hidden="1">#REF!</definedName>
    <definedName name="BExZIYO22G5UXOB42GDLYGVRJ6U7" localSheetId="11" hidden="1">#REF!</definedName>
    <definedName name="BExZIYO22G5UXOB42GDLYGVRJ6U7" localSheetId="10" hidden="1">#REF!</definedName>
    <definedName name="BExZIYO22G5UXOB42GDLYGVRJ6U7" localSheetId="9" hidden="1">#REF!</definedName>
    <definedName name="BExZIYO22G5UXOB42GDLYGVRJ6U7" localSheetId="8" hidden="1">#REF!</definedName>
    <definedName name="BExZIYO22G5UXOB42GDLYGVRJ6U7" localSheetId="7" hidden="1">#REF!</definedName>
    <definedName name="BExZIYO22G5UXOB42GDLYGVRJ6U7" localSheetId="6" hidden="1">#REF!</definedName>
    <definedName name="BExZIYO22G5UXOB42GDLYGVRJ6U7" localSheetId="5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15" hidden="1">#REF!</definedName>
    <definedName name="BExZJ7I9T8XU4MZRKJ1VVU76V2LZ" localSheetId="14" hidden="1">#REF!</definedName>
    <definedName name="BExZJ7I9T8XU4MZRKJ1VVU76V2LZ" localSheetId="13" hidden="1">#REF!</definedName>
    <definedName name="BExZJ7I9T8XU4MZRKJ1VVU76V2LZ" localSheetId="12" hidden="1">#REF!</definedName>
    <definedName name="BExZJ7I9T8XU4MZRKJ1VVU76V2LZ" localSheetId="11" hidden="1">#REF!</definedName>
    <definedName name="BExZJ7I9T8XU4MZRKJ1VVU76V2LZ" localSheetId="10" hidden="1">#REF!</definedName>
    <definedName name="BExZJ7I9T8XU4MZRKJ1VVU76V2LZ" localSheetId="9" hidden="1">#REF!</definedName>
    <definedName name="BExZJ7I9T8XU4MZRKJ1VVU76V2LZ" localSheetId="8" hidden="1">#REF!</definedName>
    <definedName name="BExZJ7I9T8XU4MZRKJ1VVU76V2LZ" localSheetId="7" hidden="1">#REF!</definedName>
    <definedName name="BExZJ7I9T8XU4MZRKJ1VVU76V2LZ" localSheetId="6" hidden="1">#REF!</definedName>
    <definedName name="BExZJ7I9T8XU4MZRKJ1VVU76V2LZ" localSheetId="5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15" hidden="1">#REF!</definedName>
    <definedName name="BExZJMY170JCUU1RWASNZ1HJPRTA" localSheetId="14" hidden="1">#REF!</definedName>
    <definedName name="BExZJMY170JCUU1RWASNZ1HJPRTA" localSheetId="13" hidden="1">#REF!</definedName>
    <definedName name="BExZJMY170JCUU1RWASNZ1HJPRTA" localSheetId="12" hidden="1">#REF!</definedName>
    <definedName name="BExZJMY170JCUU1RWASNZ1HJPRTA" localSheetId="11" hidden="1">#REF!</definedName>
    <definedName name="BExZJMY170JCUU1RWASNZ1HJPRTA" localSheetId="10" hidden="1">#REF!</definedName>
    <definedName name="BExZJMY170JCUU1RWASNZ1HJPRTA" localSheetId="9" hidden="1">#REF!</definedName>
    <definedName name="BExZJMY170JCUU1RWASNZ1HJPRTA" localSheetId="8" hidden="1">#REF!</definedName>
    <definedName name="BExZJMY170JCUU1RWASNZ1HJPRTA" localSheetId="7" hidden="1">#REF!</definedName>
    <definedName name="BExZJMY170JCUU1RWASNZ1HJPRTA" localSheetId="6" hidden="1">#REF!</definedName>
    <definedName name="BExZJMY170JCUU1RWASNZ1HJPRTA" localSheetId="5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15" hidden="1">#REF!</definedName>
    <definedName name="BExZJOQR77H0P4SUKVYACDCFBBXO" localSheetId="14" hidden="1">#REF!</definedName>
    <definedName name="BExZJOQR77H0P4SUKVYACDCFBBXO" localSheetId="13" hidden="1">#REF!</definedName>
    <definedName name="BExZJOQR77H0P4SUKVYACDCFBBXO" localSheetId="12" hidden="1">#REF!</definedName>
    <definedName name="BExZJOQR77H0P4SUKVYACDCFBBXO" localSheetId="11" hidden="1">#REF!</definedName>
    <definedName name="BExZJOQR77H0P4SUKVYACDCFBBXO" localSheetId="10" hidden="1">#REF!</definedName>
    <definedName name="BExZJOQR77H0P4SUKVYACDCFBBXO" localSheetId="9" hidden="1">#REF!</definedName>
    <definedName name="BExZJOQR77H0P4SUKVYACDCFBBXO" localSheetId="8" hidden="1">#REF!</definedName>
    <definedName name="BExZJOQR77H0P4SUKVYACDCFBBXO" localSheetId="7" hidden="1">#REF!</definedName>
    <definedName name="BExZJOQR77H0P4SUKVYACDCFBBXO" localSheetId="6" hidden="1">#REF!</definedName>
    <definedName name="BExZJOQR77H0P4SUKVYACDCFBBXO" localSheetId="5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15" hidden="1">#REF!</definedName>
    <definedName name="BExZJS6RG34ODDY9HMZ0O34MEMSB" localSheetId="14" hidden="1">#REF!</definedName>
    <definedName name="BExZJS6RG34ODDY9HMZ0O34MEMSB" localSheetId="13" hidden="1">#REF!</definedName>
    <definedName name="BExZJS6RG34ODDY9HMZ0O34MEMSB" localSheetId="12" hidden="1">#REF!</definedName>
    <definedName name="BExZJS6RG34ODDY9HMZ0O34MEMSB" localSheetId="11" hidden="1">#REF!</definedName>
    <definedName name="BExZJS6RG34ODDY9HMZ0O34MEMSB" localSheetId="10" hidden="1">#REF!</definedName>
    <definedName name="BExZJS6RG34ODDY9HMZ0O34MEMSB" localSheetId="9" hidden="1">#REF!</definedName>
    <definedName name="BExZJS6RG34ODDY9HMZ0O34MEMSB" localSheetId="8" hidden="1">#REF!</definedName>
    <definedName name="BExZJS6RG34ODDY9HMZ0O34MEMSB" localSheetId="7" hidden="1">#REF!</definedName>
    <definedName name="BExZJS6RG34ODDY9HMZ0O34MEMSB" localSheetId="6" hidden="1">#REF!</definedName>
    <definedName name="BExZJS6RG34ODDY9HMZ0O34MEMSB" localSheetId="5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15" hidden="1">#REF!</definedName>
    <definedName name="BExZK34NR4BAD7HJAP7SQ926UQP3" localSheetId="14" hidden="1">#REF!</definedName>
    <definedName name="BExZK34NR4BAD7HJAP7SQ926UQP3" localSheetId="13" hidden="1">#REF!</definedName>
    <definedName name="BExZK34NR4BAD7HJAP7SQ926UQP3" localSheetId="12" hidden="1">#REF!</definedName>
    <definedName name="BExZK34NR4BAD7HJAP7SQ926UQP3" localSheetId="11" hidden="1">#REF!</definedName>
    <definedName name="BExZK34NR4BAD7HJAP7SQ926UQP3" localSheetId="10" hidden="1">#REF!</definedName>
    <definedName name="BExZK34NR4BAD7HJAP7SQ926UQP3" localSheetId="9" hidden="1">#REF!</definedName>
    <definedName name="BExZK34NR4BAD7HJAP7SQ926UQP3" localSheetId="8" hidden="1">#REF!</definedName>
    <definedName name="BExZK34NR4BAD7HJAP7SQ926UQP3" localSheetId="7" hidden="1">#REF!</definedName>
    <definedName name="BExZK34NR4BAD7HJAP7SQ926UQP3" localSheetId="6" hidden="1">#REF!</definedName>
    <definedName name="BExZK34NR4BAD7HJAP7SQ926UQP3" localSheetId="5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15" hidden="1">#REF!</definedName>
    <definedName name="BExZK3FGPHH5H771U7D5XY7XBS6E" localSheetId="14" hidden="1">#REF!</definedName>
    <definedName name="BExZK3FGPHH5H771U7D5XY7XBS6E" localSheetId="13" hidden="1">#REF!</definedName>
    <definedName name="BExZK3FGPHH5H771U7D5XY7XBS6E" localSheetId="12" hidden="1">#REF!</definedName>
    <definedName name="BExZK3FGPHH5H771U7D5XY7XBS6E" localSheetId="11" hidden="1">#REF!</definedName>
    <definedName name="BExZK3FGPHH5H771U7D5XY7XBS6E" localSheetId="10" hidden="1">#REF!</definedName>
    <definedName name="BExZK3FGPHH5H771U7D5XY7XBS6E" localSheetId="9" hidden="1">#REF!</definedName>
    <definedName name="BExZK3FGPHH5H771U7D5XY7XBS6E" localSheetId="8" hidden="1">#REF!</definedName>
    <definedName name="BExZK3FGPHH5H771U7D5XY7XBS6E" localSheetId="7" hidden="1">#REF!</definedName>
    <definedName name="BExZK3FGPHH5H771U7D5XY7XBS6E" localSheetId="6" hidden="1">#REF!</definedName>
    <definedName name="BExZK3FGPHH5H771U7D5XY7XBS6E" localSheetId="5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15" hidden="1">#REF!</definedName>
    <definedName name="BExZK46CVVS9X1BZ6LLL71016ENT" localSheetId="14" hidden="1">#REF!</definedName>
    <definedName name="BExZK46CVVS9X1BZ6LLL71016ENT" localSheetId="13" hidden="1">#REF!</definedName>
    <definedName name="BExZK46CVVS9X1BZ6LLL71016ENT" localSheetId="12" hidden="1">#REF!</definedName>
    <definedName name="BExZK46CVVS9X1BZ6LLL71016ENT" localSheetId="11" hidden="1">#REF!</definedName>
    <definedName name="BExZK46CVVS9X1BZ6LLL71016ENT" localSheetId="10" hidden="1">#REF!</definedName>
    <definedName name="BExZK46CVVS9X1BZ6LLL71016ENT" localSheetId="9" hidden="1">#REF!</definedName>
    <definedName name="BExZK46CVVS9X1BZ6LLL71016ENT" localSheetId="8" hidden="1">#REF!</definedName>
    <definedName name="BExZK46CVVS9X1BZ6LLL71016ENT" localSheetId="7" hidden="1">#REF!</definedName>
    <definedName name="BExZK46CVVS9X1BZ6LLL71016ENT" localSheetId="6" hidden="1">#REF!</definedName>
    <definedName name="BExZK46CVVS9X1BZ6LLL71016ENT" localSheetId="5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15" hidden="1">#REF!</definedName>
    <definedName name="BExZK52PZLTP1F04T09MP30BVT7H" localSheetId="14" hidden="1">#REF!</definedName>
    <definedName name="BExZK52PZLTP1F04T09MP30BVT7H" localSheetId="13" hidden="1">#REF!</definedName>
    <definedName name="BExZK52PZLTP1F04T09MP30BVT7H" localSheetId="12" hidden="1">#REF!</definedName>
    <definedName name="BExZK52PZLTP1F04T09MP30BVT7H" localSheetId="11" hidden="1">#REF!</definedName>
    <definedName name="BExZK52PZLTP1F04T09MP30BVT7H" localSheetId="10" hidden="1">#REF!</definedName>
    <definedName name="BExZK52PZLTP1F04T09MP30BVT7H" localSheetId="9" hidden="1">#REF!</definedName>
    <definedName name="BExZK52PZLTP1F04T09MP30BVT7H" localSheetId="8" hidden="1">#REF!</definedName>
    <definedName name="BExZK52PZLTP1F04T09MP30BVT7H" localSheetId="7" hidden="1">#REF!</definedName>
    <definedName name="BExZK52PZLTP1F04T09MP30BVT7H" localSheetId="6" hidden="1">#REF!</definedName>
    <definedName name="BExZK52PZLTP1F04T09MP30BVT7H" localSheetId="5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15" hidden="1">#REF!</definedName>
    <definedName name="BExZKHYORG3O8C772XPFHM1N8T80" localSheetId="14" hidden="1">#REF!</definedName>
    <definedName name="BExZKHYORG3O8C772XPFHM1N8T80" localSheetId="13" hidden="1">#REF!</definedName>
    <definedName name="BExZKHYORG3O8C772XPFHM1N8T80" localSheetId="12" hidden="1">#REF!</definedName>
    <definedName name="BExZKHYORG3O8C772XPFHM1N8T80" localSheetId="11" hidden="1">#REF!</definedName>
    <definedName name="BExZKHYORG3O8C772XPFHM1N8T80" localSheetId="10" hidden="1">#REF!</definedName>
    <definedName name="BExZKHYORG3O8C772XPFHM1N8T80" localSheetId="9" hidden="1">#REF!</definedName>
    <definedName name="BExZKHYORG3O8C772XPFHM1N8T80" localSheetId="8" hidden="1">#REF!</definedName>
    <definedName name="BExZKHYORG3O8C772XPFHM1N8T80" localSheetId="7" hidden="1">#REF!</definedName>
    <definedName name="BExZKHYORG3O8C772XPFHM1N8T80" localSheetId="6" hidden="1">#REF!</definedName>
    <definedName name="BExZKHYORG3O8C772XPFHM1N8T80" localSheetId="5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15" hidden="1">#REF!</definedName>
    <definedName name="BExZKJRF2IRR57DG9CLC7MSHWNNN" localSheetId="14" hidden="1">#REF!</definedName>
    <definedName name="BExZKJRF2IRR57DG9CLC7MSHWNNN" localSheetId="13" hidden="1">#REF!</definedName>
    <definedName name="BExZKJRF2IRR57DG9CLC7MSHWNNN" localSheetId="12" hidden="1">#REF!</definedName>
    <definedName name="BExZKJRF2IRR57DG9CLC7MSHWNNN" localSheetId="11" hidden="1">#REF!</definedName>
    <definedName name="BExZKJRF2IRR57DG9CLC7MSHWNNN" localSheetId="10" hidden="1">#REF!</definedName>
    <definedName name="BExZKJRF2IRR57DG9CLC7MSHWNNN" localSheetId="9" hidden="1">#REF!</definedName>
    <definedName name="BExZKJRF2IRR57DG9CLC7MSHWNNN" localSheetId="8" hidden="1">#REF!</definedName>
    <definedName name="BExZKJRF2IRR57DG9CLC7MSHWNNN" localSheetId="7" hidden="1">#REF!</definedName>
    <definedName name="BExZKJRF2IRR57DG9CLC7MSHWNNN" localSheetId="6" hidden="1">#REF!</definedName>
    <definedName name="BExZKJRF2IRR57DG9CLC7MSHWNNN" localSheetId="5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15" hidden="1">#REF!</definedName>
    <definedName name="BExZKV5GYXO0X760SBD9TWTIQHGI" localSheetId="14" hidden="1">#REF!</definedName>
    <definedName name="BExZKV5GYXO0X760SBD9TWTIQHGI" localSheetId="13" hidden="1">#REF!</definedName>
    <definedName name="BExZKV5GYXO0X760SBD9TWTIQHGI" localSheetId="12" hidden="1">#REF!</definedName>
    <definedName name="BExZKV5GYXO0X760SBD9TWTIQHGI" localSheetId="11" hidden="1">#REF!</definedName>
    <definedName name="BExZKV5GYXO0X760SBD9TWTIQHGI" localSheetId="10" hidden="1">#REF!</definedName>
    <definedName name="BExZKV5GYXO0X760SBD9TWTIQHGI" localSheetId="9" hidden="1">#REF!</definedName>
    <definedName name="BExZKV5GYXO0X760SBD9TWTIQHGI" localSheetId="8" hidden="1">#REF!</definedName>
    <definedName name="BExZKV5GYXO0X760SBD9TWTIQHGI" localSheetId="7" hidden="1">#REF!</definedName>
    <definedName name="BExZKV5GYXO0X760SBD9TWTIQHGI" localSheetId="6" hidden="1">#REF!</definedName>
    <definedName name="BExZKV5GYXO0X760SBD9TWTIQHGI" localSheetId="5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15" hidden="1">#REF!</definedName>
    <definedName name="BExZKZCGNEA9IPON37A91L4H4H17" localSheetId="14" hidden="1">#REF!</definedName>
    <definedName name="BExZKZCGNEA9IPON37A91L4H4H17" localSheetId="13" hidden="1">#REF!</definedName>
    <definedName name="BExZKZCGNEA9IPON37A91L4H4H17" localSheetId="12" hidden="1">#REF!</definedName>
    <definedName name="BExZKZCGNEA9IPON37A91L4H4H17" localSheetId="11" hidden="1">#REF!</definedName>
    <definedName name="BExZKZCGNEA9IPON37A91L4H4H17" localSheetId="10" hidden="1">#REF!</definedName>
    <definedName name="BExZKZCGNEA9IPON37A91L4H4H17" localSheetId="9" hidden="1">#REF!</definedName>
    <definedName name="BExZKZCGNEA9IPON37A91L4H4H17" localSheetId="8" hidden="1">#REF!</definedName>
    <definedName name="BExZKZCGNEA9IPON37A91L4H4H17" localSheetId="7" hidden="1">#REF!</definedName>
    <definedName name="BExZKZCGNEA9IPON37A91L4H4H17" localSheetId="6" hidden="1">#REF!</definedName>
    <definedName name="BExZKZCGNEA9IPON37A91L4H4H17" localSheetId="5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15" hidden="1">#REF!</definedName>
    <definedName name="BExZL6E4YVXRUN7ZGF2BIGIXFR8K" localSheetId="14" hidden="1">#REF!</definedName>
    <definedName name="BExZL6E4YVXRUN7ZGF2BIGIXFR8K" localSheetId="13" hidden="1">#REF!</definedName>
    <definedName name="BExZL6E4YVXRUN7ZGF2BIGIXFR8K" localSheetId="12" hidden="1">#REF!</definedName>
    <definedName name="BExZL6E4YVXRUN7ZGF2BIGIXFR8K" localSheetId="11" hidden="1">#REF!</definedName>
    <definedName name="BExZL6E4YVXRUN7ZGF2BIGIXFR8K" localSheetId="10" hidden="1">#REF!</definedName>
    <definedName name="BExZL6E4YVXRUN7ZGF2BIGIXFR8K" localSheetId="9" hidden="1">#REF!</definedName>
    <definedName name="BExZL6E4YVXRUN7ZGF2BIGIXFR8K" localSheetId="8" hidden="1">#REF!</definedName>
    <definedName name="BExZL6E4YVXRUN7ZGF2BIGIXFR8K" localSheetId="7" hidden="1">#REF!</definedName>
    <definedName name="BExZL6E4YVXRUN7ZGF2BIGIXFR8K" localSheetId="6" hidden="1">#REF!</definedName>
    <definedName name="BExZL6E4YVXRUN7ZGF2BIGIXFR8K" localSheetId="5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15" hidden="1">#REF!</definedName>
    <definedName name="BExZLF2ZTA4EPN0GHO7C5O8DZ1SN" localSheetId="14" hidden="1">#REF!</definedName>
    <definedName name="BExZLF2ZTA4EPN0GHO7C5O8DZ1SN" localSheetId="13" hidden="1">#REF!</definedName>
    <definedName name="BExZLF2ZTA4EPN0GHO7C5O8DZ1SN" localSheetId="12" hidden="1">#REF!</definedName>
    <definedName name="BExZLF2ZTA4EPN0GHO7C5O8DZ1SN" localSheetId="11" hidden="1">#REF!</definedName>
    <definedName name="BExZLF2ZTA4EPN0GHO7C5O8DZ1SN" localSheetId="10" hidden="1">#REF!</definedName>
    <definedName name="BExZLF2ZTA4EPN0GHO7C5O8DZ1SN" localSheetId="9" hidden="1">#REF!</definedName>
    <definedName name="BExZLF2ZTA4EPN0GHO7C5O8DZ1SN" localSheetId="8" hidden="1">#REF!</definedName>
    <definedName name="BExZLF2ZTA4EPN0GHO7C5O8DZ1SN" localSheetId="7" hidden="1">#REF!</definedName>
    <definedName name="BExZLF2ZTA4EPN0GHO7C5O8DZ1SN" localSheetId="6" hidden="1">#REF!</definedName>
    <definedName name="BExZLF2ZTA4EPN0GHO7C5O8DZ1SN" localSheetId="5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15" hidden="1">#REF!</definedName>
    <definedName name="BExZLGVLMKTPFXG42QYT0PO81G7F" localSheetId="14" hidden="1">#REF!</definedName>
    <definedName name="BExZLGVLMKTPFXG42QYT0PO81G7F" localSheetId="13" hidden="1">#REF!</definedName>
    <definedName name="BExZLGVLMKTPFXG42QYT0PO81G7F" localSheetId="12" hidden="1">#REF!</definedName>
    <definedName name="BExZLGVLMKTPFXG42QYT0PO81G7F" localSheetId="11" hidden="1">#REF!</definedName>
    <definedName name="BExZLGVLMKTPFXG42QYT0PO81G7F" localSheetId="10" hidden="1">#REF!</definedName>
    <definedName name="BExZLGVLMKTPFXG42QYT0PO81G7F" localSheetId="9" hidden="1">#REF!</definedName>
    <definedName name="BExZLGVLMKTPFXG42QYT0PO81G7F" localSheetId="8" hidden="1">#REF!</definedName>
    <definedName name="BExZLGVLMKTPFXG42QYT0PO81G7F" localSheetId="7" hidden="1">#REF!</definedName>
    <definedName name="BExZLGVLMKTPFXG42QYT0PO81G7F" localSheetId="6" hidden="1">#REF!</definedName>
    <definedName name="BExZLGVLMKTPFXG42QYT0PO81G7F" localSheetId="5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15" hidden="1">#REF!</definedName>
    <definedName name="BExZLHRYQQ7BYD3VQWHVTZGYGRCT" localSheetId="14" hidden="1">#REF!</definedName>
    <definedName name="BExZLHRYQQ7BYD3VQWHVTZGYGRCT" localSheetId="13" hidden="1">#REF!</definedName>
    <definedName name="BExZLHRYQQ7BYD3VQWHVTZGYGRCT" localSheetId="12" hidden="1">#REF!</definedName>
    <definedName name="BExZLHRYQQ7BYD3VQWHVTZGYGRCT" localSheetId="11" hidden="1">#REF!</definedName>
    <definedName name="BExZLHRYQQ7BYD3VQWHVTZGYGRCT" localSheetId="10" hidden="1">#REF!</definedName>
    <definedName name="BExZLHRYQQ7BYD3VQWHVTZGYGRCT" localSheetId="9" hidden="1">#REF!</definedName>
    <definedName name="BExZLHRYQQ7BYD3VQWHVTZGYGRCT" localSheetId="8" hidden="1">#REF!</definedName>
    <definedName name="BExZLHRYQQ7BYD3VQWHVTZGYGRCT" localSheetId="7" hidden="1">#REF!</definedName>
    <definedName name="BExZLHRYQQ7BYD3VQWHVTZGYGRCT" localSheetId="6" hidden="1">#REF!</definedName>
    <definedName name="BExZLHRYQQ7BYD3VQWHVTZGYGRCT" localSheetId="5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15" hidden="1">#REF!</definedName>
    <definedName name="BExZLKMK7LRK14S09WLMH7MXSQXM" localSheetId="14" hidden="1">#REF!</definedName>
    <definedName name="BExZLKMK7LRK14S09WLMH7MXSQXM" localSheetId="13" hidden="1">#REF!</definedName>
    <definedName name="BExZLKMK7LRK14S09WLMH7MXSQXM" localSheetId="12" hidden="1">#REF!</definedName>
    <definedName name="BExZLKMK7LRK14S09WLMH7MXSQXM" localSheetId="11" hidden="1">#REF!</definedName>
    <definedName name="BExZLKMK7LRK14S09WLMH7MXSQXM" localSheetId="10" hidden="1">#REF!</definedName>
    <definedName name="BExZLKMK7LRK14S09WLMH7MXSQXM" localSheetId="9" hidden="1">#REF!</definedName>
    <definedName name="BExZLKMK7LRK14S09WLMH7MXSQXM" localSheetId="8" hidden="1">#REF!</definedName>
    <definedName name="BExZLKMK7LRK14S09WLMH7MXSQXM" localSheetId="7" hidden="1">#REF!</definedName>
    <definedName name="BExZLKMK7LRK14S09WLMH7MXSQXM" localSheetId="6" hidden="1">#REF!</definedName>
    <definedName name="BExZLKMK7LRK14S09WLMH7MXSQXM" localSheetId="5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15" hidden="1">#REF!</definedName>
    <definedName name="BExZM503X0NZBS0FF22LK2RGG6GP" localSheetId="14" hidden="1">#REF!</definedName>
    <definedName name="BExZM503X0NZBS0FF22LK2RGG6GP" localSheetId="13" hidden="1">#REF!</definedName>
    <definedName name="BExZM503X0NZBS0FF22LK2RGG6GP" localSheetId="12" hidden="1">#REF!</definedName>
    <definedName name="BExZM503X0NZBS0FF22LK2RGG6GP" localSheetId="11" hidden="1">#REF!</definedName>
    <definedName name="BExZM503X0NZBS0FF22LK2RGG6GP" localSheetId="10" hidden="1">#REF!</definedName>
    <definedName name="BExZM503X0NZBS0FF22LK2RGG6GP" localSheetId="9" hidden="1">#REF!</definedName>
    <definedName name="BExZM503X0NZBS0FF22LK2RGG6GP" localSheetId="8" hidden="1">#REF!</definedName>
    <definedName name="BExZM503X0NZBS0FF22LK2RGG6GP" localSheetId="7" hidden="1">#REF!</definedName>
    <definedName name="BExZM503X0NZBS0FF22LK2RGG6GP" localSheetId="6" hidden="1">#REF!</definedName>
    <definedName name="BExZM503X0NZBS0FF22LK2RGG6GP" localSheetId="5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15" hidden="1">#REF!</definedName>
    <definedName name="BExZM7JVLG0W8EG5RBU915U3SKBY" localSheetId="14" hidden="1">#REF!</definedName>
    <definedName name="BExZM7JVLG0W8EG5RBU915U3SKBY" localSheetId="13" hidden="1">#REF!</definedName>
    <definedName name="BExZM7JVLG0W8EG5RBU915U3SKBY" localSheetId="12" hidden="1">#REF!</definedName>
    <definedName name="BExZM7JVLG0W8EG5RBU915U3SKBY" localSheetId="11" hidden="1">#REF!</definedName>
    <definedName name="BExZM7JVLG0W8EG5RBU915U3SKBY" localSheetId="10" hidden="1">#REF!</definedName>
    <definedName name="BExZM7JVLG0W8EG5RBU915U3SKBY" localSheetId="9" hidden="1">#REF!</definedName>
    <definedName name="BExZM7JVLG0W8EG5RBU915U3SKBY" localSheetId="8" hidden="1">#REF!</definedName>
    <definedName name="BExZM7JVLG0W8EG5RBU915U3SKBY" localSheetId="7" hidden="1">#REF!</definedName>
    <definedName name="BExZM7JVLG0W8EG5RBU915U3SKBY" localSheetId="6" hidden="1">#REF!</definedName>
    <definedName name="BExZM7JVLG0W8EG5RBU915U3SKBY" localSheetId="5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15" hidden="1">#REF!</definedName>
    <definedName name="BExZM85FOVUFF110XMQ9O2ODSJUK" localSheetId="14" hidden="1">#REF!</definedName>
    <definedName name="BExZM85FOVUFF110XMQ9O2ODSJUK" localSheetId="13" hidden="1">#REF!</definedName>
    <definedName name="BExZM85FOVUFF110XMQ9O2ODSJUK" localSheetId="12" hidden="1">#REF!</definedName>
    <definedName name="BExZM85FOVUFF110XMQ9O2ODSJUK" localSheetId="11" hidden="1">#REF!</definedName>
    <definedName name="BExZM85FOVUFF110XMQ9O2ODSJUK" localSheetId="10" hidden="1">#REF!</definedName>
    <definedName name="BExZM85FOVUFF110XMQ9O2ODSJUK" localSheetId="9" hidden="1">#REF!</definedName>
    <definedName name="BExZM85FOVUFF110XMQ9O2ODSJUK" localSheetId="8" hidden="1">#REF!</definedName>
    <definedName name="BExZM85FOVUFF110XMQ9O2ODSJUK" localSheetId="7" hidden="1">#REF!</definedName>
    <definedName name="BExZM85FOVUFF110XMQ9O2ODSJUK" localSheetId="6" hidden="1">#REF!</definedName>
    <definedName name="BExZM85FOVUFF110XMQ9O2ODSJUK" localSheetId="5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15" hidden="1">#REF!</definedName>
    <definedName name="BExZMF1MMTZ1TA14PZ8ASSU2CBSP" localSheetId="14" hidden="1">#REF!</definedName>
    <definedName name="BExZMF1MMTZ1TA14PZ8ASSU2CBSP" localSheetId="13" hidden="1">#REF!</definedName>
    <definedName name="BExZMF1MMTZ1TA14PZ8ASSU2CBSP" localSheetId="12" hidden="1">#REF!</definedName>
    <definedName name="BExZMF1MMTZ1TA14PZ8ASSU2CBSP" localSheetId="11" hidden="1">#REF!</definedName>
    <definedName name="BExZMF1MMTZ1TA14PZ8ASSU2CBSP" localSheetId="10" hidden="1">#REF!</definedName>
    <definedName name="BExZMF1MMTZ1TA14PZ8ASSU2CBSP" localSheetId="9" hidden="1">#REF!</definedName>
    <definedName name="BExZMF1MMTZ1TA14PZ8ASSU2CBSP" localSheetId="8" hidden="1">#REF!</definedName>
    <definedName name="BExZMF1MMTZ1TA14PZ8ASSU2CBSP" localSheetId="7" hidden="1">#REF!</definedName>
    <definedName name="BExZMF1MMTZ1TA14PZ8ASSU2CBSP" localSheetId="6" hidden="1">#REF!</definedName>
    <definedName name="BExZMF1MMTZ1TA14PZ8ASSU2CBSP" localSheetId="5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15" hidden="1">#REF!</definedName>
    <definedName name="BExZMH54ZU6X4KM0375X9K5VJDZN" localSheetId="14" hidden="1">#REF!</definedName>
    <definedName name="BExZMH54ZU6X4KM0375X9K5VJDZN" localSheetId="13" hidden="1">#REF!</definedName>
    <definedName name="BExZMH54ZU6X4KM0375X9K5VJDZN" localSheetId="12" hidden="1">#REF!</definedName>
    <definedName name="BExZMH54ZU6X4KM0375X9K5VJDZN" localSheetId="11" hidden="1">#REF!</definedName>
    <definedName name="BExZMH54ZU6X4KM0375X9K5VJDZN" localSheetId="10" hidden="1">#REF!</definedName>
    <definedName name="BExZMH54ZU6X4KM0375X9K5VJDZN" localSheetId="9" hidden="1">#REF!</definedName>
    <definedName name="BExZMH54ZU6X4KM0375X9K5VJDZN" localSheetId="8" hidden="1">#REF!</definedName>
    <definedName name="BExZMH54ZU6X4KM0375X9K5VJDZN" localSheetId="7" hidden="1">#REF!</definedName>
    <definedName name="BExZMH54ZU6X4KM0375X9K5VJDZN" localSheetId="6" hidden="1">#REF!</definedName>
    <definedName name="BExZMH54ZU6X4KM0375X9K5VJDZN" localSheetId="5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15" hidden="1">#REF!</definedName>
    <definedName name="BExZMKL5YQZD7F0FUCSVFGLPFK52" localSheetId="14" hidden="1">#REF!</definedName>
    <definedName name="BExZMKL5YQZD7F0FUCSVFGLPFK52" localSheetId="13" hidden="1">#REF!</definedName>
    <definedName name="BExZMKL5YQZD7F0FUCSVFGLPFK52" localSheetId="12" hidden="1">#REF!</definedName>
    <definedName name="BExZMKL5YQZD7F0FUCSVFGLPFK52" localSheetId="11" hidden="1">#REF!</definedName>
    <definedName name="BExZMKL5YQZD7F0FUCSVFGLPFK52" localSheetId="10" hidden="1">#REF!</definedName>
    <definedName name="BExZMKL5YQZD7F0FUCSVFGLPFK52" localSheetId="9" hidden="1">#REF!</definedName>
    <definedName name="BExZMKL5YQZD7F0FUCSVFGLPFK52" localSheetId="8" hidden="1">#REF!</definedName>
    <definedName name="BExZMKL5YQZD7F0FUCSVFGLPFK52" localSheetId="7" hidden="1">#REF!</definedName>
    <definedName name="BExZMKL5YQZD7F0FUCSVFGLPFK52" localSheetId="6" hidden="1">#REF!</definedName>
    <definedName name="BExZMKL5YQZD7F0FUCSVFGLPFK52" localSheetId="5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15" hidden="1">#REF!</definedName>
    <definedName name="BExZMOC3VNZALJM71X2T6FV91GTB" localSheetId="14" hidden="1">#REF!</definedName>
    <definedName name="BExZMOC3VNZALJM71X2T6FV91GTB" localSheetId="13" hidden="1">#REF!</definedName>
    <definedName name="BExZMOC3VNZALJM71X2T6FV91GTB" localSheetId="12" hidden="1">#REF!</definedName>
    <definedName name="BExZMOC3VNZALJM71X2T6FV91GTB" localSheetId="11" hidden="1">#REF!</definedName>
    <definedName name="BExZMOC3VNZALJM71X2T6FV91GTB" localSheetId="10" hidden="1">#REF!</definedName>
    <definedName name="BExZMOC3VNZALJM71X2T6FV91GTB" localSheetId="9" hidden="1">#REF!</definedName>
    <definedName name="BExZMOC3VNZALJM71X2T6FV91GTB" localSheetId="8" hidden="1">#REF!</definedName>
    <definedName name="BExZMOC3VNZALJM71X2T6FV91GTB" localSheetId="7" hidden="1">#REF!</definedName>
    <definedName name="BExZMOC3VNZALJM71X2T6FV91GTB" localSheetId="6" hidden="1">#REF!</definedName>
    <definedName name="BExZMOC3VNZALJM71X2T6FV91GTB" localSheetId="5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15" hidden="1">#REF!</definedName>
    <definedName name="BExZMRHA7TTR9QKJOMONHRVY3YOF" localSheetId="14" hidden="1">#REF!</definedName>
    <definedName name="BExZMRHA7TTR9QKJOMONHRVY3YOF" localSheetId="13" hidden="1">#REF!</definedName>
    <definedName name="BExZMRHA7TTR9QKJOMONHRVY3YOF" localSheetId="12" hidden="1">#REF!</definedName>
    <definedName name="BExZMRHA7TTR9QKJOMONHRVY3YOF" localSheetId="11" hidden="1">#REF!</definedName>
    <definedName name="BExZMRHA7TTR9QKJOMONHRVY3YOF" localSheetId="10" hidden="1">#REF!</definedName>
    <definedName name="BExZMRHA7TTR9QKJOMONHRVY3YOF" localSheetId="9" hidden="1">#REF!</definedName>
    <definedName name="BExZMRHA7TTR9QKJOMONHRVY3YOF" localSheetId="8" hidden="1">#REF!</definedName>
    <definedName name="BExZMRHA7TTR9QKJOMONHRVY3YOF" localSheetId="7" hidden="1">#REF!</definedName>
    <definedName name="BExZMRHA7TTR9QKJOMONHRVY3YOF" localSheetId="6" hidden="1">#REF!</definedName>
    <definedName name="BExZMRHA7TTR9QKJOMONHRVY3YOF" localSheetId="5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15" hidden="1">#REF!</definedName>
    <definedName name="BExZMXH39OB0I43XEL3K11U3G9PM" localSheetId="14" hidden="1">#REF!</definedName>
    <definedName name="BExZMXH39OB0I43XEL3K11U3G9PM" localSheetId="13" hidden="1">#REF!</definedName>
    <definedName name="BExZMXH39OB0I43XEL3K11U3G9PM" localSheetId="12" hidden="1">#REF!</definedName>
    <definedName name="BExZMXH39OB0I43XEL3K11U3G9PM" localSheetId="11" hidden="1">#REF!</definedName>
    <definedName name="BExZMXH39OB0I43XEL3K11U3G9PM" localSheetId="10" hidden="1">#REF!</definedName>
    <definedName name="BExZMXH39OB0I43XEL3K11U3G9PM" localSheetId="9" hidden="1">#REF!</definedName>
    <definedName name="BExZMXH39OB0I43XEL3K11U3G9PM" localSheetId="8" hidden="1">#REF!</definedName>
    <definedName name="BExZMXH39OB0I43XEL3K11U3G9PM" localSheetId="7" hidden="1">#REF!</definedName>
    <definedName name="BExZMXH39OB0I43XEL3K11U3G9PM" localSheetId="6" hidden="1">#REF!</definedName>
    <definedName name="BExZMXH39OB0I43XEL3K11U3G9PM" localSheetId="5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15" hidden="1">#REF!</definedName>
    <definedName name="BExZMZQ3RBKDHT5GLFNLS52OSJA0" localSheetId="14" hidden="1">#REF!</definedName>
    <definedName name="BExZMZQ3RBKDHT5GLFNLS52OSJA0" localSheetId="13" hidden="1">#REF!</definedName>
    <definedName name="BExZMZQ3RBKDHT5GLFNLS52OSJA0" localSheetId="12" hidden="1">#REF!</definedName>
    <definedName name="BExZMZQ3RBKDHT5GLFNLS52OSJA0" localSheetId="11" hidden="1">#REF!</definedName>
    <definedName name="BExZMZQ3RBKDHT5GLFNLS52OSJA0" localSheetId="10" hidden="1">#REF!</definedName>
    <definedName name="BExZMZQ3RBKDHT5GLFNLS52OSJA0" localSheetId="9" hidden="1">#REF!</definedName>
    <definedName name="BExZMZQ3RBKDHT5GLFNLS52OSJA0" localSheetId="8" hidden="1">#REF!</definedName>
    <definedName name="BExZMZQ3RBKDHT5GLFNLS52OSJA0" localSheetId="7" hidden="1">#REF!</definedName>
    <definedName name="BExZMZQ3RBKDHT5GLFNLS52OSJA0" localSheetId="6" hidden="1">#REF!</definedName>
    <definedName name="BExZMZQ3RBKDHT5GLFNLS52OSJA0" localSheetId="5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15" hidden="1">#REF!</definedName>
    <definedName name="BExZN2F7Y2J2L2LN5WZRG949MS4A" localSheetId="14" hidden="1">#REF!</definedName>
    <definedName name="BExZN2F7Y2J2L2LN5WZRG949MS4A" localSheetId="13" hidden="1">#REF!</definedName>
    <definedName name="BExZN2F7Y2J2L2LN5WZRG949MS4A" localSheetId="12" hidden="1">#REF!</definedName>
    <definedName name="BExZN2F7Y2J2L2LN5WZRG949MS4A" localSheetId="11" hidden="1">#REF!</definedName>
    <definedName name="BExZN2F7Y2J2L2LN5WZRG949MS4A" localSheetId="10" hidden="1">#REF!</definedName>
    <definedName name="BExZN2F7Y2J2L2LN5WZRG949MS4A" localSheetId="9" hidden="1">#REF!</definedName>
    <definedName name="BExZN2F7Y2J2L2LN5WZRG949MS4A" localSheetId="8" hidden="1">#REF!</definedName>
    <definedName name="BExZN2F7Y2J2L2LN5WZRG949MS4A" localSheetId="7" hidden="1">#REF!</definedName>
    <definedName name="BExZN2F7Y2J2L2LN5WZRG949MS4A" localSheetId="6" hidden="1">#REF!</definedName>
    <definedName name="BExZN2F7Y2J2L2LN5WZRG949MS4A" localSheetId="5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15" hidden="1">#REF!</definedName>
    <definedName name="BExZN847WUWKRYTZWG9TCQZJS3OL" localSheetId="14" hidden="1">#REF!</definedName>
    <definedName name="BExZN847WUWKRYTZWG9TCQZJS3OL" localSheetId="13" hidden="1">#REF!</definedName>
    <definedName name="BExZN847WUWKRYTZWG9TCQZJS3OL" localSheetId="12" hidden="1">#REF!</definedName>
    <definedName name="BExZN847WUWKRYTZWG9TCQZJS3OL" localSheetId="11" hidden="1">#REF!</definedName>
    <definedName name="BExZN847WUWKRYTZWG9TCQZJS3OL" localSheetId="10" hidden="1">#REF!</definedName>
    <definedName name="BExZN847WUWKRYTZWG9TCQZJS3OL" localSheetId="9" hidden="1">#REF!</definedName>
    <definedName name="BExZN847WUWKRYTZWG9TCQZJS3OL" localSheetId="8" hidden="1">#REF!</definedName>
    <definedName name="BExZN847WUWKRYTZWG9TCQZJS3OL" localSheetId="7" hidden="1">#REF!</definedName>
    <definedName name="BExZN847WUWKRYTZWG9TCQZJS3OL" localSheetId="6" hidden="1">#REF!</definedName>
    <definedName name="BExZN847WUWKRYTZWG9TCQZJS3OL" localSheetId="5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15" hidden="1">#REF!</definedName>
    <definedName name="BExZNA2ALK6RDWFAXZQCL9TWRDCF" localSheetId="14" hidden="1">#REF!</definedName>
    <definedName name="BExZNA2ALK6RDWFAXZQCL9TWRDCF" localSheetId="13" hidden="1">#REF!</definedName>
    <definedName name="BExZNA2ALK6RDWFAXZQCL9TWRDCF" localSheetId="12" hidden="1">#REF!</definedName>
    <definedName name="BExZNA2ALK6RDWFAXZQCL9TWRDCF" localSheetId="11" hidden="1">#REF!</definedName>
    <definedName name="BExZNA2ALK6RDWFAXZQCL9TWRDCF" localSheetId="10" hidden="1">#REF!</definedName>
    <definedName name="BExZNA2ALK6RDWFAXZQCL9TWRDCF" localSheetId="9" hidden="1">#REF!</definedName>
    <definedName name="BExZNA2ALK6RDWFAXZQCL9TWRDCF" localSheetId="8" hidden="1">#REF!</definedName>
    <definedName name="BExZNA2ALK6RDWFAXZQCL9TWRDCF" localSheetId="7" hidden="1">#REF!</definedName>
    <definedName name="BExZNA2ALK6RDWFAXZQCL9TWRDCF" localSheetId="6" hidden="1">#REF!</definedName>
    <definedName name="BExZNA2ALK6RDWFAXZQCL9TWRDCF" localSheetId="5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15" hidden="1">#REF!</definedName>
    <definedName name="BExZNH3VISFF4NQI11BZDP5IQ7VG" localSheetId="14" hidden="1">#REF!</definedName>
    <definedName name="BExZNH3VISFF4NQI11BZDP5IQ7VG" localSheetId="13" hidden="1">#REF!</definedName>
    <definedName name="BExZNH3VISFF4NQI11BZDP5IQ7VG" localSheetId="12" hidden="1">#REF!</definedName>
    <definedName name="BExZNH3VISFF4NQI11BZDP5IQ7VG" localSheetId="11" hidden="1">#REF!</definedName>
    <definedName name="BExZNH3VISFF4NQI11BZDP5IQ7VG" localSheetId="10" hidden="1">#REF!</definedName>
    <definedName name="BExZNH3VISFF4NQI11BZDP5IQ7VG" localSheetId="9" hidden="1">#REF!</definedName>
    <definedName name="BExZNH3VISFF4NQI11BZDP5IQ7VG" localSheetId="8" hidden="1">#REF!</definedName>
    <definedName name="BExZNH3VISFF4NQI11BZDP5IQ7VG" localSheetId="7" hidden="1">#REF!</definedName>
    <definedName name="BExZNH3VISFF4NQI11BZDP5IQ7VG" localSheetId="6" hidden="1">#REF!</definedName>
    <definedName name="BExZNH3VISFF4NQI11BZDP5IQ7VG" localSheetId="5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15" hidden="1">#REF!</definedName>
    <definedName name="BExZNJYCFYVMAOI62GB2BABK1ELE" localSheetId="14" hidden="1">#REF!</definedName>
    <definedName name="BExZNJYCFYVMAOI62GB2BABK1ELE" localSheetId="13" hidden="1">#REF!</definedName>
    <definedName name="BExZNJYCFYVMAOI62GB2BABK1ELE" localSheetId="12" hidden="1">#REF!</definedName>
    <definedName name="BExZNJYCFYVMAOI62GB2BABK1ELE" localSheetId="11" hidden="1">#REF!</definedName>
    <definedName name="BExZNJYCFYVMAOI62GB2BABK1ELE" localSheetId="10" hidden="1">#REF!</definedName>
    <definedName name="BExZNJYCFYVMAOI62GB2BABK1ELE" localSheetId="9" hidden="1">#REF!</definedName>
    <definedName name="BExZNJYCFYVMAOI62GB2BABK1ELE" localSheetId="8" hidden="1">#REF!</definedName>
    <definedName name="BExZNJYCFYVMAOI62GB2BABK1ELE" localSheetId="7" hidden="1">#REF!</definedName>
    <definedName name="BExZNJYCFYVMAOI62GB2BABK1ELE" localSheetId="6" hidden="1">#REF!</definedName>
    <definedName name="BExZNJYCFYVMAOI62GB2BABK1ELE" localSheetId="5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15" hidden="1">#REF!</definedName>
    <definedName name="BExZNLGAA6ATMJW0Y28J4OI5W27I" localSheetId="14" hidden="1">#REF!</definedName>
    <definedName name="BExZNLGAA6ATMJW0Y28J4OI5W27I" localSheetId="13" hidden="1">#REF!</definedName>
    <definedName name="BExZNLGAA6ATMJW0Y28J4OI5W27I" localSheetId="12" hidden="1">#REF!</definedName>
    <definedName name="BExZNLGAA6ATMJW0Y28J4OI5W27I" localSheetId="11" hidden="1">#REF!</definedName>
    <definedName name="BExZNLGAA6ATMJW0Y28J4OI5W27I" localSheetId="10" hidden="1">#REF!</definedName>
    <definedName name="BExZNLGAA6ATMJW0Y28J4OI5W27I" localSheetId="9" hidden="1">#REF!</definedName>
    <definedName name="BExZNLGAA6ATMJW0Y28J4OI5W27I" localSheetId="8" hidden="1">#REF!</definedName>
    <definedName name="BExZNLGAA6ATMJW0Y28J4OI5W27I" localSheetId="7" hidden="1">#REF!</definedName>
    <definedName name="BExZNLGAA6ATMJW0Y28J4OI5W27I" localSheetId="6" hidden="1">#REF!</definedName>
    <definedName name="BExZNLGAA6ATMJW0Y28J4OI5W27I" localSheetId="5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15" hidden="1">#REF!</definedName>
    <definedName name="BExZNP7916CH3QP4VCZEULUIKKS5" localSheetId="14" hidden="1">#REF!</definedName>
    <definedName name="BExZNP7916CH3QP4VCZEULUIKKS5" localSheetId="13" hidden="1">#REF!</definedName>
    <definedName name="BExZNP7916CH3QP4VCZEULUIKKS5" localSheetId="12" hidden="1">#REF!</definedName>
    <definedName name="BExZNP7916CH3QP4VCZEULUIKKS5" localSheetId="11" hidden="1">#REF!</definedName>
    <definedName name="BExZNP7916CH3QP4VCZEULUIKKS5" localSheetId="10" hidden="1">#REF!</definedName>
    <definedName name="BExZNP7916CH3QP4VCZEULUIKKS5" localSheetId="9" hidden="1">#REF!</definedName>
    <definedName name="BExZNP7916CH3QP4VCZEULUIKKS5" localSheetId="8" hidden="1">#REF!</definedName>
    <definedName name="BExZNP7916CH3QP4VCZEULUIKKS5" localSheetId="7" hidden="1">#REF!</definedName>
    <definedName name="BExZNP7916CH3QP4VCZEULUIKKS5" localSheetId="6" hidden="1">#REF!</definedName>
    <definedName name="BExZNP7916CH3QP4VCZEULUIKKS5" localSheetId="5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15" hidden="1">#REF!</definedName>
    <definedName name="BExZNV707LIU6Z5H6QI6H67LHTI1" localSheetId="14" hidden="1">#REF!</definedName>
    <definedName name="BExZNV707LIU6Z5H6QI6H67LHTI1" localSheetId="13" hidden="1">#REF!</definedName>
    <definedName name="BExZNV707LIU6Z5H6QI6H67LHTI1" localSheetId="12" hidden="1">#REF!</definedName>
    <definedName name="BExZNV707LIU6Z5H6QI6H67LHTI1" localSheetId="11" hidden="1">#REF!</definedName>
    <definedName name="BExZNV707LIU6Z5H6QI6H67LHTI1" localSheetId="10" hidden="1">#REF!</definedName>
    <definedName name="BExZNV707LIU6Z5H6QI6H67LHTI1" localSheetId="9" hidden="1">#REF!</definedName>
    <definedName name="BExZNV707LIU6Z5H6QI6H67LHTI1" localSheetId="8" hidden="1">#REF!</definedName>
    <definedName name="BExZNV707LIU6Z5H6QI6H67LHTI1" localSheetId="7" hidden="1">#REF!</definedName>
    <definedName name="BExZNV707LIU6Z5H6QI6H67LHTI1" localSheetId="6" hidden="1">#REF!</definedName>
    <definedName name="BExZNV707LIU6Z5H6QI6H67LHTI1" localSheetId="5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15" hidden="1">#REF!</definedName>
    <definedName name="BExZNVCBKB930QQ9QW7KSGOZ0V1M" localSheetId="14" hidden="1">#REF!</definedName>
    <definedName name="BExZNVCBKB930QQ9QW7KSGOZ0V1M" localSheetId="13" hidden="1">#REF!</definedName>
    <definedName name="BExZNVCBKB930QQ9QW7KSGOZ0V1M" localSheetId="12" hidden="1">#REF!</definedName>
    <definedName name="BExZNVCBKB930QQ9QW7KSGOZ0V1M" localSheetId="11" hidden="1">#REF!</definedName>
    <definedName name="BExZNVCBKB930QQ9QW7KSGOZ0V1M" localSheetId="10" hidden="1">#REF!</definedName>
    <definedName name="BExZNVCBKB930QQ9QW7KSGOZ0V1M" localSheetId="9" hidden="1">#REF!</definedName>
    <definedName name="BExZNVCBKB930QQ9QW7KSGOZ0V1M" localSheetId="8" hidden="1">#REF!</definedName>
    <definedName name="BExZNVCBKB930QQ9QW7KSGOZ0V1M" localSheetId="7" hidden="1">#REF!</definedName>
    <definedName name="BExZNVCBKB930QQ9QW7KSGOZ0V1M" localSheetId="6" hidden="1">#REF!</definedName>
    <definedName name="BExZNVCBKB930QQ9QW7KSGOZ0V1M" localSheetId="5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15" hidden="1">#REF!</definedName>
    <definedName name="BExZNW8QJ18X0RSGFDWAE9ZSDX39" localSheetId="14" hidden="1">#REF!</definedName>
    <definedName name="BExZNW8QJ18X0RSGFDWAE9ZSDX39" localSheetId="13" hidden="1">#REF!</definedName>
    <definedName name="BExZNW8QJ18X0RSGFDWAE9ZSDX39" localSheetId="12" hidden="1">#REF!</definedName>
    <definedName name="BExZNW8QJ18X0RSGFDWAE9ZSDX39" localSheetId="11" hidden="1">#REF!</definedName>
    <definedName name="BExZNW8QJ18X0RSGFDWAE9ZSDX39" localSheetId="10" hidden="1">#REF!</definedName>
    <definedName name="BExZNW8QJ18X0RSGFDWAE9ZSDX39" localSheetId="9" hidden="1">#REF!</definedName>
    <definedName name="BExZNW8QJ18X0RSGFDWAE9ZSDX39" localSheetId="8" hidden="1">#REF!</definedName>
    <definedName name="BExZNW8QJ18X0RSGFDWAE9ZSDX39" localSheetId="7" hidden="1">#REF!</definedName>
    <definedName name="BExZNW8QJ18X0RSGFDWAE9ZSDX39" localSheetId="6" hidden="1">#REF!</definedName>
    <definedName name="BExZNW8QJ18X0RSGFDWAE9ZSDX39" localSheetId="5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15" hidden="1">#REF!</definedName>
    <definedName name="BExZNZDWRS6Q40L8OCWFEIVI0A1O" localSheetId="14" hidden="1">#REF!</definedName>
    <definedName name="BExZNZDWRS6Q40L8OCWFEIVI0A1O" localSheetId="13" hidden="1">#REF!</definedName>
    <definedName name="BExZNZDWRS6Q40L8OCWFEIVI0A1O" localSheetId="12" hidden="1">#REF!</definedName>
    <definedName name="BExZNZDWRS6Q40L8OCWFEIVI0A1O" localSheetId="11" hidden="1">#REF!</definedName>
    <definedName name="BExZNZDWRS6Q40L8OCWFEIVI0A1O" localSheetId="10" hidden="1">#REF!</definedName>
    <definedName name="BExZNZDWRS6Q40L8OCWFEIVI0A1O" localSheetId="9" hidden="1">#REF!</definedName>
    <definedName name="BExZNZDWRS6Q40L8OCWFEIVI0A1O" localSheetId="8" hidden="1">#REF!</definedName>
    <definedName name="BExZNZDWRS6Q40L8OCWFEIVI0A1O" localSheetId="7" hidden="1">#REF!</definedName>
    <definedName name="BExZNZDWRS6Q40L8OCWFEIVI0A1O" localSheetId="6" hidden="1">#REF!</definedName>
    <definedName name="BExZNZDWRS6Q40L8OCWFEIVI0A1O" localSheetId="5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15" hidden="1">#REF!</definedName>
    <definedName name="BExZOBO9NYLGVJQ31LVQ9XS2ZT4N" localSheetId="14" hidden="1">#REF!</definedName>
    <definedName name="BExZOBO9NYLGVJQ31LVQ9XS2ZT4N" localSheetId="13" hidden="1">#REF!</definedName>
    <definedName name="BExZOBO9NYLGVJQ31LVQ9XS2ZT4N" localSheetId="12" hidden="1">#REF!</definedName>
    <definedName name="BExZOBO9NYLGVJQ31LVQ9XS2ZT4N" localSheetId="11" hidden="1">#REF!</definedName>
    <definedName name="BExZOBO9NYLGVJQ31LVQ9XS2ZT4N" localSheetId="10" hidden="1">#REF!</definedName>
    <definedName name="BExZOBO9NYLGVJQ31LVQ9XS2ZT4N" localSheetId="9" hidden="1">#REF!</definedName>
    <definedName name="BExZOBO9NYLGVJQ31LVQ9XS2ZT4N" localSheetId="8" hidden="1">#REF!</definedName>
    <definedName name="BExZOBO9NYLGVJQ31LVQ9XS2ZT4N" localSheetId="7" hidden="1">#REF!</definedName>
    <definedName name="BExZOBO9NYLGVJQ31LVQ9XS2ZT4N" localSheetId="6" hidden="1">#REF!</definedName>
    <definedName name="BExZOBO9NYLGVJQ31LVQ9XS2ZT4N" localSheetId="5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15" hidden="1">#REF!</definedName>
    <definedName name="BExZOETNB1CJ3Y2RKLI1ZK0S8Z6H" localSheetId="14" hidden="1">#REF!</definedName>
    <definedName name="BExZOETNB1CJ3Y2RKLI1ZK0S8Z6H" localSheetId="13" hidden="1">#REF!</definedName>
    <definedName name="BExZOETNB1CJ3Y2RKLI1ZK0S8Z6H" localSheetId="12" hidden="1">#REF!</definedName>
    <definedName name="BExZOETNB1CJ3Y2RKLI1ZK0S8Z6H" localSheetId="11" hidden="1">#REF!</definedName>
    <definedName name="BExZOETNB1CJ3Y2RKLI1ZK0S8Z6H" localSheetId="10" hidden="1">#REF!</definedName>
    <definedName name="BExZOETNB1CJ3Y2RKLI1ZK0S8Z6H" localSheetId="9" hidden="1">#REF!</definedName>
    <definedName name="BExZOETNB1CJ3Y2RKLI1ZK0S8Z6H" localSheetId="8" hidden="1">#REF!</definedName>
    <definedName name="BExZOETNB1CJ3Y2RKLI1ZK0S8Z6H" localSheetId="7" hidden="1">#REF!</definedName>
    <definedName name="BExZOETNB1CJ3Y2RKLI1ZK0S8Z6H" localSheetId="6" hidden="1">#REF!</definedName>
    <definedName name="BExZOETNB1CJ3Y2RKLI1ZK0S8Z6H" localSheetId="5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15" hidden="1">#REF!</definedName>
    <definedName name="BExZOREMVSK4E5VSWM838KHUB8AI" localSheetId="14" hidden="1">#REF!</definedName>
    <definedName name="BExZOREMVSK4E5VSWM838KHUB8AI" localSheetId="13" hidden="1">#REF!</definedName>
    <definedName name="BExZOREMVSK4E5VSWM838KHUB8AI" localSheetId="12" hidden="1">#REF!</definedName>
    <definedName name="BExZOREMVSK4E5VSWM838KHUB8AI" localSheetId="11" hidden="1">#REF!</definedName>
    <definedName name="BExZOREMVSK4E5VSWM838KHUB8AI" localSheetId="10" hidden="1">#REF!</definedName>
    <definedName name="BExZOREMVSK4E5VSWM838KHUB8AI" localSheetId="9" hidden="1">#REF!</definedName>
    <definedName name="BExZOREMVSK4E5VSWM838KHUB8AI" localSheetId="8" hidden="1">#REF!</definedName>
    <definedName name="BExZOREMVSK4E5VSWM838KHUB8AI" localSheetId="7" hidden="1">#REF!</definedName>
    <definedName name="BExZOREMVSK4E5VSWM838KHUB8AI" localSheetId="6" hidden="1">#REF!</definedName>
    <definedName name="BExZOREMVSK4E5VSWM838KHUB8AI" localSheetId="5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15" hidden="1">#REF!</definedName>
    <definedName name="BExZOVR745T5P1KS9NV2PXZPZVRG" localSheetId="14" hidden="1">#REF!</definedName>
    <definedName name="BExZOVR745T5P1KS9NV2PXZPZVRG" localSheetId="13" hidden="1">#REF!</definedName>
    <definedName name="BExZOVR745T5P1KS9NV2PXZPZVRG" localSheetId="12" hidden="1">#REF!</definedName>
    <definedName name="BExZOVR745T5P1KS9NV2PXZPZVRG" localSheetId="11" hidden="1">#REF!</definedName>
    <definedName name="BExZOVR745T5P1KS9NV2PXZPZVRG" localSheetId="10" hidden="1">#REF!</definedName>
    <definedName name="BExZOVR745T5P1KS9NV2PXZPZVRG" localSheetId="9" hidden="1">#REF!</definedName>
    <definedName name="BExZOVR745T5P1KS9NV2PXZPZVRG" localSheetId="8" hidden="1">#REF!</definedName>
    <definedName name="BExZOVR745T5P1KS9NV2PXZPZVRG" localSheetId="7" hidden="1">#REF!</definedName>
    <definedName name="BExZOVR745T5P1KS9NV2PXZPZVRG" localSheetId="6" hidden="1">#REF!</definedName>
    <definedName name="BExZOVR745T5P1KS9NV2PXZPZVRG" localSheetId="5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15" hidden="1">#REF!</definedName>
    <definedName name="BExZOZSWGLSY2XYVRIS6VSNJDSGD" localSheetId="14" hidden="1">#REF!</definedName>
    <definedName name="BExZOZSWGLSY2XYVRIS6VSNJDSGD" localSheetId="13" hidden="1">#REF!</definedName>
    <definedName name="BExZOZSWGLSY2XYVRIS6VSNJDSGD" localSheetId="12" hidden="1">#REF!</definedName>
    <definedName name="BExZOZSWGLSY2XYVRIS6VSNJDSGD" localSheetId="11" hidden="1">#REF!</definedName>
    <definedName name="BExZOZSWGLSY2XYVRIS6VSNJDSGD" localSheetId="10" hidden="1">#REF!</definedName>
    <definedName name="BExZOZSWGLSY2XYVRIS6VSNJDSGD" localSheetId="9" hidden="1">#REF!</definedName>
    <definedName name="BExZOZSWGLSY2XYVRIS6VSNJDSGD" localSheetId="8" hidden="1">#REF!</definedName>
    <definedName name="BExZOZSWGLSY2XYVRIS6VSNJDSGD" localSheetId="7" hidden="1">#REF!</definedName>
    <definedName name="BExZOZSWGLSY2XYVRIS6VSNJDSGD" localSheetId="6" hidden="1">#REF!</definedName>
    <definedName name="BExZOZSWGLSY2XYVRIS6VSNJDSGD" localSheetId="5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15" hidden="1">#REF!</definedName>
    <definedName name="BExZP7AIJKLM6C6CSUIIFAHFBNX2" localSheetId="14" hidden="1">#REF!</definedName>
    <definedName name="BExZP7AIJKLM6C6CSUIIFAHFBNX2" localSheetId="13" hidden="1">#REF!</definedName>
    <definedName name="BExZP7AIJKLM6C6CSUIIFAHFBNX2" localSheetId="12" hidden="1">#REF!</definedName>
    <definedName name="BExZP7AIJKLM6C6CSUIIFAHFBNX2" localSheetId="11" hidden="1">#REF!</definedName>
    <definedName name="BExZP7AIJKLM6C6CSUIIFAHFBNX2" localSheetId="10" hidden="1">#REF!</definedName>
    <definedName name="BExZP7AIJKLM6C6CSUIIFAHFBNX2" localSheetId="9" hidden="1">#REF!</definedName>
    <definedName name="BExZP7AIJKLM6C6CSUIIFAHFBNX2" localSheetId="8" hidden="1">#REF!</definedName>
    <definedName name="BExZP7AIJKLM6C6CSUIIFAHFBNX2" localSheetId="7" hidden="1">#REF!</definedName>
    <definedName name="BExZP7AIJKLM6C6CSUIIFAHFBNX2" localSheetId="6" hidden="1">#REF!</definedName>
    <definedName name="BExZP7AIJKLM6C6CSUIIFAHFBNX2" localSheetId="5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15" hidden="1">#REF!</definedName>
    <definedName name="BExZPALCPOH27L4MUPX2RFT3F8OM" localSheetId="14" hidden="1">#REF!</definedName>
    <definedName name="BExZPALCPOH27L4MUPX2RFT3F8OM" localSheetId="13" hidden="1">#REF!</definedName>
    <definedName name="BExZPALCPOH27L4MUPX2RFT3F8OM" localSheetId="12" hidden="1">#REF!</definedName>
    <definedName name="BExZPALCPOH27L4MUPX2RFT3F8OM" localSheetId="11" hidden="1">#REF!</definedName>
    <definedName name="BExZPALCPOH27L4MUPX2RFT3F8OM" localSheetId="10" hidden="1">#REF!</definedName>
    <definedName name="BExZPALCPOH27L4MUPX2RFT3F8OM" localSheetId="9" hidden="1">#REF!</definedName>
    <definedName name="BExZPALCPOH27L4MUPX2RFT3F8OM" localSheetId="8" hidden="1">#REF!</definedName>
    <definedName name="BExZPALCPOH27L4MUPX2RFT3F8OM" localSheetId="7" hidden="1">#REF!</definedName>
    <definedName name="BExZPALCPOH27L4MUPX2RFT3F8OM" localSheetId="6" hidden="1">#REF!</definedName>
    <definedName name="BExZPALCPOH27L4MUPX2RFT3F8OM" localSheetId="5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15" hidden="1">#REF!</definedName>
    <definedName name="BExZPQ0XY507N8FJMVPKCTK8HC9H" localSheetId="14" hidden="1">#REF!</definedName>
    <definedName name="BExZPQ0XY507N8FJMVPKCTK8HC9H" localSheetId="13" hidden="1">#REF!</definedName>
    <definedName name="BExZPQ0XY507N8FJMVPKCTK8HC9H" localSheetId="12" hidden="1">#REF!</definedName>
    <definedName name="BExZPQ0XY507N8FJMVPKCTK8HC9H" localSheetId="11" hidden="1">#REF!</definedName>
    <definedName name="BExZPQ0XY507N8FJMVPKCTK8HC9H" localSheetId="10" hidden="1">#REF!</definedName>
    <definedName name="BExZPQ0XY507N8FJMVPKCTK8HC9H" localSheetId="9" hidden="1">#REF!</definedName>
    <definedName name="BExZPQ0XY507N8FJMVPKCTK8HC9H" localSheetId="8" hidden="1">#REF!</definedName>
    <definedName name="BExZPQ0XY507N8FJMVPKCTK8HC9H" localSheetId="7" hidden="1">#REF!</definedName>
    <definedName name="BExZPQ0XY507N8FJMVPKCTK8HC9H" localSheetId="6" hidden="1">#REF!</definedName>
    <definedName name="BExZPQ0XY507N8FJMVPKCTK8HC9H" localSheetId="5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15" hidden="1">#REF!</definedName>
    <definedName name="BExZPXTHEWEN48J9E5ARSA8IGRBI" localSheetId="14" hidden="1">#REF!</definedName>
    <definedName name="BExZPXTHEWEN48J9E5ARSA8IGRBI" localSheetId="13" hidden="1">#REF!</definedName>
    <definedName name="BExZPXTHEWEN48J9E5ARSA8IGRBI" localSheetId="12" hidden="1">#REF!</definedName>
    <definedName name="BExZPXTHEWEN48J9E5ARSA8IGRBI" localSheetId="11" hidden="1">#REF!</definedName>
    <definedName name="BExZPXTHEWEN48J9E5ARSA8IGRBI" localSheetId="10" hidden="1">#REF!</definedName>
    <definedName name="BExZPXTHEWEN48J9E5ARSA8IGRBI" localSheetId="9" hidden="1">#REF!</definedName>
    <definedName name="BExZPXTHEWEN48J9E5ARSA8IGRBI" localSheetId="8" hidden="1">#REF!</definedName>
    <definedName name="BExZPXTHEWEN48J9E5ARSA8IGRBI" localSheetId="7" hidden="1">#REF!</definedName>
    <definedName name="BExZPXTHEWEN48J9E5ARSA8IGRBI" localSheetId="6" hidden="1">#REF!</definedName>
    <definedName name="BExZPXTHEWEN48J9E5ARSA8IGRBI" localSheetId="5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15" hidden="1">#REF!</definedName>
    <definedName name="BExZQ37OVBR25U32CO2YYVPZOMR5" localSheetId="14" hidden="1">#REF!</definedName>
    <definedName name="BExZQ37OVBR25U32CO2YYVPZOMR5" localSheetId="13" hidden="1">#REF!</definedName>
    <definedName name="BExZQ37OVBR25U32CO2YYVPZOMR5" localSheetId="12" hidden="1">#REF!</definedName>
    <definedName name="BExZQ37OVBR25U32CO2YYVPZOMR5" localSheetId="11" hidden="1">#REF!</definedName>
    <definedName name="BExZQ37OVBR25U32CO2YYVPZOMR5" localSheetId="10" hidden="1">#REF!</definedName>
    <definedName name="BExZQ37OVBR25U32CO2YYVPZOMR5" localSheetId="9" hidden="1">#REF!</definedName>
    <definedName name="BExZQ37OVBR25U32CO2YYVPZOMR5" localSheetId="8" hidden="1">#REF!</definedName>
    <definedName name="BExZQ37OVBR25U32CO2YYVPZOMR5" localSheetId="7" hidden="1">#REF!</definedName>
    <definedName name="BExZQ37OVBR25U32CO2YYVPZOMR5" localSheetId="6" hidden="1">#REF!</definedName>
    <definedName name="BExZQ37OVBR25U32CO2YYVPZOMR5" localSheetId="5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15" hidden="1">#REF!</definedName>
    <definedName name="BExZQ3NT7H06VO0AR48WHZULZB93" localSheetId="14" hidden="1">#REF!</definedName>
    <definedName name="BExZQ3NT7H06VO0AR48WHZULZB93" localSheetId="13" hidden="1">#REF!</definedName>
    <definedName name="BExZQ3NT7H06VO0AR48WHZULZB93" localSheetId="12" hidden="1">#REF!</definedName>
    <definedName name="BExZQ3NT7H06VO0AR48WHZULZB93" localSheetId="11" hidden="1">#REF!</definedName>
    <definedName name="BExZQ3NT7H06VO0AR48WHZULZB93" localSheetId="10" hidden="1">#REF!</definedName>
    <definedName name="BExZQ3NT7H06VO0AR48WHZULZB93" localSheetId="9" hidden="1">#REF!</definedName>
    <definedName name="BExZQ3NT7H06VO0AR48WHZULZB93" localSheetId="8" hidden="1">#REF!</definedName>
    <definedName name="BExZQ3NT7H06VO0AR48WHZULZB93" localSheetId="7" hidden="1">#REF!</definedName>
    <definedName name="BExZQ3NT7H06VO0AR48WHZULZB93" localSheetId="6" hidden="1">#REF!</definedName>
    <definedName name="BExZQ3NT7H06VO0AR48WHZULZB93" localSheetId="5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15" hidden="1">#REF!</definedName>
    <definedName name="BExZQ5RCYU1R0DUT1MFN99S1C408" localSheetId="14" hidden="1">#REF!</definedName>
    <definedName name="BExZQ5RCYU1R0DUT1MFN99S1C408" localSheetId="13" hidden="1">#REF!</definedName>
    <definedName name="BExZQ5RCYU1R0DUT1MFN99S1C408" localSheetId="12" hidden="1">#REF!</definedName>
    <definedName name="BExZQ5RCYU1R0DUT1MFN99S1C408" localSheetId="11" hidden="1">#REF!</definedName>
    <definedName name="BExZQ5RCYU1R0DUT1MFN99S1C408" localSheetId="10" hidden="1">#REF!</definedName>
    <definedName name="BExZQ5RCYU1R0DUT1MFN99S1C408" localSheetId="9" hidden="1">#REF!</definedName>
    <definedName name="BExZQ5RCYU1R0DUT1MFN99S1C408" localSheetId="8" hidden="1">#REF!</definedName>
    <definedName name="BExZQ5RCYU1R0DUT1MFN99S1C408" localSheetId="7" hidden="1">#REF!</definedName>
    <definedName name="BExZQ5RCYU1R0DUT1MFN99S1C408" localSheetId="6" hidden="1">#REF!</definedName>
    <definedName name="BExZQ5RCYU1R0DUT1MFN99S1C408" localSheetId="5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15" hidden="1">#REF!</definedName>
    <definedName name="BExZQ7PJU07SEJMDX18U9YVDC2GU" localSheetId="14" hidden="1">#REF!</definedName>
    <definedName name="BExZQ7PJU07SEJMDX18U9YVDC2GU" localSheetId="13" hidden="1">#REF!</definedName>
    <definedName name="BExZQ7PJU07SEJMDX18U9YVDC2GU" localSheetId="12" hidden="1">#REF!</definedName>
    <definedName name="BExZQ7PJU07SEJMDX18U9YVDC2GU" localSheetId="11" hidden="1">#REF!</definedName>
    <definedName name="BExZQ7PJU07SEJMDX18U9YVDC2GU" localSheetId="10" hidden="1">#REF!</definedName>
    <definedName name="BExZQ7PJU07SEJMDX18U9YVDC2GU" localSheetId="9" hidden="1">#REF!</definedName>
    <definedName name="BExZQ7PJU07SEJMDX18U9YVDC2GU" localSheetId="8" hidden="1">#REF!</definedName>
    <definedName name="BExZQ7PJU07SEJMDX18U9YVDC2GU" localSheetId="7" hidden="1">#REF!</definedName>
    <definedName name="BExZQ7PJU07SEJMDX18U9YVDC2GU" localSheetId="6" hidden="1">#REF!</definedName>
    <definedName name="BExZQ7PJU07SEJMDX18U9YVDC2GU" localSheetId="5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15" hidden="1">#REF!</definedName>
    <definedName name="BExZQAJXQ5IJ5RB71EDSPGTRO5HC" localSheetId="14" hidden="1">#REF!</definedName>
    <definedName name="BExZQAJXQ5IJ5RB71EDSPGTRO5HC" localSheetId="13" hidden="1">#REF!</definedName>
    <definedName name="BExZQAJXQ5IJ5RB71EDSPGTRO5HC" localSheetId="12" hidden="1">#REF!</definedName>
    <definedName name="BExZQAJXQ5IJ5RB71EDSPGTRO5HC" localSheetId="11" hidden="1">#REF!</definedName>
    <definedName name="BExZQAJXQ5IJ5RB71EDSPGTRO5HC" localSheetId="10" hidden="1">#REF!</definedName>
    <definedName name="BExZQAJXQ5IJ5RB71EDSPGTRO5HC" localSheetId="9" hidden="1">#REF!</definedName>
    <definedName name="BExZQAJXQ5IJ5RB71EDSPGTRO5HC" localSheetId="8" hidden="1">#REF!</definedName>
    <definedName name="BExZQAJXQ5IJ5RB71EDSPGTRO5HC" localSheetId="7" hidden="1">#REF!</definedName>
    <definedName name="BExZQAJXQ5IJ5RB71EDSPGTRO5HC" localSheetId="6" hidden="1">#REF!</definedName>
    <definedName name="BExZQAJXQ5IJ5RB71EDSPGTRO5HC" localSheetId="5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15" hidden="1">#REF!</definedName>
    <definedName name="BExZQBLTKPF3O4MCH6L4LE544FQB" localSheetId="14" hidden="1">#REF!</definedName>
    <definedName name="BExZQBLTKPF3O4MCH6L4LE544FQB" localSheetId="13" hidden="1">#REF!</definedName>
    <definedName name="BExZQBLTKPF3O4MCH6L4LE544FQB" localSheetId="12" hidden="1">#REF!</definedName>
    <definedName name="BExZQBLTKPF3O4MCH6L4LE544FQB" localSheetId="11" hidden="1">#REF!</definedName>
    <definedName name="BExZQBLTKPF3O4MCH6L4LE544FQB" localSheetId="10" hidden="1">#REF!</definedName>
    <definedName name="BExZQBLTKPF3O4MCH6L4LE544FQB" localSheetId="9" hidden="1">#REF!</definedName>
    <definedName name="BExZQBLTKPF3O4MCH6L4LE544FQB" localSheetId="8" hidden="1">#REF!</definedName>
    <definedName name="BExZQBLTKPF3O4MCH6L4LE544FQB" localSheetId="7" hidden="1">#REF!</definedName>
    <definedName name="BExZQBLTKPF3O4MCH6L4LE544FQB" localSheetId="6" hidden="1">#REF!</definedName>
    <definedName name="BExZQBLTKPF3O4MCH6L4LE544FQB" localSheetId="5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15" hidden="1">#REF!</definedName>
    <definedName name="BExZQIHTGHK7OOI2Y2PN3JYBY82I" localSheetId="14" hidden="1">#REF!</definedName>
    <definedName name="BExZQIHTGHK7OOI2Y2PN3JYBY82I" localSheetId="13" hidden="1">#REF!</definedName>
    <definedName name="BExZQIHTGHK7OOI2Y2PN3JYBY82I" localSheetId="12" hidden="1">#REF!</definedName>
    <definedName name="BExZQIHTGHK7OOI2Y2PN3JYBY82I" localSheetId="11" hidden="1">#REF!</definedName>
    <definedName name="BExZQIHTGHK7OOI2Y2PN3JYBY82I" localSheetId="10" hidden="1">#REF!</definedName>
    <definedName name="BExZQIHTGHK7OOI2Y2PN3JYBY82I" localSheetId="9" hidden="1">#REF!</definedName>
    <definedName name="BExZQIHTGHK7OOI2Y2PN3JYBY82I" localSheetId="8" hidden="1">#REF!</definedName>
    <definedName name="BExZQIHTGHK7OOI2Y2PN3JYBY82I" localSheetId="7" hidden="1">#REF!</definedName>
    <definedName name="BExZQIHTGHK7OOI2Y2PN3JYBY82I" localSheetId="6" hidden="1">#REF!</definedName>
    <definedName name="BExZQIHTGHK7OOI2Y2PN3JYBY82I" localSheetId="5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15" hidden="1">#REF!</definedName>
    <definedName name="BExZQJJMGU5MHQOILGXGJPAQI5XI" localSheetId="14" hidden="1">#REF!</definedName>
    <definedName name="BExZQJJMGU5MHQOILGXGJPAQI5XI" localSheetId="13" hidden="1">#REF!</definedName>
    <definedName name="BExZQJJMGU5MHQOILGXGJPAQI5XI" localSheetId="12" hidden="1">#REF!</definedName>
    <definedName name="BExZQJJMGU5MHQOILGXGJPAQI5XI" localSheetId="11" hidden="1">#REF!</definedName>
    <definedName name="BExZQJJMGU5MHQOILGXGJPAQI5XI" localSheetId="10" hidden="1">#REF!</definedName>
    <definedName name="BExZQJJMGU5MHQOILGXGJPAQI5XI" localSheetId="9" hidden="1">#REF!</definedName>
    <definedName name="BExZQJJMGU5MHQOILGXGJPAQI5XI" localSheetId="8" hidden="1">#REF!</definedName>
    <definedName name="BExZQJJMGU5MHQOILGXGJPAQI5XI" localSheetId="7" hidden="1">#REF!</definedName>
    <definedName name="BExZQJJMGU5MHQOILGXGJPAQI5XI" localSheetId="6" hidden="1">#REF!</definedName>
    <definedName name="BExZQJJMGU5MHQOILGXGJPAQI5XI" localSheetId="5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15" hidden="1">#REF!</definedName>
    <definedName name="BExZQL1M2EX5YEQBMNQKVD747N3I" localSheetId="14" hidden="1">#REF!</definedName>
    <definedName name="BExZQL1M2EX5YEQBMNQKVD747N3I" localSheetId="13" hidden="1">#REF!</definedName>
    <definedName name="BExZQL1M2EX5YEQBMNQKVD747N3I" localSheetId="12" hidden="1">#REF!</definedName>
    <definedName name="BExZQL1M2EX5YEQBMNQKVD747N3I" localSheetId="11" hidden="1">#REF!</definedName>
    <definedName name="BExZQL1M2EX5YEQBMNQKVD747N3I" localSheetId="10" hidden="1">#REF!</definedName>
    <definedName name="BExZQL1M2EX5YEQBMNQKVD747N3I" localSheetId="9" hidden="1">#REF!</definedName>
    <definedName name="BExZQL1M2EX5YEQBMNQKVD747N3I" localSheetId="8" hidden="1">#REF!</definedName>
    <definedName name="BExZQL1M2EX5YEQBMNQKVD747N3I" localSheetId="7" hidden="1">#REF!</definedName>
    <definedName name="BExZQL1M2EX5YEQBMNQKVD747N3I" localSheetId="6" hidden="1">#REF!</definedName>
    <definedName name="BExZQL1M2EX5YEQBMNQKVD747N3I" localSheetId="5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15" hidden="1">#REF!</definedName>
    <definedName name="BExZQPDYUBJL0C1OME996KHU23N5" localSheetId="14" hidden="1">#REF!</definedName>
    <definedName name="BExZQPDYUBJL0C1OME996KHU23N5" localSheetId="13" hidden="1">#REF!</definedName>
    <definedName name="BExZQPDYUBJL0C1OME996KHU23N5" localSheetId="12" hidden="1">#REF!</definedName>
    <definedName name="BExZQPDYUBJL0C1OME996KHU23N5" localSheetId="11" hidden="1">#REF!</definedName>
    <definedName name="BExZQPDYUBJL0C1OME996KHU23N5" localSheetId="10" hidden="1">#REF!</definedName>
    <definedName name="BExZQPDYUBJL0C1OME996KHU23N5" localSheetId="9" hidden="1">#REF!</definedName>
    <definedName name="BExZQPDYUBJL0C1OME996KHU23N5" localSheetId="8" hidden="1">#REF!</definedName>
    <definedName name="BExZQPDYUBJL0C1OME996KHU23N5" localSheetId="7" hidden="1">#REF!</definedName>
    <definedName name="BExZQPDYUBJL0C1OME996KHU23N5" localSheetId="6" hidden="1">#REF!</definedName>
    <definedName name="BExZQPDYUBJL0C1OME996KHU23N5" localSheetId="5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15" hidden="1">#REF!</definedName>
    <definedName name="BExZQXBYEBN28QUH1KOVW6KKA5UM" localSheetId="14" hidden="1">#REF!</definedName>
    <definedName name="BExZQXBYEBN28QUH1KOVW6KKA5UM" localSheetId="13" hidden="1">#REF!</definedName>
    <definedName name="BExZQXBYEBN28QUH1KOVW6KKA5UM" localSheetId="12" hidden="1">#REF!</definedName>
    <definedName name="BExZQXBYEBN28QUH1KOVW6KKA5UM" localSheetId="11" hidden="1">#REF!</definedName>
    <definedName name="BExZQXBYEBN28QUH1KOVW6KKA5UM" localSheetId="10" hidden="1">#REF!</definedName>
    <definedName name="BExZQXBYEBN28QUH1KOVW6KKA5UM" localSheetId="9" hidden="1">#REF!</definedName>
    <definedName name="BExZQXBYEBN28QUH1KOVW6KKA5UM" localSheetId="8" hidden="1">#REF!</definedName>
    <definedName name="BExZQXBYEBN28QUH1KOVW6KKA5UM" localSheetId="7" hidden="1">#REF!</definedName>
    <definedName name="BExZQXBYEBN28QUH1KOVW6KKA5UM" localSheetId="6" hidden="1">#REF!</definedName>
    <definedName name="BExZQXBYEBN28QUH1KOVW6KKA5UM" localSheetId="5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15" hidden="1">#REF!</definedName>
    <definedName name="BExZQZKT146WEN8FTVZ7Y5TSB8L5" localSheetId="14" hidden="1">#REF!</definedName>
    <definedName name="BExZQZKT146WEN8FTVZ7Y5TSB8L5" localSheetId="13" hidden="1">#REF!</definedName>
    <definedName name="BExZQZKT146WEN8FTVZ7Y5TSB8L5" localSheetId="12" hidden="1">#REF!</definedName>
    <definedName name="BExZQZKT146WEN8FTVZ7Y5TSB8L5" localSheetId="11" hidden="1">#REF!</definedName>
    <definedName name="BExZQZKT146WEN8FTVZ7Y5TSB8L5" localSheetId="10" hidden="1">#REF!</definedName>
    <definedName name="BExZQZKT146WEN8FTVZ7Y5TSB8L5" localSheetId="9" hidden="1">#REF!</definedName>
    <definedName name="BExZQZKT146WEN8FTVZ7Y5TSB8L5" localSheetId="8" hidden="1">#REF!</definedName>
    <definedName name="BExZQZKT146WEN8FTVZ7Y5TSB8L5" localSheetId="7" hidden="1">#REF!</definedName>
    <definedName name="BExZQZKT146WEN8FTVZ7Y5TSB8L5" localSheetId="6" hidden="1">#REF!</definedName>
    <definedName name="BExZQZKT146WEN8FTVZ7Y5TSB8L5" localSheetId="5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15" hidden="1">#REF!</definedName>
    <definedName name="BExZR485AKBH93YZ08CMUC3WROED" localSheetId="14" hidden="1">#REF!</definedName>
    <definedName name="BExZR485AKBH93YZ08CMUC3WROED" localSheetId="13" hidden="1">#REF!</definedName>
    <definedName name="BExZR485AKBH93YZ08CMUC3WROED" localSheetId="12" hidden="1">#REF!</definedName>
    <definedName name="BExZR485AKBH93YZ08CMUC3WROED" localSheetId="11" hidden="1">#REF!</definedName>
    <definedName name="BExZR485AKBH93YZ08CMUC3WROED" localSheetId="10" hidden="1">#REF!</definedName>
    <definedName name="BExZR485AKBH93YZ08CMUC3WROED" localSheetId="9" hidden="1">#REF!</definedName>
    <definedName name="BExZR485AKBH93YZ08CMUC3WROED" localSheetId="8" hidden="1">#REF!</definedName>
    <definedName name="BExZR485AKBH93YZ08CMUC3WROED" localSheetId="7" hidden="1">#REF!</definedName>
    <definedName name="BExZR485AKBH93YZ08CMUC3WROED" localSheetId="6" hidden="1">#REF!</definedName>
    <definedName name="BExZR485AKBH93YZ08CMUC3WROED" localSheetId="5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15" hidden="1">#REF!</definedName>
    <definedName name="BExZR7TL98P2PPUVGIZYR5873DWW" localSheetId="14" hidden="1">#REF!</definedName>
    <definedName name="BExZR7TL98P2PPUVGIZYR5873DWW" localSheetId="13" hidden="1">#REF!</definedName>
    <definedName name="BExZR7TL98P2PPUVGIZYR5873DWW" localSheetId="12" hidden="1">#REF!</definedName>
    <definedName name="BExZR7TL98P2PPUVGIZYR5873DWW" localSheetId="11" hidden="1">#REF!</definedName>
    <definedName name="BExZR7TL98P2PPUVGIZYR5873DWW" localSheetId="10" hidden="1">#REF!</definedName>
    <definedName name="BExZR7TL98P2PPUVGIZYR5873DWW" localSheetId="9" hidden="1">#REF!</definedName>
    <definedName name="BExZR7TL98P2PPUVGIZYR5873DWW" localSheetId="8" hidden="1">#REF!</definedName>
    <definedName name="BExZR7TL98P2PPUVGIZYR5873DWW" localSheetId="7" hidden="1">#REF!</definedName>
    <definedName name="BExZR7TL98P2PPUVGIZYR5873DWW" localSheetId="6" hidden="1">#REF!</definedName>
    <definedName name="BExZR7TL98P2PPUVGIZYR5873DWW" localSheetId="5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15" hidden="1">#REF!</definedName>
    <definedName name="BExZRAYSYOXAM1PBW1EF6YAZ9RU3" localSheetId="14" hidden="1">#REF!</definedName>
    <definedName name="BExZRAYSYOXAM1PBW1EF6YAZ9RU3" localSheetId="13" hidden="1">#REF!</definedName>
    <definedName name="BExZRAYSYOXAM1PBW1EF6YAZ9RU3" localSheetId="12" hidden="1">#REF!</definedName>
    <definedName name="BExZRAYSYOXAM1PBW1EF6YAZ9RU3" localSheetId="11" hidden="1">#REF!</definedName>
    <definedName name="BExZRAYSYOXAM1PBW1EF6YAZ9RU3" localSheetId="10" hidden="1">#REF!</definedName>
    <definedName name="BExZRAYSYOXAM1PBW1EF6YAZ9RU3" localSheetId="9" hidden="1">#REF!</definedName>
    <definedName name="BExZRAYSYOXAM1PBW1EF6YAZ9RU3" localSheetId="8" hidden="1">#REF!</definedName>
    <definedName name="BExZRAYSYOXAM1PBW1EF6YAZ9RU3" localSheetId="7" hidden="1">#REF!</definedName>
    <definedName name="BExZRAYSYOXAM1PBW1EF6YAZ9RU3" localSheetId="6" hidden="1">#REF!</definedName>
    <definedName name="BExZRAYSYOXAM1PBW1EF6YAZ9RU3" localSheetId="5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15" hidden="1">#REF!</definedName>
    <definedName name="BExZRGD1603X5ACFALUUDKCD7X48" localSheetId="14" hidden="1">#REF!</definedName>
    <definedName name="BExZRGD1603X5ACFALUUDKCD7X48" localSheetId="13" hidden="1">#REF!</definedName>
    <definedName name="BExZRGD1603X5ACFALUUDKCD7X48" localSheetId="12" hidden="1">#REF!</definedName>
    <definedName name="BExZRGD1603X5ACFALUUDKCD7X48" localSheetId="11" hidden="1">#REF!</definedName>
    <definedName name="BExZRGD1603X5ACFALUUDKCD7X48" localSheetId="10" hidden="1">#REF!</definedName>
    <definedName name="BExZRGD1603X5ACFALUUDKCD7X48" localSheetId="9" hidden="1">#REF!</definedName>
    <definedName name="BExZRGD1603X5ACFALUUDKCD7X48" localSheetId="8" hidden="1">#REF!</definedName>
    <definedName name="BExZRGD1603X5ACFALUUDKCD7X48" localSheetId="7" hidden="1">#REF!</definedName>
    <definedName name="BExZRGD1603X5ACFALUUDKCD7X48" localSheetId="6" hidden="1">#REF!</definedName>
    <definedName name="BExZRGD1603X5ACFALUUDKCD7X48" localSheetId="5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15" hidden="1">#REF!</definedName>
    <definedName name="BExZRMSYHFOP8FFWKKUSBHU85J81" localSheetId="14" hidden="1">#REF!</definedName>
    <definedName name="BExZRMSYHFOP8FFWKKUSBHU85J81" localSheetId="13" hidden="1">#REF!</definedName>
    <definedName name="BExZRMSYHFOP8FFWKKUSBHU85J81" localSheetId="12" hidden="1">#REF!</definedName>
    <definedName name="BExZRMSYHFOP8FFWKKUSBHU85J81" localSheetId="11" hidden="1">#REF!</definedName>
    <definedName name="BExZRMSYHFOP8FFWKKUSBHU85J81" localSheetId="10" hidden="1">#REF!</definedName>
    <definedName name="BExZRMSYHFOP8FFWKKUSBHU85J81" localSheetId="9" hidden="1">#REF!</definedName>
    <definedName name="BExZRMSYHFOP8FFWKKUSBHU85J81" localSheetId="8" hidden="1">#REF!</definedName>
    <definedName name="BExZRMSYHFOP8FFWKKUSBHU85J81" localSheetId="7" hidden="1">#REF!</definedName>
    <definedName name="BExZRMSYHFOP8FFWKKUSBHU85J81" localSheetId="6" hidden="1">#REF!</definedName>
    <definedName name="BExZRMSYHFOP8FFWKKUSBHU85J81" localSheetId="5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15" hidden="1">#REF!</definedName>
    <definedName name="BExZRP1X6UVLN1UOLHH5VF4STP1O" localSheetId="14" hidden="1">#REF!</definedName>
    <definedName name="BExZRP1X6UVLN1UOLHH5VF4STP1O" localSheetId="13" hidden="1">#REF!</definedName>
    <definedName name="BExZRP1X6UVLN1UOLHH5VF4STP1O" localSheetId="12" hidden="1">#REF!</definedName>
    <definedName name="BExZRP1X6UVLN1UOLHH5VF4STP1O" localSheetId="11" hidden="1">#REF!</definedName>
    <definedName name="BExZRP1X6UVLN1UOLHH5VF4STP1O" localSheetId="10" hidden="1">#REF!</definedName>
    <definedName name="BExZRP1X6UVLN1UOLHH5VF4STP1O" localSheetId="9" hidden="1">#REF!</definedName>
    <definedName name="BExZRP1X6UVLN1UOLHH5VF4STP1O" localSheetId="8" hidden="1">#REF!</definedName>
    <definedName name="BExZRP1X6UVLN1UOLHH5VF4STP1O" localSheetId="7" hidden="1">#REF!</definedName>
    <definedName name="BExZRP1X6UVLN1UOLHH5VF4STP1O" localSheetId="6" hidden="1">#REF!</definedName>
    <definedName name="BExZRP1X6UVLN1UOLHH5VF4STP1O" localSheetId="5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15" hidden="1">#REF!</definedName>
    <definedName name="BExZRQ930U6OCYNV00CH5I0Q4LPE" localSheetId="14" hidden="1">#REF!</definedName>
    <definedName name="BExZRQ930U6OCYNV00CH5I0Q4LPE" localSheetId="13" hidden="1">#REF!</definedName>
    <definedName name="BExZRQ930U6OCYNV00CH5I0Q4LPE" localSheetId="12" hidden="1">#REF!</definedName>
    <definedName name="BExZRQ930U6OCYNV00CH5I0Q4LPE" localSheetId="11" hidden="1">#REF!</definedName>
    <definedName name="BExZRQ930U6OCYNV00CH5I0Q4LPE" localSheetId="10" hidden="1">#REF!</definedName>
    <definedName name="BExZRQ930U6OCYNV00CH5I0Q4LPE" localSheetId="9" hidden="1">#REF!</definedName>
    <definedName name="BExZRQ930U6OCYNV00CH5I0Q4LPE" localSheetId="8" hidden="1">#REF!</definedName>
    <definedName name="BExZRQ930U6OCYNV00CH5I0Q4LPE" localSheetId="7" hidden="1">#REF!</definedName>
    <definedName name="BExZRQ930U6OCYNV00CH5I0Q4LPE" localSheetId="6" hidden="1">#REF!</definedName>
    <definedName name="BExZRQ930U6OCYNV00CH5I0Q4LPE" localSheetId="5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15" hidden="1">#REF!</definedName>
    <definedName name="BExZRQP7JLKS45QOGATXS7MK5GUZ" localSheetId="14" hidden="1">#REF!</definedName>
    <definedName name="BExZRQP7JLKS45QOGATXS7MK5GUZ" localSheetId="13" hidden="1">#REF!</definedName>
    <definedName name="BExZRQP7JLKS45QOGATXS7MK5GUZ" localSheetId="12" hidden="1">#REF!</definedName>
    <definedName name="BExZRQP7JLKS45QOGATXS7MK5GUZ" localSheetId="11" hidden="1">#REF!</definedName>
    <definedName name="BExZRQP7JLKS45QOGATXS7MK5GUZ" localSheetId="10" hidden="1">#REF!</definedName>
    <definedName name="BExZRQP7JLKS45QOGATXS7MK5GUZ" localSheetId="9" hidden="1">#REF!</definedName>
    <definedName name="BExZRQP7JLKS45QOGATXS7MK5GUZ" localSheetId="8" hidden="1">#REF!</definedName>
    <definedName name="BExZRQP7JLKS45QOGATXS7MK5GUZ" localSheetId="7" hidden="1">#REF!</definedName>
    <definedName name="BExZRQP7JLKS45QOGATXS7MK5GUZ" localSheetId="6" hidden="1">#REF!</definedName>
    <definedName name="BExZRQP7JLKS45QOGATXS7MK5GUZ" localSheetId="5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15" hidden="1">#REF!</definedName>
    <definedName name="BExZRW8W514W8OZ72YBONYJ64GXF" localSheetId="14" hidden="1">#REF!</definedName>
    <definedName name="BExZRW8W514W8OZ72YBONYJ64GXF" localSheetId="13" hidden="1">#REF!</definedName>
    <definedName name="BExZRW8W514W8OZ72YBONYJ64GXF" localSheetId="12" hidden="1">#REF!</definedName>
    <definedName name="BExZRW8W514W8OZ72YBONYJ64GXF" localSheetId="11" hidden="1">#REF!</definedName>
    <definedName name="BExZRW8W514W8OZ72YBONYJ64GXF" localSheetId="10" hidden="1">#REF!</definedName>
    <definedName name="BExZRW8W514W8OZ72YBONYJ64GXF" localSheetId="9" hidden="1">#REF!</definedName>
    <definedName name="BExZRW8W514W8OZ72YBONYJ64GXF" localSheetId="8" hidden="1">#REF!</definedName>
    <definedName name="BExZRW8W514W8OZ72YBONYJ64GXF" localSheetId="7" hidden="1">#REF!</definedName>
    <definedName name="BExZRW8W514W8OZ72YBONYJ64GXF" localSheetId="6" hidden="1">#REF!</definedName>
    <definedName name="BExZRW8W514W8OZ72YBONYJ64GXF" localSheetId="5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15" hidden="1">#REF!</definedName>
    <definedName name="BExZRWJP2BUVFJPO8U8ATQEP0LZU" localSheetId="14" hidden="1">#REF!</definedName>
    <definedName name="BExZRWJP2BUVFJPO8U8ATQEP0LZU" localSheetId="13" hidden="1">#REF!</definedName>
    <definedName name="BExZRWJP2BUVFJPO8U8ATQEP0LZU" localSheetId="12" hidden="1">#REF!</definedName>
    <definedName name="BExZRWJP2BUVFJPO8U8ATQEP0LZU" localSheetId="11" hidden="1">#REF!</definedName>
    <definedName name="BExZRWJP2BUVFJPO8U8ATQEP0LZU" localSheetId="10" hidden="1">#REF!</definedName>
    <definedName name="BExZRWJP2BUVFJPO8U8ATQEP0LZU" localSheetId="9" hidden="1">#REF!</definedName>
    <definedName name="BExZRWJP2BUVFJPO8U8ATQEP0LZU" localSheetId="8" hidden="1">#REF!</definedName>
    <definedName name="BExZRWJP2BUVFJPO8U8ATQEP0LZU" localSheetId="7" hidden="1">#REF!</definedName>
    <definedName name="BExZRWJP2BUVFJPO8U8ATQEP0LZU" localSheetId="6" hidden="1">#REF!</definedName>
    <definedName name="BExZRWJP2BUVFJPO8U8ATQEP0LZU" localSheetId="5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15" hidden="1">#REF!</definedName>
    <definedName name="BExZSI9USDLZAN8LI8M4YYQL24GZ" localSheetId="14" hidden="1">#REF!</definedName>
    <definedName name="BExZSI9USDLZAN8LI8M4YYQL24GZ" localSheetId="13" hidden="1">#REF!</definedName>
    <definedName name="BExZSI9USDLZAN8LI8M4YYQL24GZ" localSheetId="12" hidden="1">#REF!</definedName>
    <definedName name="BExZSI9USDLZAN8LI8M4YYQL24GZ" localSheetId="11" hidden="1">#REF!</definedName>
    <definedName name="BExZSI9USDLZAN8LI8M4YYQL24GZ" localSheetId="10" hidden="1">#REF!</definedName>
    <definedName name="BExZSI9USDLZAN8LI8M4YYQL24GZ" localSheetId="9" hidden="1">#REF!</definedName>
    <definedName name="BExZSI9USDLZAN8LI8M4YYQL24GZ" localSheetId="8" hidden="1">#REF!</definedName>
    <definedName name="BExZSI9USDLZAN8LI8M4YYQL24GZ" localSheetId="7" hidden="1">#REF!</definedName>
    <definedName name="BExZSI9USDLZAN8LI8M4YYQL24GZ" localSheetId="6" hidden="1">#REF!</definedName>
    <definedName name="BExZSI9USDLZAN8LI8M4YYQL24GZ" localSheetId="5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15" hidden="1">#REF!</definedName>
    <definedName name="BExZSLKO175YAM0RMMZH1FPXL4V2" localSheetId="14" hidden="1">#REF!</definedName>
    <definedName name="BExZSLKO175YAM0RMMZH1FPXL4V2" localSheetId="13" hidden="1">#REF!</definedName>
    <definedName name="BExZSLKO175YAM0RMMZH1FPXL4V2" localSheetId="12" hidden="1">#REF!</definedName>
    <definedName name="BExZSLKO175YAM0RMMZH1FPXL4V2" localSheetId="11" hidden="1">#REF!</definedName>
    <definedName name="BExZSLKO175YAM0RMMZH1FPXL4V2" localSheetId="10" hidden="1">#REF!</definedName>
    <definedName name="BExZSLKO175YAM0RMMZH1FPXL4V2" localSheetId="9" hidden="1">#REF!</definedName>
    <definedName name="BExZSLKO175YAM0RMMZH1FPXL4V2" localSheetId="8" hidden="1">#REF!</definedName>
    <definedName name="BExZSLKO175YAM0RMMZH1FPXL4V2" localSheetId="7" hidden="1">#REF!</definedName>
    <definedName name="BExZSLKO175YAM0RMMZH1FPXL4V2" localSheetId="6" hidden="1">#REF!</definedName>
    <definedName name="BExZSLKO175YAM0RMMZH1FPXL4V2" localSheetId="5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15" hidden="1">#REF!</definedName>
    <definedName name="BExZSS0LA2JY4ZLJ1Z5YCMLJJZCH" localSheetId="14" hidden="1">#REF!</definedName>
    <definedName name="BExZSS0LA2JY4ZLJ1Z5YCMLJJZCH" localSheetId="13" hidden="1">#REF!</definedName>
    <definedName name="BExZSS0LA2JY4ZLJ1Z5YCMLJJZCH" localSheetId="12" hidden="1">#REF!</definedName>
    <definedName name="BExZSS0LA2JY4ZLJ1Z5YCMLJJZCH" localSheetId="11" hidden="1">#REF!</definedName>
    <definedName name="BExZSS0LA2JY4ZLJ1Z5YCMLJJZCH" localSheetId="10" hidden="1">#REF!</definedName>
    <definedName name="BExZSS0LA2JY4ZLJ1Z5YCMLJJZCH" localSheetId="9" hidden="1">#REF!</definedName>
    <definedName name="BExZSS0LA2JY4ZLJ1Z5YCMLJJZCH" localSheetId="8" hidden="1">#REF!</definedName>
    <definedName name="BExZSS0LA2JY4ZLJ1Z5YCMLJJZCH" localSheetId="7" hidden="1">#REF!</definedName>
    <definedName name="BExZSS0LA2JY4ZLJ1Z5YCMLJJZCH" localSheetId="6" hidden="1">#REF!</definedName>
    <definedName name="BExZSS0LA2JY4ZLJ1Z5YCMLJJZCH" localSheetId="5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15" hidden="1">#REF!</definedName>
    <definedName name="BExZSTNUWCRNCL22SMKXKFSLCJ0O" localSheetId="14" hidden="1">#REF!</definedName>
    <definedName name="BExZSTNUWCRNCL22SMKXKFSLCJ0O" localSheetId="13" hidden="1">#REF!</definedName>
    <definedName name="BExZSTNUWCRNCL22SMKXKFSLCJ0O" localSheetId="12" hidden="1">#REF!</definedName>
    <definedName name="BExZSTNUWCRNCL22SMKXKFSLCJ0O" localSheetId="11" hidden="1">#REF!</definedName>
    <definedName name="BExZSTNUWCRNCL22SMKXKFSLCJ0O" localSheetId="10" hidden="1">#REF!</definedName>
    <definedName name="BExZSTNUWCRNCL22SMKXKFSLCJ0O" localSheetId="9" hidden="1">#REF!</definedName>
    <definedName name="BExZSTNUWCRNCL22SMKXKFSLCJ0O" localSheetId="8" hidden="1">#REF!</definedName>
    <definedName name="BExZSTNUWCRNCL22SMKXKFSLCJ0O" localSheetId="7" hidden="1">#REF!</definedName>
    <definedName name="BExZSTNUWCRNCL22SMKXKFSLCJ0O" localSheetId="6" hidden="1">#REF!</definedName>
    <definedName name="BExZSTNUWCRNCL22SMKXKFSLCJ0O" localSheetId="5" hidden="1">#REF!</definedName>
    <definedName name="BExZSTNUWCRNCL22SMKXKFSLCJ0O" localSheetId="3" hidden="1">#REF!</definedName>
    <definedName name="BExZSTNUWCRNCL22SMKXKFSLCJ0O" hidden="1">#REF!</definedName>
    <definedName name="BExZSYRA4NR7K6RLC3I81QSG5SQR" localSheetId="15" hidden="1">#REF!</definedName>
    <definedName name="BExZSYRA4NR7K6RLC3I81QSG5SQR" localSheetId="14" hidden="1">#REF!</definedName>
    <definedName name="BExZSYRA4NR7K6RLC3I81QSG5SQR" localSheetId="13" hidden="1">#REF!</definedName>
    <definedName name="BExZSYRA4NR7K6RLC3I81QSG5SQR" localSheetId="12" hidden="1">#REF!</definedName>
    <definedName name="BExZSYRA4NR7K6RLC3I81QSG5SQR" localSheetId="11" hidden="1">#REF!</definedName>
    <definedName name="BExZSYRA4NR7K6RLC3I81QSG5SQR" localSheetId="10" hidden="1">#REF!</definedName>
    <definedName name="BExZSYRA4NR7K6RLC3I81QSG5SQR" localSheetId="9" hidden="1">#REF!</definedName>
    <definedName name="BExZSYRA4NR7K6RLC3I81QSG5SQR" localSheetId="8" hidden="1">#REF!</definedName>
    <definedName name="BExZSYRA4NR7K6RLC3I81QSG5SQR" localSheetId="7" hidden="1">#REF!</definedName>
    <definedName name="BExZSYRA4NR7K6RLC3I81QSG5SQR" localSheetId="6" hidden="1">#REF!</definedName>
    <definedName name="BExZSYRA4NR7K6RLC3I81QSG5SQR" localSheetId="5" hidden="1">#REF!</definedName>
    <definedName name="BExZSYRA4NR7K6RLC3I81QSG5SQR" localSheetId="3" hidden="1">#REF!</definedName>
    <definedName name="BExZSYRA4NR7K6RLC3I81QSG5SQR" hidden="1">#REF!</definedName>
    <definedName name="BExZT6JSZ8CBS0SB3T07N3LMAX7M" localSheetId="15" hidden="1">#REF!</definedName>
    <definedName name="BExZT6JSZ8CBS0SB3T07N3LMAX7M" localSheetId="14" hidden="1">#REF!</definedName>
    <definedName name="BExZT6JSZ8CBS0SB3T07N3LMAX7M" localSheetId="13" hidden="1">#REF!</definedName>
    <definedName name="BExZT6JSZ8CBS0SB3T07N3LMAX7M" localSheetId="12" hidden="1">#REF!</definedName>
    <definedName name="BExZT6JSZ8CBS0SB3T07N3LMAX7M" localSheetId="11" hidden="1">#REF!</definedName>
    <definedName name="BExZT6JSZ8CBS0SB3T07N3LMAX7M" localSheetId="10" hidden="1">#REF!</definedName>
    <definedName name="BExZT6JSZ8CBS0SB3T07N3LMAX7M" localSheetId="9" hidden="1">#REF!</definedName>
    <definedName name="BExZT6JSZ8CBS0SB3T07N3LMAX7M" localSheetId="8" hidden="1">#REF!</definedName>
    <definedName name="BExZT6JSZ8CBS0SB3T07N3LMAX7M" localSheetId="7" hidden="1">#REF!</definedName>
    <definedName name="BExZT6JSZ8CBS0SB3T07N3LMAX7M" localSheetId="6" hidden="1">#REF!</definedName>
    <definedName name="BExZT6JSZ8CBS0SB3T07N3LMAX7M" localSheetId="5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15" hidden="1">#REF!</definedName>
    <definedName name="BExZTAQV2QVSZY5Y3VCCWUBSBW9P" localSheetId="14" hidden="1">#REF!</definedName>
    <definedName name="BExZTAQV2QVSZY5Y3VCCWUBSBW9P" localSheetId="13" hidden="1">#REF!</definedName>
    <definedName name="BExZTAQV2QVSZY5Y3VCCWUBSBW9P" localSheetId="12" hidden="1">#REF!</definedName>
    <definedName name="BExZTAQV2QVSZY5Y3VCCWUBSBW9P" localSheetId="11" hidden="1">#REF!</definedName>
    <definedName name="BExZTAQV2QVSZY5Y3VCCWUBSBW9P" localSheetId="10" hidden="1">#REF!</definedName>
    <definedName name="BExZTAQV2QVSZY5Y3VCCWUBSBW9P" localSheetId="9" hidden="1">#REF!</definedName>
    <definedName name="BExZTAQV2QVSZY5Y3VCCWUBSBW9P" localSheetId="8" hidden="1">#REF!</definedName>
    <definedName name="BExZTAQV2QVSZY5Y3VCCWUBSBW9P" localSheetId="7" hidden="1">#REF!</definedName>
    <definedName name="BExZTAQV2QVSZY5Y3VCCWUBSBW9P" localSheetId="6" hidden="1">#REF!</definedName>
    <definedName name="BExZTAQV2QVSZY5Y3VCCWUBSBW9P" localSheetId="5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15" hidden="1">#REF!</definedName>
    <definedName name="BExZTHSI2FX56PWRSNX9H5EWTZFO" localSheetId="14" hidden="1">#REF!</definedName>
    <definedName name="BExZTHSI2FX56PWRSNX9H5EWTZFO" localSheetId="13" hidden="1">#REF!</definedName>
    <definedName name="BExZTHSI2FX56PWRSNX9H5EWTZFO" localSheetId="12" hidden="1">#REF!</definedName>
    <definedName name="BExZTHSI2FX56PWRSNX9H5EWTZFO" localSheetId="11" hidden="1">#REF!</definedName>
    <definedName name="BExZTHSI2FX56PWRSNX9H5EWTZFO" localSheetId="10" hidden="1">#REF!</definedName>
    <definedName name="BExZTHSI2FX56PWRSNX9H5EWTZFO" localSheetId="9" hidden="1">#REF!</definedName>
    <definedName name="BExZTHSI2FX56PWRSNX9H5EWTZFO" localSheetId="8" hidden="1">#REF!</definedName>
    <definedName name="BExZTHSI2FX56PWRSNX9H5EWTZFO" localSheetId="7" hidden="1">#REF!</definedName>
    <definedName name="BExZTHSI2FX56PWRSNX9H5EWTZFO" localSheetId="6" hidden="1">#REF!</definedName>
    <definedName name="BExZTHSI2FX56PWRSNX9H5EWTZFO" localSheetId="5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15" hidden="1">#REF!</definedName>
    <definedName name="BExZTJL3HVBFY139H6CJHEQCT1EL" localSheetId="14" hidden="1">#REF!</definedName>
    <definedName name="BExZTJL3HVBFY139H6CJHEQCT1EL" localSheetId="13" hidden="1">#REF!</definedName>
    <definedName name="BExZTJL3HVBFY139H6CJHEQCT1EL" localSheetId="12" hidden="1">#REF!</definedName>
    <definedName name="BExZTJL3HVBFY139H6CJHEQCT1EL" localSheetId="11" hidden="1">#REF!</definedName>
    <definedName name="BExZTJL3HVBFY139H6CJHEQCT1EL" localSheetId="10" hidden="1">#REF!</definedName>
    <definedName name="BExZTJL3HVBFY139H6CJHEQCT1EL" localSheetId="9" hidden="1">#REF!</definedName>
    <definedName name="BExZTJL3HVBFY139H6CJHEQCT1EL" localSheetId="8" hidden="1">#REF!</definedName>
    <definedName name="BExZTJL3HVBFY139H6CJHEQCT1EL" localSheetId="7" hidden="1">#REF!</definedName>
    <definedName name="BExZTJL3HVBFY139H6CJHEQCT1EL" localSheetId="6" hidden="1">#REF!</definedName>
    <definedName name="BExZTJL3HVBFY139H6CJHEQCT1EL" localSheetId="5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15" hidden="1">#REF!</definedName>
    <definedName name="BExZTLOL8OPABZI453E0KVNA1GJS" localSheetId="14" hidden="1">#REF!</definedName>
    <definedName name="BExZTLOL8OPABZI453E0KVNA1GJS" localSheetId="13" hidden="1">#REF!</definedName>
    <definedName name="BExZTLOL8OPABZI453E0KVNA1GJS" localSheetId="12" hidden="1">#REF!</definedName>
    <definedName name="BExZTLOL8OPABZI453E0KVNA1GJS" localSheetId="11" hidden="1">#REF!</definedName>
    <definedName name="BExZTLOL8OPABZI453E0KVNA1GJS" localSheetId="10" hidden="1">#REF!</definedName>
    <definedName name="BExZTLOL8OPABZI453E0KVNA1GJS" localSheetId="9" hidden="1">#REF!</definedName>
    <definedName name="BExZTLOL8OPABZI453E0KVNA1GJS" localSheetId="8" hidden="1">#REF!</definedName>
    <definedName name="BExZTLOL8OPABZI453E0KVNA1GJS" localSheetId="7" hidden="1">#REF!</definedName>
    <definedName name="BExZTLOL8OPABZI453E0KVNA1GJS" localSheetId="6" hidden="1">#REF!</definedName>
    <definedName name="BExZTLOL8OPABZI453E0KVNA1GJS" localSheetId="5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15" hidden="1">#REF!</definedName>
    <definedName name="BExZTOTZ9F2ZI18DZM8GW39VDF1N" localSheetId="14" hidden="1">#REF!</definedName>
    <definedName name="BExZTOTZ9F2ZI18DZM8GW39VDF1N" localSheetId="13" hidden="1">#REF!</definedName>
    <definedName name="BExZTOTZ9F2ZI18DZM8GW39VDF1N" localSheetId="12" hidden="1">#REF!</definedName>
    <definedName name="BExZTOTZ9F2ZI18DZM8GW39VDF1N" localSheetId="11" hidden="1">#REF!</definedName>
    <definedName name="BExZTOTZ9F2ZI18DZM8GW39VDF1N" localSheetId="10" hidden="1">#REF!</definedName>
    <definedName name="BExZTOTZ9F2ZI18DZM8GW39VDF1N" localSheetId="9" hidden="1">#REF!</definedName>
    <definedName name="BExZTOTZ9F2ZI18DZM8GW39VDF1N" localSheetId="8" hidden="1">#REF!</definedName>
    <definedName name="BExZTOTZ9F2ZI18DZM8GW39VDF1N" localSheetId="7" hidden="1">#REF!</definedName>
    <definedName name="BExZTOTZ9F2ZI18DZM8GW39VDF1N" localSheetId="6" hidden="1">#REF!</definedName>
    <definedName name="BExZTOTZ9F2ZI18DZM8GW39VDF1N" localSheetId="5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15" hidden="1">#REF!</definedName>
    <definedName name="BExZTT6J3X0TOX0ZY6YPLUVMCW9X" localSheetId="14" hidden="1">#REF!</definedName>
    <definedName name="BExZTT6J3X0TOX0ZY6YPLUVMCW9X" localSheetId="13" hidden="1">#REF!</definedName>
    <definedName name="BExZTT6J3X0TOX0ZY6YPLUVMCW9X" localSheetId="12" hidden="1">#REF!</definedName>
    <definedName name="BExZTT6J3X0TOX0ZY6YPLUVMCW9X" localSheetId="11" hidden="1">#REF!</definedName>
    <definedName name="BExZTT6J3X0TOX0ZY6YPLUVMCW9X" localSheetId="10" hidden="1">#REF!</definedName>
    <definedName name="BExZTT6J3X0TOX0ZY6YPLUVMCW9X" localSheetId="9" hidden="1">#REF!</definedName>
    <definedName name="BExZTT6J3X0TOX0ZY6YPLUVMCW9X" localSheetId="8" hidden="1">#REF!</definedName>
    <definedName name="BExZTT6J3X0TOX0ZY6YPLUVMCW9X" localSheetId="7" hidden="1">#REF!</definedName>
    <definedName name="BExZTT6J3X0TOX0ZY6YPLUVMCW9X" localSheetId="6" hidden="1">#REF!</definedName>
    <definedName name="BExZTT6J3X0TOX0ZY6YPLUVMCW9X" localSheetId="5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15" hidden="1">#REF!</definedName>
    <definedName name="BExZTW6ECBRA0BBITWBQ8R93RMCL" localSheetId="14" hidden="1">#REF!</definedName>
    <definedName name="BExZTW6ECBRA0BBITWBQ8R93RMCL" localSheetId="13" hidden="1">#REF!</definedName>
    <definedName name="BExZTW6ECBRA0BBITWBQ8R93RMCL" localSheetId="12" hidden="1">#REF!</definedName>
    <definedName name="BExZTW6ECBRA0BBITWBQ8R93RMCL" localSheetId="11" hidden="1">#REF!</definedName>
    <definedName name="BExZTW6ECBRA0BBITWBQ8R93RMCL" localSheetId="10" hidden="1">#REF!</definedName>
    <definedName name="BExZTW6ECBRA0BBITWBQ8R93RMCL" localSheetId="9" hidden="1">#REF!</definedName>
    <definedName name="BExZTW6ECBRA0BBITWBQ8R93RMCL" localSheetId="8" hidden="1">#REF!</definedName>
    <definedName name="BExZTW6ECBRA0BBITWBQ8R93RMCL" localSheetId="7" hidden="1">#REF!</definedName>
    <definedName name="BExZTW6ECBRA0BBITWBQ8R93RMCL" localSheetId="6" hidden="1">#REF!</definedName>
    <definedName name="BExZTW6ECBRA0BBITWBQ8R93RMCL" localSheetId="5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15" hidden="1">#REF!</definedName>
    <definedName name="BExZU2BHYAOKSCBM3C5014ZF6IXS" localSheetId="14" hidden="1">#REF!</definedName>
    <definedName name="BExZU2BHYAOKSCBM3C5014ZF6IXS" localSheetId="13" hidden="1">#REF!</definedName>
    <definedName name="BExZU2BHYAOKSCBM3C5014ZF6IXS" localSheetId="12" hidden="1">#REF!</definedName>
    <definedName name="BExZU2BHYAOKSCBM3C5014ZF6IXS" localSheetId="11" hidden="1">#REF!</definedName>
    <definedName name="BExZU2BHYAOKSCBM3C5014ZF6IXS" localSheetId="10" hidden="1">#REF!</definedName>
    <definedName name="BExZU2BHYAOKSCBM3C5014ZF6IXS" localSheetId="9" hidden="1">#REF!</definedName>
    <definedName name="BExZU2BHYAOKSCBM3C5014ZF6IXS" localSheetId="8" hidden="1">#REF!</definedName>
    <definedName name="BExZU2BHYAOKSCBM3C5014ZF6IXS" localSheetId="7" hidden="1">#REF!</definedName>
    <definedName name="BExZU2BHYAOKSCBM3C5014ZF6IXS" localSheetId="6" hidden="1">#REF!</definedName>
    <definedName name="BExZU2BHYAOKSCBM3C5014ZF6IXS" localSheetId="5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15" hidden="1">#REF!</definedName>
    <definedName name="BExZU2RMJTXOCS0ROPMYPE6WTD87" localSheetId="14" hidden="1">#REF!</definedName>
    <definedName name="BExZU2RMJTXOCS0ROPMYPE6WTD87" localSheetId="13" hidden="1">#REF!</definedName>
    <definedName name="BExZU2RMJTXOCS0ROPMYPE6WTD87" localSheetId="12" hidden="1">#REF!</definedName>
    <definedName name="BExZU2RMJTXOCS0ROPMYPE6WTD87" localSheetId="11" hidden="1">#REF!</definedName>
    <definedName name="BExZU2RMJTXOCS0ROPMYPE6WTD87" localSheetId="10" hidden="1">#REF!</definedName>
    <definedName name="BExZU2RMJTXOCS0ROPMYPE6WTD87" localSheetId="9" hidden="1">#REF!</definedName>
    <definedName name="BExZU2RMJTXOCS0ROPMYPE6WTD87" localSheetId="8" hidden="1">#REF!</definedName>
    <definedName name="BExZU2RMJTXOCS0ROPMYPE6WTD87" localSheetId="7" hidden="1">#REF!</definedName>
    <definedName name="BExZU2RMJTXOCS0ROPMYPE6WTD87" localSheetId="6" hidden="1">#REF!</definedName>
    <definedName name="BExZU2RMJTXOCS0ROPMYPE6WTD87" localSheetId="5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15" hidden="1">#REF!</definedName>
    <definedName name="BExZUBRAHA9DNEGONEZEB2TDVFC2" localSheetId="14" hidden="1">#REF!</definedName>
    <definedName name="BExZUBRAHA9DNEGONEZEB2TDVFC2" localSheetId="13" hidden="1">#REF!</definedName>
    <definedName name="BExZUBRAHA9DNEGONEZEB2TDVFC2" localSheetId="12" hidden="1">#REF!</definedName>
    <definedName name="BExZUBRAHA9DNEGONEZEB2TDVFC2" localSheetId="11" hidden="1">#REF!</definedName>
    <definedName name="BExZUBRAHA9DNEGONEZEB2TDVFC2" localSheetId="10" hidden="1">#REF!</definedName>
    <definedName name="BExZUBRAHA9DNEGONEZEB2TDVFC2" localSheetId="9" hidden="1">#REF!</definedName>
    <definedName name="BExZUBRAHA9DNEGONEZEB2TDVFC2" localSheetId="8" hidden="1">#REF!</definedName>
    <definedName name="BExZUBRAHA9DNEGONEZEB2TDVFC2" localSheetId="7" hidden="1">#REF!</definedName>
    <definedName name="BExZUBRAHA9DNEGONEZEB2TDVFC2" localSheetId="6" hidden="1">#REF!</definedName>
    <definedName name="BExZUBRAHA9DNEGONEZEB2TDVFC2" localSheetId="5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15" hidden="1">#REF!</definedName>
    <definedName name="BExZUF7G8FENTJKH9R1XUWXM6CWD" localSheetId="14" hidden="1">#REF!</definedName>
    <definedName name="BExZUF7G8FENTJKH9R1XUWXM6CWD" localSheetId="13" hidden="1">#REF!</definedName>
    <definedName name="BExZUF7G8FENTJKH9R1XUWXM6CWD" localSheetId="12" hidden="1">#REF!</definedName>
    <definedName name="BExZUF7G8FENTJKH9R1XUWXM6CWD" localSheetId="11" hidden="1">#REF!</definedName>
    <definedName name="BExZUF7G8FENTJKH9R1XUWXM6CWD" localSheetId="10" hidden="1">#REF!</definedName>
    <definedName name="BExZUF7G8FENTJKH9R1XUWXM6CWD" localSheetId="9" hidden="1">#REF!</definedName>
    <definedName name="BExZUF7G8FENTJKH9R1XUWXM6CWD" localSheetId="8" hidden="1">#REF!</definedName>
    <definedName name="BExZUF7G8FENTJKH9R1XUWXM6CWD" localSheetId="7" hidden="1">#REF!</definedName>
    <definedName name="BExZUF7G8FENTJKH9R1XUWXM6CWD" localSheetId="6" hidden="1">#REF!</definedName>
    <definedName name="BExZUF7G8FENTJKH9R1XUWXM6CWD" localSheetId="5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15" hidden="1">#REF!</definedName>
    <definedName name="BExZUNARUJBIZ08VCAV3GEVBIR3D" localSheetId="14" hidden="1">#REF!</definedName>
    <definedName name="BExZUNARUJBIZ08VCAV3GEVBIR3D" localSheetId="13" hidden="1">#REF!</definedName>
    <definedName name="BExZUNARUJBIZ08VCAV3GEVBIR3D" localSheetId="12" hidden="1">#REF!</definedName>
    <definedName name="BExZUNARUJBIZ08VCAV3GEVBIR3D" localSheetId="11" hidden="1">#REF!</definedName>
    <definedName name="BExZUNARUJBIZ08VCAV3GEVBIR3D" localSheetId="10" hidden="1">#REF!</definedName>
    <definedName name="BExZUNARUJBIZ08VCAV3GEVBIR3D" localSheetId="9" hidden="1">#REF!</definedName>
    <definedName name="BExZUNARUJBIZ08VCAV3GEVBIR3D" localSheetId="8" hidden="1">#REF!</definedName>
    <definedName name="BExZUNARUJBIZ08VCAV3GEVBIR3D" localSheetId="7" hidden="1">#REF!</definedName>
    <definedName name="BExZUNARUJBIZ08VCAV3GEVBIR3D" localSheetId="6" hidden="1">#REF!</definedName>
    <definedName name="BExZUNARUJBIZ08VCAV3GEVBIR3D" localSheetId="5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15" hidden="1">#REF!</definedName>
    <definedName name="BExZUSZT5496UMBP4LFSLTR1GVEW" localSheetId="14" hidden="1">#REF!</definedName>
    <definedName name="BExZUSZT5496UMBP4LFSLTR1GVEW" localSheetId="13" hidden="1">#REF!</definedName>
    <definedName name="BExZUSZT5496UMBP4LFSLTR1GVEW" localSheetId="12" hidden="1">#REF!</definedName>
    <definedName name="BExZUSZT5496UMBP4LFSLTR1GVEW" localSheetId="11" hidden="1">#REF!</definedName>
    <definedName name="BExZUSZT5496UMBP4LFSLTR1GVEW" localSheetId="10" hidden="1">#REF!</definedName>
    <definedName name="BExZUSZT5496UMBP4LFSLTR1GVEW" localSheetId="9" hidden="1">#REF!</definedName>
    <definedName name="BExZUSZT5496UMBP4LFSLTR1GVEW" localSheetId="8" hidden="1">#REF!</definedName>
    <definedName name="BExZUSZT5496UMBP4LFSLTR1GVEW" localSheetId="7" hidden="1">#REF!</definedName>
    <definedName name="BExZUSZT5496UMBP4LFSLTR1GVEW" localSheetId="6" hidden="1">#REF!</definedName>
    <definedName name="BExZUSZT5496UMBP4LFSLTR1GVEW" localSheetId="5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15" hidden="1">#REF!</definedName>
    <definedName name="BExZUT54340I38GVCV79EL116WR0" localSheetId="14" hidden="1">#REF!</definedName>
    <definedName name="BExZUT54340I38GVCV79EL116WR0" localSheetId="13" hidden="1">#REF!</definedName>
    <definedName name="BExZUT54340I38GVCV79EL116WR0" localSheetId="12" hidden="1">#REF!</definedName>
    <definedName name="BExZUT54340I38GVCV79EL116WR0" localSheetId="11" hidden="1">#REF!</definedName>
    <definedName name="BExZUT54340I38GVCV79EL116WR0" localSheetId="10" hidden="1">#REF!</definedName>
    <definedName name="BExZUT54340I38GVCV79EL116WR0" localSheetId="9" hidden="1">#REF!</definedName>
    <definedName name="BExZUT54340I38GVCV79EL116WR0" localSheetId="8" hidden="1">#REF!</definedName>
    <definedName name="BExZUT54340I38GVCV79EL116WR0" localSheetId="7" hidden="1">#REF!</definedName>
    <definedName name="BExZUT54340I38GVCV79EL116WR0" localSheetId="6" hidden="1">#REF!</definedName>
    <definedName name="BExZUT54340I38GVCV79EL116WR0" localSheetId="5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15" hidden="1">#REF!</definedName>
    <definedName name="BExZUXC66MK2SXPXCLD8ZSU0BMTY" localSheetId="14" hidden="1">#REF!</definedName>
    <definedName name="BExZUXC66MK2SXPXCLD8ZSU0BMTY" localSheetId="13" hidden="1">#REF!</definedName>
    <definedName name="BExZUXC66MK2SXPXCLD8ZSU0BMTY" localSheetId="12" hidden="1">#REF!</definedName>
    <definedName name="BExZUXC66MK2SXPXCLD8ZSU0BMTY" localSheetId="11" hidden="1">#REF!</definedName>
    <definedName name="BExZUXC66MK2SXPXCLD8ZSU0BMTY" localSheetId="10" hidden="1">#REF!</definedName>
    <definedName name="BExZUXC66MK2SXPXCLD8ZSU0BMTY" localSheetId="9" hidden="1">#REF!</definedName>
    <definedName name="BExZUXC66MK2SXPXCLD8ZSU0BMTY" localSheetId="8" hidden="1">#REF!</definedName>
    <definedName name="BExZUXC66MK2SXPXCLD8ZSU0BMTY" localSheetId="7" hidden="1">#REF!</definedName>
    <definedName name="BExZUXC66MK2SXPXCLD8ZSU0BMTY" localSheetId="6" hidden="1">#REF!</definedName>
    <definedName name="BExZUXC66MK2SXPXCLD8ZSU0BMTY" localSheetId="5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15" hidden="1">#REF!</definedName>
    <definedName name="BExZUYDULCX65H9OZ9JHPBNKF3MI" localSheetId="14" hidden="1">#REF!</definedName>
    <definedName name="BExZUYDULCX65H9OZ9JHPBNKF3MI" localSheetId="13" hidden="1">#REF!</definedName>
    <definedName name="BExZUYDULCX65H9OZ9JHPBNKF3MI" localSheetId="12" hidden="1">#REF!</definedName>
    <definedName name="BExZUYDULCX65H9OZ9JHPBNKF3MI" localSheetId="11" hidden="1">#REF!</definedName>
    <definedName name="BExZUYDULCX65H9OZ9JHPBNKF3MI" localSheetId="10" hidden="1">#REF!</definedName>
    <definedName name="BExZUYDULCX65H9OZ9JHPBNKF3MI" localSheetId="9" hidden="1">#REF!</definedName>
    <definedName name="BExZUYDULCX65H9OZ9JHPBNKF3MI" localSheetId="8" hidden="1">#REF!</definedName>
    <definedName name="BExZUYDULCX65H9OZ9JHPBNKF3MI" localSheetId="7" hidden="1">#REF!</definedName>
    <definedName name="BExZUYDULCX65H9OZ9JHPBNKF3MI" localSheetId="6" hidden="1">#REF!</definedName>
    <definedName name="BExZUYDULCX65H9OZ9JHPBNKF3MI" localSheetId="5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15" hidden="1">#REF!</definedName>
    <definedName name="BExZV2QD5ZDK3AGDRULLA7JB46C3" localSheetId="14" hidden="1">#REF!</definedName>
    <definedName name="BExZV2QD5ZDK3AGDRULLA7JB46C3" localSheetId="13" hidden="1">#REF!</definedName>
    <definedName name="BExZV2QD5ZDK3AGDRULLA7JB46C3" localSheetId="12" hidden="1">#REF!</definedName>
    <definedName name="BExZV2QD5ZDK3AGDRULLA7JB46C3" localSheetId="11" hidden="1">#REF!</definedName>
    <definedName name="BExZV2QD5ZDK3AGDRULLA7JB46C3" localSheetId="10" hidden="1">#REF!</definedName>
    <definedName name="BExZV2QD5ZDK3AGDRULLA7JB46C3" localSheetId="9" hidden="1">#REF!</definedName>
    <definedName name="BExZV2QD5ZDK3AGDRULLA7JB46C3" localSheetId="8" hidden="1">#REF!</definedName>
    <definedName name="BExZV2QD5ZDK3AGDRULLA7JB46C3" localSheetId="7" hidden="1">#REF!</definedName>
    <definedName name="BExZV2QD5ZDK3AGDRULLA7JB46C3" localSheetId="6" hidden="1">#REF!</definedName>
    <definedName name="BExZV2QD5ZDK3AGDRULLA7JB46C3" localSheetId="5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15" hidden="1">#REF!</definedName>
    <definedName name="BExZVBQ29OM0V8XAL3HL0JIM0MMU" localSheetId="14" hidden="1">#REF!</definedName>
    <definedName name="BExZVBQ29OM0V8XAL3HL0JIM0MMU" localSheetId="13" hidden="1">#REF!</definedName>
    <definedName name="BExZVBQ29OM0V8XAL3HL0JIM0MMU" localSheetId="12" hidden="1">#REF!</definedName>
    <definedName name="BExZVBQ29OM0V8XAL3HL0JIM0MMU" localSheetId="11" hidden="1">#REF!</definedName>
    <definedName name="BExZVBQ29OM0V8XAL3HL0JIM0MMU" localSheetId="10" hidden="1">#REF!</definedName>
    <definedName name="BExZVBQ29OM0V8XAL3HL0JIM0MMU" localSheetId="9" hidden="1">#REF!</definedName>
    <definedName name="BExZVBQ29OM0V8XAL3HL0JIM0MMU" localSheetId="8" hidden="1">#REF!</definedName>
    <definedName name="BExZVBQ29OM0V8XAL3HL0JIM0MMU" localSheetId="7" hidden="1">#REF!</definedName>
    <definedName name="BExZVBQ29OM0V8XAL3HL0JIM0MMU" localSheetId="6" hidden="1">#REF!</definedName>
    <definedName name="BExZVBQ29OM0V8XAL3HL0JIM0MMU" localSheetId="5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15" hidden="1">#REF!</definedName>
    <definedName name="BExZVKV2XCPCINW1KP8Q1FI6KDNG" localSheetId="14" hidden="1">#REF!</definedName>
    <definedName name="BExZVKV2XCPCINW1KP8Q1FI6KDNG" localSheetId="13" hidden="1">#REF!</definedName>
    <definedName name="BExZVKV2XCPCINW1KP8Q1FI6KDNG" localSheetId="12" hidden="1">#REF!</definedName>
    <definedName name="BExZVKV2XCPCINW1KP8Q1FI6KDNG" localSheetId="11" hidden="1">#REF!</definedName>
    <definedName name="BExZVKV2XCPCINW1KP8Q1FI6KDNG" localSheetId="10" hidden="1">#REF!</definedName>
    <definedName name="BExZVKV2XCPCINW1KP8Q1FI6KDNG" localSheetId="9" hidden="1">#REF!</definedName>
    <definedName name="BExZVKV2XCPCINW1KP8Q1FI6KDNG" localSheetId="8" hidden="1">#REF!</definedName>
    <definedName name="BExZVKV2XCPCINW1KP8Q1FI6KDNG" localSheetId="7" hidden="1">#REF!</definedName>
    <definedName name="BExZVKV2XCPCINW1KP8Q1FI6KDNG" localSheetId="6" hidden="1">#REF!</definedName>
    <definedName name="BExZVKV2XCPCINW1KP8Q1FI6KDNG" localSheetId="5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15" hidden="1">#REF!</definedName>
    <definedName name="BExZVLM4T9ORS4ZWHME46U4Q103C" localSheetId="14" hidden="1">#REF!</definedName>
    <definedName name="BExZVLM4T9ORS4ZWHME46U4Q103C" localSheetId="13" hidden="1">#REF!</definedName>
    <definedName name="BExZVLM4T9ORS4ZWHME46U4Q103C" localSheetId="12" hidden="1">#REF!</definedName>
    <definedName name="BExZVLM4T9ORS4ZWHME46U4Q103C" localSheetId="11" hidden="1">#REF!</definedName>
    <definedName name="BExZVLM4T9ORS4ZWHME46U4Q103C" localSheetId="10" hidden="1">#REF!</definedName>
    <definedName name="BExZVLM4T9ORS4ZWHME46U4Q103C" localSheetId="9" hidden="1">#REF!</definedName>
    <definedName name="BExZVLM4T9ORS4ZWHME46U4Q103C" localSheetId="8" hidden="1">#REF!</definedName>
    <definedName name="BExZVLM4T9ORS4ZWHME46U4Q103C" localSheetId="7" hidden="1">#REF!</definedName>
    <definedName name="BExZVLM4T9ORS4ZWHME46U4Q103C" localSheetId="6" hidden="1">#REF!</definedName>
    <definedName name="BExZVLM4T9ORS4ZWHME46U4Q103C" localSheetId="5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15" hidden="1">#REF!</definedName>
    <definedName name="BExZVM7OZWPPRH5YQW50EYMMIW1A" localSheetId="14" hidden="1">#REF!</definedName>
    <definedName name="BExZVM7OZWPPRH5YQW50EYMMIW1A" localSheetId="13" hidden="1">#REF!</definedName>
    <definedName name="BExZVM7OZWPPRH5YQW50EYMMIW1A" localSheetId="12" hidden="1">#REF!</definedName>
    <definedName name="BExZVM7OZWPPRH5YQW50EYMMIW1A" localSheetId="11" hidden="1">#REF!</definedName>
    <definedName name="BExZVM7OZWPPRH5YQW50EYMMIW1A" localSheetId="10" hidden="1">#REF!</definedName>
    <definedName name="BExZVM7OZWPPRH5YQW50EYMMIW1A" localSheetId="9" hidden="1">#REF!</definedName>
    <definedName name="BExZVM7OZWPPRH5YQW50EYMMIW1A" localSheetId="8" hidden="1">#REF!</definedName>
    <definedName name="BExZVM7OZWPPRH5YQW50EYMMIW1A" localSheetId="7" hidden="1">#REF!</definedName>
    <definedName name="BExZVM7OZWPPRH5YQW50EYMMIW1A" localSheetId="6" hidden="1">#REF!</definedName>
    <definedName name="BExZVM7OZWPPRH5YQW50EYMMIW1A" localSheetId="5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15" hidden="1">#REF!</definedName>
    <definedName name="BExZVMYK7BAH6AGIAEXBE1NXDZ5Z" localSheetId="14" hidden="1">#REF!</definedName>
    <definedName name="BExZVMYK7BAH6AGIAEXBE1NXDZ5Z" localSheetId="13" hidden="1">#REF!</definedName>
    <definedName name="BExZVMYK7BAH6AGIAEXBE1NXDZ5Z" localSheetId="12" hidden="1">#REF!</definedName>
    <definedName name="BExZVMYK7BAH6AGIAEXBE1NXDZ5Z" localSheetId="11" hidden="1">#REF!</definedName>
    <definedName name="BExZVMYK7BAH6AGIAEXBE1NXDZ5Z" localSheetId="10" hidden="1">#REF!</definedName>
    <definedName name="BExZVMYK7BAH6AGIAEXBE1NXDZ5Z" localSheetId="9" hidden="1">#REF!</definedName>
    <definedName name="BExZVMYK7BAH6AGIAEXBE1NXDZ5Z" localSheetId="8" hidden="1">#REF!</definedName>
    <definedName name="BExZVMYK7BAH6AGIAEXBE1NXDZ5Z" localSheetId="7" hidden="1">#REF!</definedName>
    <definedName name="BExZVMYK7BAH6AGIAEXBE1NXDZ5Z" localSheetId="6" hidden="1">#REF!</definedName>
    <definedName name="BExZVMYK7BAH6AGIAEXBE1NXDZ5Z" localSheetId="5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15" hidden="1">#REF!</definedName>
    <definedName name="BExZVPYGX2C5OSHMZ6F0KBKZ6B1S" localSheetId="14" hidden="1">#REF!</definedName>
    <definedName name="BExZVPYGX2C5OSHMZ6F0KBKZ6B1S" localSheetId="13" hidden="1">#REF!</definedName>
    <definedName name="BExZVPYGX2C5OSHMZ6F0KBKZ6B1S" localSheetId="12" hidden="1">#REF!</definedName>
    <definedName name="BExZVPYGX2C5OSHMZ6F0KBKZ6B1S" localSheetId="11" hidden="1">#REF!</definedName>
    <definedName name="BExZVPYGX2C5OSHMZ6F0KBKZ6B1S" localSheetId="10" hidden="1">#REF!</definedName>
    <definedName name="BExZVPYGX2C5OSHMZ6F0KBKZ6B1S" localSheetId="9" hidden="1">#REF!</definedName>
    <definedName name="BExZVPYGX2C5OSHMZ6F0KBKZ6B1S" localSheetId="8" hidden="1">#REF!</definedName>
    <definedName name="BExZVPYGX2C5OSHMZ6F0KBKZ6B1S" localSheetId="7" hidden="1">#REF!</definedName>
    <definedName name="BExZVPYGX2C5OSHMZ6F0KBKZ6B1S" localSheetId="6" hidden="1">#REF!</definedName>
    <definedName name="BExZVPYGX2C5OSHMZ6F0KBKZ6B1S" localSheetId="5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15" hidden="1">#REF!</definedName>
    <definedName name="BExZW3LHTS7PFBNTYM95N8J5AFYQ" localSheetId="14" hidden="1">#REF!</definedName>
    <definedName name="BExZW3LHTS7PFBNTYM95N8J5AFYQ" localSheetId="13" hidden="1">#REF!</definedName>
    <definedName name="BExZW3LHTS7PFBNTYM95N8J5AFYQ" localSheetId="12" hidden="1">#REF!</definedName>
    <definedName name="BExZW3LHTS7PFBNTYM95N8J5AFYQ" localSheetId="11" hidden="1">#REF!</definedName>
    <definedName name="BExZW3LHTS7PFBNTYM95N8J5AFYQ" localSheetId="10" hidden="1">#REF!</definedName>
    <definedName name="BExZW3LHTS7PFBNTYM95N8J5AFYQ" localSheetId="9" hidden="1">#REF!</definedName>
    <definedName name="BExZW3LHTS7PFBNTYM95N8J5AFYQ" localSheetId="8" hidden="1">#REF!</definedName>
    <definedName name="BExZW3LHTS7PFBNTYM95N8J5AFYQ" localSheetId="7" hidden="1">#REF!</definedName>
    <definedName name="BExZW3LHTS7PFBNTYM95N8J5AFYQ" localSheetId="6" hidden="1">#REF!</definedName>
    <definedName name="BExZW3LHTS7PFBNTYM95N8J5AFYQ" localSheetId="5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15" hidden="1">#REF!</definedName>
    <definedName name="BExZW472V5ADKCFHIKAJ6D4R8MU4" localSheetId="14" hidden="1">#REF!</definedName>
    <definedName name="BExZW472V5ADKCFHIKAJ6D4R8MU4" localSheetId="13" hidden="1">#REF!</definedName>
    <definedName name="BExZW472V5ADKCFHIKAJ6D4R8MU4" localSheetId="12" hidden="1">#REF!</definedName>
    <definedName name="BExZW472V5ADKCFHIKAJ6D4R8MU4" localSheetId="11" hidden="1">#REF!</definedName>
    <definedName name="BExZW472V5ADKCFHIKAJ6D4R8MU4" localSheetId="10" hidden="1">#REF!</definedName>
    <definedName name="BExZW472V5ADKCFHIKAJ6D4R8MU4" localSheetId="9" hidden="1">#REF!</definedName>
    <definedName name="BExZW472V5ADKCFHIKAJ6D4R8MU4" localSheetId="8" hidden="1">#REF!</definedName>
    <definedName name="BExZW472V5ADKCFHIKAJ6D4R8MU4" localSheetId="7" hidden="1">#REF!</definedName>
    <definedName name="BExZW472V5ADKCFHIKAJ6D4R8MU4" localSheetId="6" hidden="1">#REF!</definedName>
    <definedName name="BExZW472V5ADKCFHIKAJ6D4R8MU4" localSheetId="5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15" hidden="1">#REF!</definedName>
    <definedName name="BExZW5UARC8W9AQNLJX2I5WQWS5F" localSheetId="14" hidden="1">#REF!</definedName>
    <definedName name="BExZW5UARC8W9AQNLJX2I5WQWS5F" localSheetId="13" hidden="1">#REF!</definedName>
    <definedName name="BExZW5UARC8W9AQNLJX2I5WQWS5F" localSheetId="12" hidden="1">#REF!</definedName>
    <definedName name="BExZW5UARC8W9AQNLJX2I5WQWS5F" localSheetId="11" hidden="1">#REF!</definedName>
    <definedName name="BExZW5UARC8W9AQNLJX2I5WQWS5F" localSheetId="10" hidden="1">#REF!</definedName>
    <definedName name="BExZW5UARC8W9AQNLJX2I5WQWS5F" localSheetId="9" hidden="1">#REF!</definedName>
    <definedName name="BExZW5UARC8W9AQNLJX2I5WQWS5F" localSheetId="8" hidden="1">#REF!</definedName>
    <definedName name="BExZW5UARC8W9AQNLJX2I5WQWS5F" localSheetId="7" hidden="1">#REF!</definedName>
    <definedName name="BExZW5UARC8W9AQNLJX2I5WQWS5F" localSheetId="6" hidden="1">#REF!</definedName>
    <definedName name="BExZW5UARC8W9AQNLJX2I5WQWS5F" localSheetId="5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15" hidden="1">#REF!</definedName>
    <definedName name="BExZW7HRGN6A9YS41KI2B2UUMJ7X" localSheetId="14" hidden="1">#REF!</definedName>
    <definedName name="BExZW7HRGN6A9YS41KI2B2UUMJ7X" localSheetId="13" hidden="1">#REF!</definedName>
    <definedName name="BExZW7HRGN6A9YS41KI2B2UUMJ7X" localSheetId="12" hidden="1">#REF!</definedName>
    <definedName name="BExZW7HRGN6A9YS41KI2B2UUMJ7X" localSheetId="11" hidden="1">#REF!</definedName>
    <definedName name="BExZW7HRGN6A9YS41KI2B2UUMJ7X" localSheetId="10" hidden="1">#REF!</definedName>
    <definedName name="BExZW7HRGN6A9YS41KI2B2UUMJ7X" localSheetId="9" hidden="1">#REF!</definedName>
    <definedName name="BExZW7HRGN6A9YS41KI2B2UUMJ7X" localSheetId="8" hidden="1">#REF!</definedName>
    <definedName name="BExZW7HRGN6A9YS41KI2B2UUMJ7X" localSheetId="7" hidden="1">#REF!</definedName>
    <definedName name="BExZW7HRGN6A9YS41KI2B2UUMJ7X" localSheetId="6" hidden="1">#REF!</definedName>
    <definedName name="BExZW7HRGN6A9YS41KI2B2UUMJ7X" localSheetId="5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15" hidden="1">#REF!</definedName>
    <definedName name="BExZW8ZPNV43UXGOT98FDNIBQHZY" localSheetId="14" hidden="1">#REF!</definedName>
    <definedName name="BExZW8ZPNV43UXGOT98FDNIBQHZY" localSheetId="13" hidden="1">#REF!</definedName>
    <definedName name="BExZW8ZPNV43UXGOT98FDNIBQHZY" localSheetId="12" hidden="1">#REF!</definedName>
    <definedName name="BExZW8ZPNV43UXGOT98FDNIBQHZY" localSheetId="11" hidden="1">#REF!</definedName>
    <definedName name="BExZW8ZPNV43UXGOT98FDNIBQHZY" localSheetId="10" hidden="1">#REF!</definedName>
    <definedName name="BExZW8ZPNV43UXGOT98FDNIBQHZY" localSheetId="9" hidden="1">#REF!</definedName>
    <definedName name="BExZW8ZPNV43UXGOT98FDNIBQHZY" localSheetId="8" hidden="1">#REF!</definedName>
    <definedName name="BExZW8ZPNV43UXGOT98FDNIBQHZY" localSheetId="7" hidden="1">#REF!</definedName>
    <definedName name="BExZW8ZPNV43UXGOT98FDNIBQHZY" localSheetId="6" hidden="1">#REF!</definedName>
    <definedName name="BExZW8ZPNV43UXGOT98FDNIBQHZY" localSheetId="5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15" hidden="1">#REF!</definedName>
    <definedName name="BExZWKZ5N3RDXU8MZ8HQVYYD8O0F" localSheetId="14" hidden="1">#REF!</definedName>
    <definedName name="BExZWKZ5N3RDXU8MZ8HQVYYD8O0F" localSheetId="13" hidden="1">#REF!</definedName>
    <definedName name="BExZWKZ5N3RDXU8MZ8HQVYYD8O0F" localSheetId="12" hidden="1">#REF!</definedName>
    <definedName name="BExZWKZ5N3RDXU8MZ8HQVYYD8O0F" localSheetId="11" hidden="1">#REF!</definedName>
    <definedName name="BExZWKZ5N3RDXU8MZ8HQVYYD8O0F" localSheetId="10" hidden="1">#REF!</definedName>
    <definedName name="BExZWKZ5N3RDXU8MZ8HQVYYD8O0F" localSheetId="9" hidden="1">#REF!</definedName>
    <definedName name="BExZWKZ5N3RDXU8MZ8HQVYYD8O0F" localSheetId="8" hidden="1">#REF!</definedName>
    <definedName name="BExZWKZ5N3RDXU8MZ8HQVYYD8O0F" localSheetId="7" hidden="1">#REF!</definedName>
    <definedName name="BExZWKZ5N3RDXU8MZ8HQVYYD8O0F" localSheetId="6" hidden="1">#REF!</definedName>
    <definedName name="BExZWKZ5N3RDXU8MZ8HQVYYD8O0F" localSheetId="5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15" hidden="1">#REF!</definedName>
    <definedName name="BExZWMBRUCPO6F4QT5FNX8JRFL7V" localSheetId="14" hidden="1">#REF!</definedName>
    <definedName name="BExZWMBRUCPO6F4QT5FNX8JRFL7V" localSheetId="13" hidden="1">#REF!</definedName>
    <definedName name="BExZWMBRUCPO6F4QT5FNX8JRFL7V" localSheetId="12" hidden="1">#REF!</definedName>
    <definedName name="BExZWMBRUCPO6F4QT5FNX8JRFL7V" localSheetId="11" hidden="1">#REF!</definedName>
    <definedName name="BExZWMBRUCPO6F4QT5FNX8JRFL7V" localSheetId="10" hidden="1">#REF!</definedName>
    <definedName name="BExZWMBRUCPO6F4QT5FNX8JRFL7V" localSheetId="9" hidden="1">#REF!</definedName>
    <definedName name="BExZWMBRUCPO6F4QT5FNX8JRFL7V" localSheetId="8" hidden="1">#REF!</definedName>
    <definedName name="BExZWMBRUCPO6F4QT5FNX8JRFL7V" localSheetId="7" hidden="1">#REF!</definedName>
    <definedName name="BExZWMBRUCPO6F4QT5FNX8JRFL7V" localSheetId="6" hidden="1">#REF!</definedName>
    <definedName name="BExZWMBRUCPO6F4QT5FNX8JRFL7V" localSheetId="5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15" hidden="1">#REF!</definedName>
    <definedName name="BExZWQO5171HT1OZ6D6JZBHEW4JG" localSheetId="14" hidden="1">#REF!</definedName>
    <definedName name="BExZWQO5171HT1OZ6D6JZBHEW4JG" localSheetId="13" hidden="1">#REF!</definedName>
    <definedName name="BExZWQO5171HT1OZ6D6JZBHEW4JG" localSheetId="12" hidden="1">#REF!</definedName>
    <definedName name="BExZWQO5171HT1OZ6D6JZBHEW4JG" localSheetId="11" hidden="1">#REF!</definedName>
    <definedName name="BExZWQO5171HT1OZ6D6JZBHEW4JG" localSheetId="10" hidden="1">#REF!</definedName>
    <definedName name="BExZWQO5171HT1OZ6D6JZBHEW4JG" localSheetId="9" hidden="1">#REF!</definedName>
    <definedName name="BExZWQO5171HT1OZ6D6JZBHEW4JG" localSheetId="8" hidden="1">#REF!</definedName>
    <definedName name="BExZWQO5171HT1OZ6D6JZBHEW4JG" localSheetId="7" hidden="1">#REF!</definedName>
    <definedName name="BExZWQO5171HT1OZ6D6JZBHEW4JG" localSheetId="6" hidden="1">#REF!</definedName>
    <definedName name="BExZWQO5171HT1OZ6D6JZBHEW4JG" localSheetId="5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15" hidden="1">#REF!</definedName>
    <definedName name="BExZWSMC9T48W74GFGQCIUJ8ZPP3" localSheetId="14" hidden="1">#REF!</definedName>
    <definedName name="BExZWSMC9T48W74GFGQCIUJ8ZPP3" localSheetId="13" hidden="1">#REF!</definedName>
    <definedName name="BExZWSMC9T48W74GFGQCIUJ8ZPP3" localSheetId="12" hidden="1">#REF!</definedName>
    <definedName name="BExZWSMC9T48W74GFGQCIUJ8ZPP3" localSheetId="11" hidden="1">#REF!</definedName>
    <definedName name="BExZWSMC9T48W74GFGQCIUJ8ZPP3" localSheetId="10" hidden="1">#REF!</definedName>
    <definedName name="BExZWSMC9T48W74GFGQCIUJ8ZPP3" localSheetId="9" hidden="1">#REF!</definedName>
    <definedName name="BExZWSMC9T48W74GFGQCIUJ8ZPP3" localSheetId="8" hidden="1">#REF!</definedName>
    <definedName name="BExZWSMC9T48W74GFGQCIUJ8ZPP3" localSheetId="7" hidden="1">#REF!</definedName>
    <definedName name="BExZWSMC9T48W74GFGQCIUJ8ZPP3" localSheetId="6" hidden="1">#REF!</definedName>
    <definedName name="BExZWSMC9T48W74GFGQCIUJ8ZPP3" localSheetId="5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15" hidden="1">#REF!</definedName>
    <definedName name="BExZWUF2V4HY3HI8JN9ZVPRWK1H3" localSheetId="14" hidden="1">#REF!</definedName>
    <definedName name="BExZWUF2V4HY3HI8JN9ZVPRWK1H3" localSheetId="13" hidden="1">#REF!</definedName>
    <definedName name="BExZWUF2V4HY3HI8JN9ZVPRWK1H3" localSheetId="12" hidden="1">#REF!</definedName>
    <definedName name="BExZWUF2V4HY3HI8JN9ZVPRWK1H3" localSheetId="11" hidden="1">#REF!</definedName>
    <definedName name="BExZWUF2V4HY3HI8JN9ZVPRWK1H3" localSheetId="10" hidden="1">#REF!</definedName>
    <definedName name="BExZWUF2V4HY3HI8JN9ZVPRWK1H3" localSheetId="9" hidden="1">#REF!</definedName>
    <definedName name="BExZWUF2V4HY3HI8JN9ZVPRWK1H3" localSheetId="8" hidden="1">#REF!</definedName>
    <definedName name="BExZWUF2V4HY3HI8JN9ZVPRWK1H3" localSheetId="7" hidden="1">#REF!</definedName>
    <definedName name="BExZWUF2V4HY3HI8JN9ZVPRWK1H3" localSheetId="6" hidden="1">#REF!</definedName>
    <definedName name="BExZWUF2V4HY3HI8JN9ZVPRWK1H3" localSheetId="5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15" hidden="1">#REF!</definedName>
    <definedName name="BExZWX45URTK9KYDJHEXL1OTZ833" localSheetId="14" hidden="1">#REF!</definedName>
    <definedName name="BExZWX45URTK9KYDJHEXL1OTZ833" localSheetId="13" hidden="1">#REF!</definedName>
    <definedName name="BExZWX45URTK9KYDJHEXL1OTZ833" localSheetId="12" hidden="1">#REF!</definedName>
    <definedName name="BExZWX45URTK9KYDJHEXL1OTZ833" localSheetId="11" hidden="1">#REF!</definedName>
    <definedName name="BExZWX45URTK9KYDJHEXL1OTZ833" localSheetId="10" hidden="1">#REF!</definedName>
    <definedName name="BExZWX45URTK9KYDJHEXL1OTZ833" localSheetId="9" hidden="1">#REF!</definedName>
    <definedName name="BExZWX45URTK9KYDJHEXL1OTZ833" localSheetId="8" hidden="1">#REF!</definedName>
    <definedName name="BExZWX45URTK9KYDJHEXL1OTZ833" localSheetId="7" hidden="1">#REF!</definedName>
    <definedName name="BExZWX45URTK9KYDJHEXL1OTZ833" localSheetId="6" hidden="1">#REF!</definedName>
    <definedName name="BExZWX45URTK9KYDJHEXL1OTZ833" localSheetId="5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15" hidden="1">#REF!</definedName>
    <definedName name="BExZX0EWQEZO86WDAD9A4EAEZ012" localSheetId="14" hidden="1">#REF!</definedName>
    <definedName name="BExZX0EWQEZO86WDAD9A4EAEZ012" localSheetId="13" hidden="1">#REF!</definedName>
    <definedName name="BExZX0EWQEZO86WDAD9A4EAEZ012" localSheetId="12" hidden="1">#REF!</definedName>
    <definedName name="BExZX0EWQEZO86WDAD9A4EAEZ012" localSheetId="11" hidden="1">#REF!</definedName>
    <definedName name="BExZX0EWQEZO86WDAD9A4EAEZ012" localSheetId="10" hidden="1">#REF!</definedName>
    <definedName name="BExZX0EWQEZO86WDAD9A4EAEZ012" localSheetId="9" hidden="1">#REF!</definedName>
    <definedName name="BExZX0EWQEZO86WDAD9A4EAEZ012" localSheetId="8" hidden="1">#REF!</definedName>
    <definedName name="BExZX0EWQEZO86WDAD9A4EAEZ012" localSheetId="7" hidden="1">#REF!</definedName>
    <definedName name="BExZX0EWQEZO86WDAD9A4EAEZ012" localSheetId="6" hidden="1">#REF!</definedName>
    <definedName name="BExZX0EWQEZO86WDAD9A4EAEZ012" localSheetId="5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15" hidden="1">#REF!</definedName>
    <definedName name="BExZX2T6ZT2DZLYSDJJBPVIT5OK2" localSheetId="14" hidden="1">#REF!</definedName>
    <definedName name="BExZX2T6ZT2DZLYSDJJBPVIT5OK2" localSheetId="13" hidden="1">#REF!</definedName>
    <definedName name="BExZX2T6ZT2DZLYSDJJBPVIT5OK2" localSheetId="12" hidden="1">#REF!</definedName>
    <definedName name="BExZX2T6ZT2DZLYSDJJBPVIT5OK2" localSheetId="11" hidden="1">#REF!</definedName>
    <definedName name="BExZX2T6ZT2DZLYSDJJBPVIT5OK2" localSheetId="10" hidden="1">#REF!</definedName>
    <definedName name="BExZX2T6ZT2DZLYSDJJBPVIT5OK2" localSheetId="9" hidden="1">#REF!</definedName>
    <definedName name="BExZX2T6ZT2DZLYSDJJBPVIT5OK2" localSheetId="8" hidden="1">#REF!</definedName>
    <definedName name="BExZX2T6ZT2DZLYSDJJBPVIT5OK2" localSheetId="7" hidden="1">#REF!</definedName>
    <definedName name="BExZX2T6ZT2DZLYSDJJBPVIT5OK2" localSheetId="6" hidden="1">#REF!</definedName>
    <definedName name="BExZX2T6ZT2DZLYSDJJBPVIT5OK2" localSheetId="5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15" hidden="1">#REF!</definedName>
    <definedName name="BExZXOJDELULNLEH7WG0OYJT0NJ4" localSheetId="14" hidden="1">#REF!</definedName>
    <definedName name="BExZXOJDELULNLEH7WG0OYJT0NJ4" localSheetId="13" hidden="1">#REF!</definedName>
    <definedName name="BExZXOJDELULNLEH7WG0OYJT0NJ4" localSheetId="12" hidden="1">#REF!</definedName>
    <definedName name="BExZXOJDELULNLEH7WG0OYJT0NJ4" localSheetId="11" hidden="1">#REF!</definedName>
    <definedName name="BExZXOJDELULNLEH7WG0OYJT0NJ4" localSheetId="10" hidden="1">#REF!</definedName>
    <definedName name="BExZXOJDELULNLEH7WG0OYJT0NJ4" localSheetId="9" hidden="1">#REF!</definedName>
    <definedName name="BExZXOJDELULNLEH7WG0OYJT0NJ4" localSheetId="8" hidden="1">#REF!</definedName>
    <definedName name="BExZXOJDELULNLEH7WG0OYJT0NJ4" localSheetId="7" hidden="1">#REF!</definedName>
    <definedName name="BExZXOJDELULNLEH7WG0OYJT0NJ4" localSheetId="6" hidden="1">#REF!</definedName>
    <definedName name="BExZXOJDELULNLEH7WG0OYJT0NJ4" localSheetId="5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15" hidden="1">#REF!</definedName>
    <definedName name="BExZXOOTRNUK8LGEAZ8ZCFW9KXQ1" localSheetId="14" hidden="1">#REF!</definedName>
    <definedName name="BExZXOOTRNUK8LGEAZ8ZCFW9KXQ1" localSheetId="13" hidden="1">#REF!</definedName>
    <definedName name="BExZXOOTRNUK8LGEAZ8ZCFW9KXQ1" localSheetId="12" hidden="1">#REF!</definedName>
    <definedName name="BExZXOOTRNUK8LGEAZ8ZCFW9KXQ1" localSheetId="11" hidden="1">#REF!</definedName>
    <definedName name="BExZXOOTRNUK8LGEAZ8ZCFW9KXQ1" localSheetId="10" hidden="1">#REF!</definedName>
    <definedName name="BExZXOOTRNUK8LGEAZ8ZCFW9KXQ1" localSheetId="9" hidden="1">#REF!</definedName>
    <definedName name="BExZXOOTRNUK8LGEAZ8ZCFW9KXQ1" localSheetId="8" hidden="1">#REF!</definedName>
    <definedName name="BExZXOOTRNUK8LGEAZ8ZCFW9KXQ1" localSheetId="7" hidden="1">#REF!</definedName>
    <definedName name="BExZXOOTRNUK8LGEAZ8ZCFW9KXQ1" localSheetId="6" hidden="1">#REF!</definedName>
    <definedName name="BExZXOOTRNUK8LGEAZ8ZCFW9KXQ1" localSheetId="5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15" hidden="1">#REF!</definedName>
    <definedName name="BExZXT6JOXNKEDU23DKL8XZAJZIH" localSheetId="14" hidden="1">#REF!</definedName>
    <definedName name="BExZXT6JOXNKEDU23DKL8XZAJZIH" localSheetId="13" hidden="1">#REF!</definedName>
    <definedName name="BExZXT6JOXNKEDU23DKL8XZAJZIH" localSheetId="12" hidden="1">#REF!</definedName>
    <definedName name="BExZXT6JOXNKEDU23DKL8XZAJZIH" localSheetId="11" hidden="1">#REF!</definedName>
    <definedName name="BExZXT6JOXNKEDU23DKL8XZAJZIH" localSheetId="10" hidden="1">#REF!</definedName>
    <definedName name="BExZXT6JOXNKEDU23DKL8XZAJZIH" localSheetId="9" hidden="1">#REF!</definedName>
    <definedName name="BExZXT6JOXNKEDU23DKL8XZAJZIH" localSheetId="8" hidden="1">#REF!</definedName>
    <definedName name="BExZXT6JOXNKEDU23DKL8XZAJZIH" localSheetId="7" hidden="1">#REF!</definedName>
    <definedName name="BExZXT6JOXNKEDU23DKL8XZAJZIH" localSheetId="6" hidden="1">#REF!</definedName>
    <definedName name="BExZXT6JOXNKEDU23DKL8XZAJZIH" localSheetId="5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15" hidden="1">#REF!</definedName>
    <definedName name="BExZXUTYW1HWEEZ1LIX4OQWC7HL1" localSheetId="14" hidden="1">#REF!</definedName>
    <definedName name="BExZXUTYW1HWEEZ1LIX4OQWC7HL1" localSheetId="13" hidden="1">#REF!</definedName>
    <definedName name="BExZXUTYW1HWEEZ1LIX4OQWC7HL1" localSheetId="12" hidden="1">#REF!</definedName>
    <definedName name="BExZXUTYW1HWEEZ1LIX4OQWC7HL1" localSheetId="11" hidden="1">#REF!</definedName>
    <definedName name="BExZXUTYW1HWEEZ1LIX4OQWC7HL1" localSheetId="10" hidden="1">#REF!</definedName>
    <definedName name="BExZXUTYW1HWEEZ1LIX4OQWC7HL1" localSheetId="9" hidden="1">#REF!</definedName>
    <definedName name="BExZXUTYW1HWEEZ1LIX4OQWC7HL1" localSheetId="8" hidden="1">#REF!</definedName>
    <definedName name="BExZXUTYW1HWEEZ1LIX4OQWC7HL1" localSheetId="7" hidden="1">#REF!</definedName>
    <definedName name="BExZXUTYW1HWEEZ1LIX4OQWC7HL1" localSheetId="6" hidden="1">#REF!</definedName>
    <definedName name="BExZXUTYW1HWEEZ1LIX4OQWC7HL1" localSheetId="5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15" hidden="1">#REF!</definedName>
    <definedName name="BExZXY4NKQL9QD76YMQJ15U1C2G8" localSheetId="14" hidden="1">#REF!</definedName>
    <definedName name="BExZXY4NKQL9QD76YMQJ15U1C2G8" localSheetId="13" hidden="1">#REF!</definedName>
    <definedName name="BExZXY4NKQL9QD76YMQJ15U1C2G8" localSheetId="12" hidden="1">#REF!</definedName>
    <definedName name="BExZXY4NKQL9QD76YMQJ15U1C2G8" localSheetId="11" hidden="1">#REF!</definedName>
    <definedName name="BExZXY4NKQL9QD76YMQJ15U1C2G8" localSheetId="10" hidden="1">#REF!</definedName>
    <definedName name="BExZXY4NKQL9QD76YMQJ15U1C2G8" localSheetId="9" hidden="1">#REF!</definedName>
    <definedName name="BExZXY4NKQL9QD76YMQJ15U1C2G8" localSheetId="8" hidden="1">#REF!</definedName>
    <definedName name="BExZXY4NKQL9QD76YMQJ15U1C2G8" localSheetId="7" hidden="1">#REF!</definedName>
    <definedName name="BExZXY4NKQL9QD76YMQJ15U1C2G8" localSheetId="6" hidden="1">#REF!</definedName>
    <definedName name="BExZXY4NKQL9QD76YMQJ15U1C2G8" localSheetId="5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15" hidden="1">#REF!</definedName>
    <definedName name="BExZXYQ7U5G08FQGUIGYT14QCBOF" localSheetId="14" hidden="1">#REF!</definedName>
    <definedName name="BExZXYQ7U5G08FQGUIGYT14QCBOF" localSheetId="13" hidden="1">#REF!</definedName>
    <definedName name="BExZXYQ7U5G08FQGUIGYT14QCBOF" localSheetId="12" hidden="1">#REF!</definedName>
    <definedName name="BExZXYQ7U5G08FQGUIGYT14QCBOF" localSheetId="11" hidden="1">#REF!</definedName>
    <definedName name="BExZXYQ7U5G08FQGUIGYT14QCBOF" localSheetId="10" hidden="1">#REF!</definedName>
    <definedName name="BExZXYQ7U5G08FQGUIGYT14QCBOF" localSheetId="9" hidden="1">#REF!</definedName>
    <definedName name="BExZXYQ7U5G08FQGUIGYT14QCBOF" localSheetId="8" hidden="1">#REF!</definedName>
    <definedName name="BExZXYQ7U5G08FQGUIGYT14QCBOF" localSheetId="7" hidden="1">#REF!</definedName>
    <definedName name="BExZXYQ7U5G08FQGUIGYT14QCBOF" localSheetId="6" hidden="1">#REF!</definedName>
    <definedName name="BExZXYQ7U5G08FQGUIGYT14QCBOF" localSheetId="5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15" hidden="1">#REF!</definedName>
    <definedName name="BExZY02V77YJBMODJSWZOYCMPS5X" localSheetId="14" hidden="1">#REF!</definedName>
    <definedName name="BExZY02V77YJBMODJSWZOYCMPS5X" localSheetId="13" hidden="1">#REF!</definedName>
    <definedName name="BExZY02V77YJBMODJSWZOYCMPS5X" localSheetId="12" hidden="1">#REF!</definedName>
    <definedName name="BExZY02V77YJBMODJSWZOYCMPS5X" localSheetId="11" hidden="1">#REF!</definedName>
    <definedName name="BExZY02V77YJBMODJSWZOYCMPS5X" localSheetId="10" hidden="1">#REF!</definedName>
    <definedName name="BExZY02V77YJBMODJSWZOYCMPS5X" localSheetId="9" hidden="1">#REF!</definedName>
    <definedName name="BExZY02V77YJBMODJSWZOYCMPS5X" localSheetId="8" hidden="1">#REF!</definedName>
    <definedName name="BExZY02V77YJBMODJSWZOYCMPS5X" localSheetId="7" hidden="1">#REF!</definedName>
    <definedName name="BExZY02V77YJBMODJSWZOYCMPS5X" localSheetId="6" hidden="1">#REF!</definedName>
    <definedName name="BExZY02V77YJBMODJSWZOYCMPS5X" localSheetId="5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15" hidden="1">#REF!</definedName>
    <definedName name="BExZY3DEOYNIHRV56IY5LJXZK8RU" localSheetId="14" hidden="1">#REF!</definedName>
    <definedName name="BExZY3DEOYNIHRV56IY5LJXZK8RU" localSheetId="13" hidden="1">#REF!</definedName>
    <definedName name="BExZY3DEOYNIHRV56IY5LJXZK8RU" localSheetId="12" hidden="1">#REF!</definedName>
    <definedName name="BExZY3DEOYNIHRV56IY5LJXZK8RU" localSheetId="11" hidden="1">#REF!</definedName>
    <definedName name="BExZY3DEOYNIHRV56IY5LJXZK8RU" localSheetId="10" hidden="1">#REF!</definedName>
    <definedName name="BExZY3DEOYNIHRV56IY5LJXZK8RU" localSheetId="9" hidden="1">#REF!</definedName>
    <definedName name="BExZY3DEOYNIHRV56IY5LJXZK8RU" localSheetId="8" hidden="1">#REF!</definedName>
    <definedName name="BExZY3DEOYNIHRV56IY5LJXZK8RU" localSheetId="7" hidden="1">#REF!</definedName>
    <definedName name="BExZY3DEOYNIHRV56IY5LJXZK8RU" localSheetId="6" hidden="1">#REF!</definedName>
    <definedName name="BExZY3DEOYNIHRV56IY5LJXZK8RU" localSheetId="5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15" hidden="1">#REF!</definedName>
    <definedName name="BExZY49QRZIR6CA41LFA9LM6EULU" localSheetId="14" hidden="1">#REF!</definedName>
    <definedName name="BExZY49QRZIR6CA41LFA9LM6EULU" localSheetId="13" hidden="1">#REF!</definedName>
    <definedName name="BExZY49QRZIR6CA41LFA9LM6EULU" localSheetId="12" hidden="1">#REF!</definedName>
    <definedName name="BExZY49QRZIR6CA41LFA9LM6EULU" localSheetId="11" hidden="1">#REF!</definedName>
    <definedName name="BExZY49QRZIR6CA41LFA9LM6EULU" localSheetId="10" hidden="1">#REF!</definedName>
    <definedName name="BExZY49QRZIR6CA41LFA9LM6EULU" localSheetId="9" hidden="1">#REF!</definedName>
    <definedName name="BExZY49QRZIR6CA41LFA9LM6EULU" localSheetId="8" hidden="1">#REF!</definedName>
    <definedName name="BExZY49QRZIR6CA41LFA9LM6EULU" localSheetId="7" hidden="1">#REF!</definedName>
    <definedName name="BExZY49QRZIR6CA41LFA9LM6EULU" localSheetId="6" hidden="1">#REF!</definedName>
    <definedName name="BExZY49QRZIR6CA41LFA9LM6EULU" localSheetId="5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15" hidden="1">#REF!</definedName>
    <definedName name="BExZYTG2G7W27YATTETFDDCZ0C4U" localSheetId="14" hidden="1">#REF!</definedName>
    <definedName name="BExZYTG2G7W27YATTETFDDCZ0C4U" localSheetId="13" hidden="1">#REF!</definedName>
    <definedName name="BExZYTG2G7W27YATTETFDDCZ0C4U" localSheetId="12" hidden="1">#REF!</definedName>
    <definedName name="BExZYTG2G7W27YATTETFDDCZ0C4U" localSheetId="11" hidden="1">#REF!</definedName>
    <definedName name="BExZYTG2G7W27YATTETFDDCZ0C4U" localSheetId="10" hidden="1">#REF!</definedName>
    <definedName name="BExZYTG2G7W27YATTETFDDCZ0C4U" localSheetId="9" hidden="1">#REF!</definedName>
    <definedName name="BExZYTG2G7W27YATTETFDDCZ0C4U" localSheetId="8" hidden="1">#REF!</definedName>
    <definedName name="BExZYTG2G7W27YATTETFDDCZ0C4U" localSheetId="7" hidden="1">#REF!</definedName>
    <definedName name="BExZYTG2G7W27YATTETFDDCZ0C4U" localSheetId="6" hidden="1">#REF!</definedName>
    <definedName name="BExZYTG2G7W27YATTETFDDCZ0C4U" localSheetId="5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15" hidden="1">#REF!</definedName>
    <definedName name="BExZYYOZMC36ROQDWLR5Z17WKHCR" localSheetId="14" hidden="1">#REF!</definedName>
    <definedName name="BExZYYOZMC36ROQDWLR5Z17WKHCR" localSheetId="13" hidden="1">#REF!</definedName>
    <definedName name="BExZYYOZMC36ROQDWLR5Z17WKHCR" localSheetId="12" hidden="1">#REF!</definedName>
    <definedName name="BExZYYOZMC36ROQDWLR5Z17WKHCR" localSheetId="11" hidden="1">#REF!</definedName>
    <definedName name="BExZYYOZMC36ROQDWLR5Z17WKHCR" localSheetId="10" hidden="1">#REF!</definedName>
    <definedName name="BExZYYOZMC36ROQDWLR5Z17WKHCR" localSheetId="9" hidden="1">#REF!</definedName>
    <definedName name="BExZYYOZMC36ROQDWLR5Z17WKHCR" localSheetId="8" hidden="1">#REF!</definedName>
    <definedName name="BExZYYOZMC36ROQDWLR5Z17WKHCR" localSheetId="7" hidden="1">#REF!</definedName>
    <definedName name="BExZYYOZMC36ROQDWLR5Z17WKHCR" localSheetId="6" hidden="1">#REF!</definedName>
    <definedName name="BExZYYOZMC36ROQDWLR5Z17WKHCR" localSheetId="5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15" hidden="1">#REF!</definedName>
    <definedName name="BExZZ2FQA9A8C7CJKMEFQ9VPSLCE" localSheetId="14" hidden="1">#REF!</definedName>
    <definedName name="BExZZ2FQA9A8C7CJKMEFQ9VPSLCE" localSheetId="13" hidden="1">#REF!</definedName>
    <definedName name="BExZZ2FQA9A8C7CJKMEFQ9VPSLCE" localSheetId="12" hidden="1">#REF!</definedName>
    <definedName name="BExZZ2FQA9A8C7CJKMEFQ9VPSLCE" localSheetId="11" hidden="1">#REF!</definedName>
    <definedName name="BExZZ2FQA9A8C7CJKMEFQ9VPSLCE" localSheetId="10" hidden="1">#REF!</definedName>
    <definedName name="BExZZ2FQA9A8C7CJKMEFQ9VPSLCE" localSheetId="9" hidden="1">#REF!</definedName>
    <definedName name="BExZZ2FQA9A8C7CJKMEFQ9VPSLCE" localSheetId="8" hidden="1">#REF!</definedName>
    <definedName name="BExZZ2FQA9A8C7CJKMEFQ9VPSLCE" localSheetId="7" hidden="1">#REF!</definedName>
    <definedName name="BExZZ2FQA9A8C7CJKMEFQ9VPSLCE" localSheetId="6" hidden="1">#REF!</definedName>
    <definedName name="BExZZ2FQA9A8C7CJKMEFQ9VPSLCE" localSheetId="5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15" hidden="1">#REF!</definedName>
    <definedName name="BExZZ7ZGXIMA3OVYAWY3YQSK64LF" localSheetId="14" hidden="1">#REF!</definedName>
    <definedName name="BExZZ7ZGXIMA3OVYAWY3YQSK64LF" localSheetId="13" hidden="1">#REF!</definedName>
    <definedName name="BExZZ7ZGXIMA3OVYAWY3YQSK64LF" localSheetId="12" hidden="1">#REF!</definedName>
    <definedName name="BExZZ7ZGXIMA3OVYAWY3YQSK64LF" localSheetId="11" hidden="1">#REF!</definedName>
    <definedName name="BExZZ7ZGXIMA3OVYAWY3YQSK64LF" localSheetId="10" hidden="1">#REF!</definedName>
    <definedName name="BExZZ7ZGXIMA3OVYAWY3YQSK64LF" localSheetId="9" hidden="1">#REF!</definedName>
    <definedName name="BExZZ7ZGXIMA3OVYAWY3YQSK64LF" localSheetId="8" hidden="1">#REF!</definedName>
    <definedName name="BExZZ7ZGXIMA3OVYAWY3YQSK64LF" localSheetId="7" hidden="1">#REF!</definedName>
    <definedName name="BExZZ7ZGXIMA3OVYAWY3YQSK64LF" localSheetId="6" hidden="1">#REF!</definedName>
    <definedName name="BExZZ7ZGXIMA3OVYAWY3YQSK64LF" localSheetId="5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15" hidden="1">#REF!</definedName>
    <definedName name="BExZZ8FKEIFG203MU6SEJ69MINCD" localSheetId="14" hidden="1">#REF!</definedName>
    <definedName name="BExZZ8FKEIFG203MU6SEJ69MINCD" localSheetId="13" hidden="1">#REF!</definedName>
    <definedName name="BExZZ8FKEIFG203MU6SEJ69MINCD" localSheetId="12" hidden="1">#REF!</definedName>
    <definedName name="BExZZ8FKEIFG203MU6SEJ69MINCD" localSheetId="11" hidden="1">#REF!</definedName>
    <definedName name="BExZZ8FKEIFG203MU6SEJ69MINCD" localSheetId="10" hidden="1">#REF!</definedName>
    <definedName name="BExZZ8FKEIFG203MU6SEJ69MINCD" localSheetId="9" hidden="1">#REF!</definedName>
    <definedName name="BExZZ8FKEIFG203MU6SEJ69MINCD" localSheetId="8" hidden="1">#REF!</definedName>
    <definedName name="BExZZ8FKEIFG203MU6SEJ69MINCD" localSheetId="7" hidden="1">#REF!</definedName>
    <definedName name="BExZZ8FKEIFG203MU6SEJ69MINCD" localSheetId="6" hidden="1">#REF!</definedName>
    <definedName name="BExZZ8FKEIFG203MU6SEJ69MINCD" localSheetId="5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15" hidden="1">#REF!</definedName>
    <definedName name="BExZZCHAVHW8C2H649KRGVQ0WVRT" localSheetId="14" hidden="1">#REF!</definedName>
    <definedName name="BExZZCHAVHW8C2H649KRGVQ0WVRT" localSheetId="13" hidden="1">#REF!</definedName>
    <definedName name="BExZZCHAVHW8C2H649KRGVQ0WVRT" localSheetId="12" hidden="1">#REF!</definedName>
    <definedName name="BExZZCHAVHW8C2H649KRGVQ0WVRT" localSheetId="11" hidden="1">#REF!</definedName>
    <definedName name="BExZZCHAVHW8C2H649KRGVQ0WVRT" localSheetId="10" hidden="1">#REF!</definedName>
    <definedName name="BExZZCHAVHW8C2H649KRGVQ0WVRT" localSheetId="9" hidden="1">#REF!</definedName>
    <definedName name="BExZZCHAVHW8C2H649KRGVQ0WVRT" localSheetId="8" hidden="1">#REF!</definedName>
    <definedName name="BExZZCHAVHW8C2H649KRGVQ0WVRT" localSheetId="7" hidden="1">#REF!</definedName>
    <definedName name="BExZZCHAVHW8C2H649KRGVQ0WVRT" localSheetId="6" hidden="1">#REF!</definedName>
    <definedName name="BExZZCHAVHW8C2H649KRGVQ0WVRT" localSheetId="5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15" hidden="1">#REF!</definedName>
    <definedName name="BExZZTK54OTLF2YB68BHGOS27GEN" localSheetId="14" hidden="1">#REF!</definedName>
    <definedName name="BExZZTK54OTLF2YB68BHGOS27GEN" localSheetId="13" hidden="1">#REF!</definedName>
    <definedName name="BExZZTK54OTLF2YB68BHGOS27GEN" localSheetId="12" hidden="1">#REF!</definedName>
    <definedName name="BExZZTK54OTLF2YB68BHGOS27GEN" localSheetId="11" hidden="1">#REF!</definedName>
    <definedName name="BExZZTK54OTLF2YB68BHGOS27GEN" localSheetId="10" hidden="1">#REF!</definedName>
    <definedName name="BExZZTK54OTLF2YB68BHGOS27GEN" localSheetId="9" hidden="1">#REF!</definedName>
    <definedName name="BExZZTK54OTLF2YB68BHGOS27GEN" localSheetId="8" hidden="1">#REF!</definedName>
    <definedName name="BExZZTK54OTLF2YB68BHGOS27GEN" localSheetId="7" hidden="1">#REF!</definedName>
    <definedName name="BExZZTK54OTLF2YB68BHGOS27GEN" localSheetId="6" hidden="1">#REF!</definedName>
    <definedName name="BExZZTK54OTLF2YB68BHGOS27GEN" localSheetId="5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15" hidden="1">#REF!</definedName>
    <definedName name="BExZZXB3JQQG4SIZS4MRU6NNW7HI" localSheetId="14" hidden="1">#REF!</definedName>
    <definedName name="BExZZXB3JQQG4SIZS4MRU6NNW7HI" localSheetId="13" hidden="1">#REF!</definedName>
    <definedName name="BExZZXB3JQQG4SIZS4MRU6NNW7HI" localSheetId="12" hidden="1">#REF!</definedName>
    <definedName name="BExZZXB3JQQG4SIZS4MRU6NNW7HI" localSheetId="11" hidden="1">#REF!</definedName>
    <definedName name="BExZZXB3JQQG4SIZS4MRU6NNW7HI" localSheetId="10" hidden="1">#REF!</definedName>
    <definedName name="BExZZXB3JQQG4SIZS4MRU6NNW7HI" localSheetId="9" hidden="1">#REF!</definedName>
    <definedName name="BExZZXB3JQQG4SIZS4MRU6NNW7HI" localSheetId="8" hidden="1">#REF!</definedName>
    <definedName name="BExZZXB3JQQG4SIZS4MRU6NNW7HI" localSheetId="7" hidden="1">#REF!</definedName>
    <definedName name="BExZZXB3JQQG4SIZS4MRU6NNW7HI" localSheetId="6" hidden="1">#REF!</definedName>
    <definedName name="BExZZXB3JQQG4SIZS4MRU6NNW7HI" localSheetId="5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15" hidden="1">#REF!</definedName>
    <definedName name="BExZZZEMIIFKMLLV4DJKX5TB9R5V" localSheetId="14" hidden="1">#REF!</definedName>
    <definedName name="BExZZZEMIIFKMLLV4DJKX5TB9R5V" localSheetId="13" hidden="1">#REF!</definedName>
    <definedName name="BExZZZEMIIFKMLLV4DJKX5TB9R5V" localSheetId="12" hidden="1">#REF!</definedName>
    <definedName name="BExZZZEMIIFKMLLV4DJKX5TB9R5V" localSheetId="11" hidden="1">#REF!</definedName>
    <definedName name="BExZZZEMIIFKMLLV4DJKX5TB9R5V" localSheetId="10" hidden="1">#REF!</definedName>
    <definedName name="BExZZZEMIIFKMLLV4DJKX5TB9R5V" localSheetId="9" hidden="1">#REF!</definedName>
    <definedName name="BExZZZEMIIFKMLLV4DJKX5TB9R5V" localSheetId="8" hidden="1">#REF!</definedName>
    <definedName name="BExZZZEMIIFKMLLV4DJKX5TB9R5V" localSheetId="7" hidden="1">#REF!</definedName>
    <definedName name="BExZZZEMIIFKMLLV4DJKX5TB9R5V" localSheetId="6" hidden="1">#REF!</definedName>
    <definedName name="BExZZZEMIIFKMLLV4DJKX5TB9R5V" localSheetId="5" hidden="1">#REF!</definedName>
    <definedName name="BExZZZEMIIFKMLLV4DJKX5TB9R5V" localSheetId="3" hidden="1">#REF!</definedName>
    <definedName name="BExZZZEMIIFKMLLV4DJKX5TB9R5V" hidden="1">#REF!</definedName>
    <definedName name="BottomRight" localSheetId="15">#REF!</definedName>
    <definedName name="BottomRight" localSheetId="14">#REF!</definedName>
    <definedName name="BottomRight" localSheetId="13">#REF!</definedName>
    <definedName name="BottomRight" localSheetId="12">#REF!</definedName>
    <definedName name="BottomRight" localSheetId="11">#REF!</definedName>
    <definedName name="BottomRight" localSheetId="10">#REF!</definedName>
    <definedName name="BottomRight" localSheetId="9">#REF!</definedName>
    <definedName name="BottomRight" localSheetId="8">#REF!</definedName>
    <definedName name="BottomRight" localSheetId="7">#REF!</definedName>
    <definedName name="BottomRight" localSheetId="6">#REF!</definedName>
    <definedName name="BottomRight" localSheetId="5">#REF!</definedName>
    <definedName name="BottomRight" localSheetId="3">#REF!</definedName>
    <definedName name="BottomRight">#REF!</definedName>
    <definedName name="Capacity" localSheetId="15">#REF!</definedName>
    <definedName name="Capacity" localSheetId="14">#REF!</definedName>
    <definedName name="Capacity" localSheetId="13">#REF!</definedName>
    <definedName name="Capacity" localSheetId="12">#REF!</definedName>
    <definedName name="Capacity" localSheetId="11">#REF!</definedName>
    <definedName name="Capacity" localSheetId="10">#REF!</definedName>
    <definedName name="Capacity" localSheetId="9">#REF!</definedName>
    <definedName name="Capacity" localSheetId="8">#REF!</definedName>
    <definedName name="Capacity" localSheetId="7">#REF!</definedName>
    <definedName name="Capacity" localSheetId="6">#REF!</definedName>
    <definedName name="Capacity" localSheetId="5">#REF!</definedName>
    <definedName name="Capacity" localSheetId="3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 localSheetId="15">#REF!</definedName>
    <definedName name="CL_RT" localSheetId="14">#REF!</definedName>
    <definedName name="CL_RT" localSheetId="13">#REF!</definedName>
    <definedName name="CL_RT" localSheetId="12">#REF!</definedName>
    <definedName name="CL_RT" localSheetId="11">#REF!</definedName>
    <definedName name="CL_RT" localSheetId="10">#REF!</definedName>
    <definedName name="CL_RT" localSheetId="9">#REF!</definedName>
    <definedName name="CL_RT" localSheetId="8">#REF!</definedName>
    <definedName name="CL_RT" localSheetId="7">#REF!</definedName>
    <definedName name="CL_RT" localSheetId="6">#REF!</definedName>
    <definedName name="CL_RT" localSheetId="5">#REF!</definedName>
    <definedName name="CL_RT" localSheetId="3">#REF!</definedName>
    <definedName name="CL_RT">#REF!</definedName>
    <definedName name="CL_RT2">'[11]Transp Data'!$A$6:$C$81</definedName>
    <definedName name="COLHOUSE" localSheetId="15">[7]model!#REF!</definedName>
    <definedName name="COLHOUSE" localSheetId="14">[7]model!#REF!</definedName>
    <definedName name="COLHOUSE" localSheetId="13">[7]model!#REF!</definedName>
    <definedName name="COLHOUSE" localSheetId="12">[7]model!#REF!</definedName>
    <definedName name="COLHOUSE" localSheetId="11">[7]model!#REF!</definedName>
    <definedName name="COLHOUSE" localSheetId="10">[7]model!#REF!</definedName>
    <definedName name="COLHOUSE" localSheetId="9">[7]model!#REF!</definedName>
    <definedName name="COLHOUSE" localSheetId="8">[7]model!#REF!</definedName>
    <definedName name="COLHOUSE" localSheetId="7">[7]model!#REF!</definedName>
    <definedName name="COLHOUSE" localSheetId="6">[7]model!#REF!</definedName>
    <definedName name="COLHOUSE" localSheetId="5">[7]model!#REF!</definedName>
    <definedName name="COLHOUSE" localSheetId="3">[7]model!#REF!</definedName>
    <definedName name="COLHOUSE">[7]model!#REF!</definedName>
    <definedName name="COLXFER" localSheetId="15">[7]model!#REF!</definedName>
    <definedName name="COLXFER" localSheetId="14">[7]model!#REF!</definedName>
    <definedName name="COLXFER" localSheetId="13">[7]model!#REF!</definedName>
    <definedName name="COLXFER" localSheetId="12">[7]model!#REF!</definedName>
    <definedName name="COLXFER" localSheetId="11">[7]model!#REF!</definedName>
    <definedName name="COLXFER" localSheetId="10">[7]model!#REF!</definedName>
    <definedName name="COLXFER" localSheetId="9">[7]model!#REF!</definedName>
    <definedName name="COLXFER" localSheetId="8">[7]model!#REF!</definedName>
    <definedName name="COLXFER" localSheetId="7">[7]model!#REF!</definedName>
    <definedName name="COLXFER" localSheetId="6">[7]model!#REF!</definedName>
    <definedName name="COLXFER" localSheetId="5">[7]model!#REF!</definedName>
    <definedName name="COLXFER" localSheetId="3">[7]model!#REF!</definedName>
    <definedName name="COLXFER">[7]model!#REF!</definedName>
    <definedName name="CombWC_LineItem" localSheetId="15">[6]BS!#REF!</definedName>
    <definedName name="CombWC_LineItem" localSheetId="14">[6]BS!#REF!</definedName>
    <definedName name="CombWC_LineItem" localSheetId="13">[6]BS!#REF!</definedName>
    <definedName name="CombWC_LineItem" localSheetId="12">[6]BS!#REF!</definedName>
    <definedName name="CombWC_LineItem" localSheetId="11">[6]BS!#REF!</definedName>
    <definedName name="CombWC_LineItem" localSheetId="10">[6]BS!#REF!</definedName>
    <definedName name="CombWC_LineItem" localSheetId="9">[6]BS!#REF!</definedName>
    <definedName name="CombWC_LineItem" localSheetId="8">[6]BS!#REF!</definedName>
    <definedName name="CombWC_LineItem" localSheetId="7">[6]BS!#REF!</definedName>
    <definedName name="CombWC_LineItem" localSheetId="6">[6]BS!#REF!</definedName>
    <definedName name="CombWC_LineItem" localSheetId="5">[6]BS!#REF!</definedName>
    <definedName name="CombWC_LineItem" localSheetId="3">[6]BS!#REF!</definedName>
    <definedName name="CombWC_LineItem">[6]BS!#REF!</definedName>
    <definedName name="COMMON_ADMIN_ALLOCATED" localSheetId="15">#REF!</definedName>
    <definedName name="COMMON_ADMIN_ALLOCATED" localSheetId="14">#REF!</definedName>
    <definedName name="COMMON_ADMIN_ALLOCATED" localSheetId="13">#REF!</definedName>
    <definedName name="COMMON_ADMIN_ALLOCATED" localSheetId="12">#REF!</definedName>
    <definedName name="COMMON_ADMIN_ALLOCATED" localSheetId="11">#REF!</definedName>
    <definedName name="COMMON_ADMIN_ALLOCATED" localSheetId="10">#REF!</definedName>
    <definedName name="COMMON_ADMIN_ALLOCATED" localSheetId="9">#REF!</definedName>
    <definedName name="COMMON_ADMIN_ALLOCATED" localSheetId="8">#REF!</definedName>
    <definedName name="COMMON_ADMIN_ALLOCATED" localSheetId="7">#REF!</definedName>
    <definedName name="COMMON_ADMIN_ALLOCATED" localSheetId="6">#REF!</definedName>
    <definedName name="COMMON_ADMIN_ALLOCATED" localSheetId="5">#REF!</definedName>
    <definedName name="COMMON_ADMIN_ALLOCATED" localSheetId="3">#REF!</definedName>
    <definedName name="COMMON_ADMIN_ALLOCATED">#REF!</definedName>
    <definedName name="COMPINSR" localSheetId="15">#REF!</definedName>
    <definedName name="COMPINSR" localSheetId="14">#REF!</definedName>
    <definedName name="COMPINSR" localSheetId="13">#REF!</definedName>
    <definedName name="COMPINSR" localSheetId="12">#REF!</definedName>
    <definedName name="COMPINSR" localSheetId="11">#REF!</definedName>
    <definedName name="COMPINSR" localSheetId="10">#REF!</definedName>
    <definedName name="COMPINSR" localSheetId="9">#REF!</definedName>
    <definedName name="COMPINSR" localSheetId="8">#REF!</definedName>
    <definedName name="COMPINSR" localSheetId="7">#REF!</definedName>
    <definedName name="COMPINSR" localSheetId="6">#REF!</definedName>
    <definedName name="COMPINSR" localSheetId="5">#REF!</definedName>
    <definedName name="COMPINSR" localSheetId="3">#REF!</definedName>
    <definedName name="COMPINSR">#REF!</definedName>
    <definedName name="CONSERV" localSheetId="15">#REF!</definedName>
    <definedName name="CONSERV" localSheetId="14">#REF!</definedName>
    <definedName name="CONSERV" localSheetId="13">#REF!</definedName>
    <definedName name="CONSERV" localSheetId="12">#REF!</definedName>
    <definedName name="CONSERV" localSheetId="11">#REF!</definedName>
    <definedName name="CONSERV" localSheetId="10">#REF!</definedName>
    <definedName name="CONSERV" localSheetId="9">#REF!</definedName>
    <definedName name="CONSERV" localSheetId="8">#REF!</definedName>
    <definedName name="CONSERV" localSheetId="7">#REF!</definedName>
    <definedName name="CONSERV" localSheetId="6">#REF!</definedName>
    <definedName name="CONSERV" localSheetId="5">#REF!</definedName>
    <definedName name="CONSERV" localSheetId="3">#REF!</definedName>
    <definedName name="CONSERV">#REF!</definedName>
    <definedName name="Consv_Rdr_Rt" localSheetId="15">[12]Sch_120!#REF!</definedName>
    <definedName name="Consv_Rdr_Rt" localSheetId="14">[12]Sch_120!#REF!</definedName>
    <definedName name="Consv_Rdr_Rt" localSheetId="13">[12]Sch_120!#REF!</definedName>
    <definedName name="Consv_Rdr_Rt" localSheetId="12">[12]Sch_120!#REF!</definedName>
    <definedName name="Consv_Rdr_Rt" localSheetId="11">[12]Sch_120!#REF!</definedName>
    <definedName name="Consv_Rdr_Rt" localSheetId="10">[12]Sch_120!#REF!</definedName>
    <definedName name="Consv_Rdr_Rt" localSheetId="9">[12]Sch_120!#REF!</definedName>
    <definedName name="Consv_Rdr_Rt" localSheetId="8">[12]Sch_120!#REF!</definedName>
    <definedName name="Consv_Rdr_Rt" localSheetId="7">[12]Sch_120!#REF!</definedName>
    <definedName name="Consv_Rdr_Rt" localSheetId="6">[12]Sch_120!#REF!</definedName>
    <definedName name="Consv_Rdr_Rt" localSheetId="5">[12]Sch_120!#REF!</definedName>
    <definedName name="Consv_Rdr_Rt" localSheetId="3">[12]Sch_120!#REF!</definedName>
    <definedName name="Consv_Rdr_Rt">[12]Sch_120!#REF!</definedName>
    <definedName name="ContractDate" localSheetId="15">'[13]Dispatch Cases'!#REF!</definedName>
    <definedName name="ContractDate" localSheetId="14">'[13]Dispatch Cases'!#REF!</definedName>
    <definedName name="ContractDate" localSheetId="13">'[13]Dispatch Cases'!#REF!</definedName>
    <definedName name="ContractDate" localSheetId="12">'[13]Dispatch Cases'!#REF!</definedName>
    <definedName name="ContractDate" localSheetId="11">'[13]Dispatch Cases'!#REF!</definedName>
    <definedName name="ContractDate" localSheetId="10">'[13]Dispatch Cases'!#REF!</definedName>
    <definedName name="ContractDate" localSheetId="9">'[13]Dispatch Cases'!#REF!</definedName>
    <definedName name="ContractDate" localSheetId="8">'[13]Dispatch Cases'!#REF!</definedName>
    <definedName name="ContractDate" localSheetId="7">'[13]Dispatch Cases'!#REF!</definedName>
    <definedName name="ContractDate" localSheetId="6">'[13]Dispatch Cases'!#REF!</definedName>
    <definedName name="ContractDate" localSheetId="5">'[13]Dispatch Cases'!#REF!</definedName>
    <definedName name="ContractDate" localSheetId="3">'[13]Dispatch Cases'!#REF!</definedName>
    <definedName name="ContractDate">'[13]Dispatch Cases'!#REF!</definedName>
    <definedName name="Conv_Factor" localSheetId="15">[12]Sch_120!#REF!</definedName>
    <definedName name="Conv_Factor" localSheetId="14">[12]Sch_120!#REF!</definedName>
    <definedName name="Conv_Factor" localSheetId="13">[12]Sch_120!#REF!</definedName>
    <definedName name="Conv_Factor" localSheetId="12">[12]Sch_120!#REF!</definedName>
    <definedName name="Conv_Factor" localSheetId="11">[12]Sch_120!#REF!</definedName>
    <definedName name="Conv_Factor" localSheetId="10">[12]Sch_120!#REF!</definedName>
    <definedName name="Conv_Factor" localSheetId="9">[12]Sch_120!#REF!</definedName>
    <definedName name="Conv_Factor" localSheetId="8">[12]Sch_120!#REF!</definedName>
    <definedName name="Conv_Factor" localSheetId="7">[12]Sch_120!#REF!</definedName>
    <definedName name="Conv_Factor" localSheetId="6">[12]Sch_120!#REF!</definedName>
    <definedName name="Conv_Factor" localSheetId="5">[12]Sch_120!#REF!</definedName>
    <definedName name="Conv_Factor" localSheetId="3">[12]Sch_120!#REF!</definedName>
    <definedName name="Conv_Factor">[12]Sch_120!#REF!</definedName>
    <definedName name="ConversionFactor">[8]Assumptions!$I$65</definedName>
    <definedName name="CONVFACT" localSheetId="15">#REF!</definedName>
    <definedName name="CONVFACT" localSheetId="14">#REF!</definedName>
    <definedName name="CONVFACT" localSheetId="13">#REF!</definedName>
    <definedName name="CONVFACT" localSheetId="12">#REF!</definedName>
    <definedName name="CONVFACT" localSheetId="11">#REF!</definedName>
    <definedName name="CONVFACT" localSheetId="10">#REF!</definedName>
    <definedName name="CONVFACT" localSheetId="9">#REF!</definedName>
    <definedName name="CONVFACT" localSheetId="8">#REF!</definedName>
    <definedName name="CONVFACT" localSheetId="7">#REF!</definedName>
    <definedName name="CONVFACT" localSheetId="6">#REF!</definedName>
    <definedName name="CONVFACT" localSheetId="5">#REF!</definedName>
    <definedName name="CONVFACT" localSheetId="3">#REF!</definedName>
    <definedName name="CONVFACT">#REF!</definedName>
    <definedName name="CurrQtr">'[14]Inc Stmt'!$AJ$222</definedName>
    <definedName name="cust" localSheetId="15">#REF!</definedName>
    <definedName name="cust" localSheetId="14">#REF!</definedName>
    <definedName name="cust" localSheetId="13">#REF!</definedName>
    <definedName name="cust" localSheetId="12">#REF!</definedName>
    <definedName name="cust" localSheetId="11">#REF!</definedName>
    <definedName name="cust" localSheetId="10">#REF!</definedName>
    <definedName name="cust" localSheetId="9">#REF!</definedName>
    <definedName name="cust" localSheetId="8">#REF!</definedName>
    <definedName name="cust" localSheetId="7">#REF!</definedName>
    <definedName name="cust" localSheetId="6">#REF!</definedName>
    <definedName name="cust" localSheetId="5">#REF!</definedName>
    <definedName name="cust" localSheetId="3">#REF!</definedName>
    <definedName name="cust">#REF!</definedName>
    <definedName name="CUSTDEP" localSheetId="15">#REF!</definedName>
    <definedName name="CUSTDEP" localSheetId="14">#REF!</definedName>
    <definedName name="CUSTDEP" localSheetId="13">#REF!</definedName>
    <definedName name="CUSTDEP" localSheetId="12">#REF!</definedName>
    <definedName name="CUSTDEP" localSheetId="11">#REF!</definedName>
    <definedName name="CUSTDEP" localSheetId="10">#REF!</definedName>
    <definedName name="CUSTDEP" localSheetId="9">#REF!</definedName>
    <definedName name="CUSTDEP" localSheetId="8">#REF!</definedName>
    <definedName name="CUSTDEP" localSheetId="7">#REF!</definedName>
    <definedName name="CUSTDEP" localSheetId="6">#REF!</definedName>
    <definedName name="CUSTDEP" localSheetId="5">#REF!</definedName>
    <definedName name="CUSTDEP" localSheetId="3">#REF!</definedName>
    <definedName name="CUSTDEP">#REF!</definedName>
    <definedName name="Data" localSheetId="15">#REF!</definedName>
    <definedName name="Data" localSheetId="14">#REF!</definedName>
    <definedName name="Data" localSheetId="13">#REF!</definedName>
    <definedName name="Data" localSheetId="12">#REF!</definedName>
    <definedName name="Data" localSheetId="11">#REF!</definedName>
    <definedName name="Data" localSheetId="10">#REF!</definedName>
    <definedName name="Data" localSheetId="9">#REF!</definedName>
    <definedName name="Data" localSheetId="8">#REF!</definedName>
    <definedName name="Data" localSheetId="7">#REF!</definedName>
    <definedName name="Data" localSheetId="6">#REF!</definedName>
    <definedName name="Data" localSheetId="5">#REF!</definedName>
    <definedName name="Data" localSheetId="3">#REF!</definedName>
    <definedName name="Data">#REF!</definedName>
    <definedName name="Data.Avg">'[14]Avg Amts'!$A$5:$BP$34</definedName>
    <definedName name="Data.Qtrs.Avg">'[14]Avg Amts'!$A$5:$IV$5</definedName>
    <definedName name="DebtPerc">[8]Assumptions!$I$58</definedName>
    <definedName name="Dec02AMA" localSheetId="15">[4]BS!#REF!</definedName>
    <definedName name="Dec02AMA" localSheetId="14">[4]BS!#REF!</definedName>
    <definedName name="Dec02AMA" localSheetId="13">[4]BS!#REF!</definedName>
    <definedName name="Dec02AMA" localSheetId="12">[4]BS!#REF!</definedName>
    <definedName name="Dec02AMA" localSheetId="11">[4]BS!#REF!</definedName>
    <definedName name="Dec02AMA" localSheetId="10">[4]BS!#REF!</definedName>
    <definedName name="Dec02AMA" localSheetId="9">[4]BS!#REF!</definedName>
    <definedName name="Dec02AMA" localSheetId="8">[4]BS!#REF!</definedName>
    <definedName name="Dec02AMA" localSheetId="7">[4]BS!#REF!</definedName>
    <definedName name="Dec02AMA" localSheetId="6">[4]BS!#REF!</definedName>
    <definedName name="Dec02AMA" localSheetId="5">[4]BS!#REF!</definedName>
    <definedName name="Dec02AMA" localSheetId="3">[4]BS!#REF!</definedName>
    <definedName name="Dec02AMA">[4]BS!#REF!</definedName>
    <definedName name="Dec03AMA">[2]BS!$AJ$7:$AJ$3582</definedName>
    <definedName name="Dec04AMA">[3]BS!$AO$7:$AO$3582</definedName>
    <definedName name="Degree_Days" localSheetId="15">#REF!</definedName>
    <definedName name="Degree_Days" localSheetId="14">#REF!</definedName>
    <definedName name="Degree_Days" localSheetId="13">#REF!</definedName>
    <definedName name="Degree_Days" localSheetId="12">#REF!</definedName>
    <definedName name="Degree_Days" localSheetId="11">#REF!</definedName>
    <definedName name="Degree_Days" localSheetId="10">#REF!</definedName>
    <definedName name="Degree_Days" localSheetId="9">#REF!</definedName>
    <definedName name="Degree_Days" localSheetId="8">#REF!</definedName>
    <definedName name="Degree_Days" localSheetId="7">#REF!</definedName>
    <definedName name="Degree_Days" localSheetId="6">#REF!</definedName>
    <definedName name="Degree_Days" localSheetId="5">#REF!</definedName>
    <definedName name="Degree_Days" localSheetId="3">#REF!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 localSheetId="15">#REF!</definedName>
    <definedName name="DEPRECIATION" localSheetId="14">#REF!</definedName>
    <definedName name="DEPRECIATION" localSheetId="13">#REF!</definedName>
    <definedName name="DEPRECIATION" localSheetId="12">#REF!</definedName>
    <definedName name="DEPRECIATION" localSheetId="11">#REF!</definedName>
    <definedName name="DEPRECIATION" localSheetId="10">#REF!</definedName>
    <definedName name="DEPRECIATION" localSheetId="9">#REF!</definedName>
    <definedName name="DEPRECIATION" localSheetId="8">#REF!</definedName>
    <definedName name="DEPRECIATION" localSheetId="7">#REF!</definedName>
    <definedName name="DEPRECIATION" localSheetId="6">#REF!</definedName>
    <definedName name="DEPRECIATION" localSheetId="5">#REF!</definedName>
    <definedName name="DEPRECIATION" localSheetId="3">#REF!</definedName>
    <definedName name="DEPRECIATION">#REF!</definedName>
    <definedName name="DF_HeatRate">[8]Assumptions!$L$23</definedName>
    <definedName name="DFIT" hidden="1">{#N/A,#N/A,FALSE,"Coversheet";#N/A,#N/A,FALSE,"QA"}</definedName>
    <definedName name="Disc" localSheetId="15">'[13]Debt Amortization'!#REF!</definedName>
    <definedName name="Disc" localSheetId="14">'[13]Debt Amortization'!#REF!</definedName>
    <definedName name="Disc" localSheetId="13">'[13]Debt Amortization'!#REF!</definedName>
    <definedName name="Disc" localSheetId="12">'[13]Debt Amortization'!#REF!</definedName>
    <definedName name="Disc" localSheetId="11">'[13]Debt Amortization'!#REF!</definedName>
    <definedName name="Disc" localSheetId="10">'[13]Debt Amortization'!#REF!</definedName>
    <definedName name="Disc" localSheetId="9">'[13]Debt Amortization'!#REF!</definedName>
    <definedName name="Disc" localSheetId="8">'[13]Debt Amortization'!#REF!</definedName>
    <definedName name="Disc" localSheetId="7">'[13]Debt Amortization'!#REF!</definedName>
    <definedName name="Disc" localSheetId="6">'[13]Debt Amortization'!#REF!</definedName>
    <definedName name="Disc" localSheetId="5">'[13]Debt Amortization'!#REF!</definedName>
    <definedName name="Disc" localSheetId="3">'[13]Debt Amortization'!#REF!</definedName>
    <definedName name="Disc">'[13]Debt Amortization'!#REF!</definedName>
    <definedName name="DOCKET" localSheetId="15">#REF!</definedName>
    <definedName name="DOCKET" localSheetId="14">#REF!</definedName>
    <definedName name="DOCKET" localSheetId="13">#REF!</definedName>
    <definedName name="DOCKET" localSheetId="12">#REF!</definedName>
    <definedName name="DOCKET" localSheetId="11">#REF!</definedName>
    <definedName name="DOCKET" localSheetId="10">#REF!</definedName>
    <definedName name="DOCKET" localSheetId="9">#REF!</definedName>
    <definedName name="DOCKET" localSheetId="8">#REF!</definedName>
    <definedName name="DOCKET" localSheetId="7">#REF!</definedName>
    <definedName name="DOCKET" localSheetId="6">#REF!</definedName>
    <definedName name="DOCKET" localSheetId="5">#REF!</definedName>
    <definedName name="DOCKET" localSheetId="3">#REF!</definedName>
    <definedName name="DOCKET">#REF!</definedName>
    <definedName name="ee" hidden="1">{#N/A,#N/A,FALSE,"Month ";#N/A,#N/A,FALSE,"YTD";#N/A,#N/A,FALSE,"12 mo ended"}</definedName>
    <definedName name="Electp1" localSheetId="15">#REF!</definedName>
    <definedName name="Electp1" localSheetId="14">#REF!</definedName>
    <definedName name="Electp1" localSheetId="13">#REF!</definedName>
    <definedName name="Electp1" localSheetId="12">#REF!</definedName>
    <definedName name="Electp1" localSheetId="11">#REF!</definedName>
    <definedName name="Electp1" localSheetId="10">#REF!</definedName>
    <definedName name="Electp1" localSheetId="9">#REF!</definedName>
    <definedName name="Electp1" localSheetId="8">#REF!</definedName>
    <definedName name="Electp1" localSheetId="7">#REF!</definedName>
    <definedName name="Electp1" localSheetId="6">#REF!</definedName>
    <definedName name="Electp1" localSheetId="5">#REF!</definedName>
    <definedName name="Electp1" localSheetId="3">#REF!</definedName>
    <definedName name="Electp1">#REF!</definedName>
    <definedName name="Electp2" localSheetId="15">#REF!</definedName>
    <definedName name="Electp2" localSheetId="14">#REF!</definedName>
    <definedName name="Electp2" localSheetId="13">#REF!</definedName>
    <definedName name="Electp2" localSheetId="12">#REF!</definedName>
    <definedName name="Electp2" localSheetId="11">#REF!</definedName>
    <definedName name="Electp2" localSheetId="10">#REF!</definedName>
    <definedName name="Electp2" localSheetId="9">#REF!</definedName>
    <definedName name="Electp2" localSheetId="8">#REF!</definedName>
    <definedName name="Electp2" localSheetId="7">#REF!</definedName>
    <definedName name="Electp2" localSheetId="6">#REF!</definedName>
    <definedName name="Electp2" localSheetId="5">#REF!</definedName>
    <definedName name="Electp2" localSheetId="3">#REF!</definedName>
    <definedName name="Electp2">#REF!</definedName>
    <definedName name="Electric_Prices">'[15]Monthly Price Summary'!$B$4:$E$27</definedName>
    <definedName name="ElecWC_LineItems" localSheetId="15">[6]BS!#REF!</definedName>
    <definedName name="ElecWC_LineItems" localSheetId="14">[6]BS!#REF!</definedName>
    <definedName name="ElecWC_LineItems" localSheetId="13">[6]BS!#REF!</definedName>
    <definedName name="ElecWC_LineItems" localSheetId="12">[6]BS!#REF!</definedName>
    <definedName name="ElecWC_LineItems" localSheetId="11">[6]BS!#REF!</definedName>
    <definedName name="ElecWC_LineItems" localSheetId="10">[6]BS!#REF!</definedName>
    <definedName name="ElecWC_LineItems" localSheetId="9">[6]BS!#REF!</definedName>
    <definedName name="ElecWC_LineItems" localSheetId="8">[6]BS!#REF!</definedName>
    <definedName name="ElecWC_LineItems" localSheetId="7">[6]BS!#REF!</definedName>
    <definedName name="ElecWC_LineItems" localSheetId="6">[6]BS!#REF!</definedName>
    <definedName name="ElecWC_LineItems" localSheetId="5">[6]BS!#REF!</definedName>
    <definedName name="ElecWC_LineItems" localSheetId="3">[6]BS!#REF!</definedName>
    <definedName name="ElecWC_LineItems">[6]BS!#REF!</definedName>
    <definedName name="ElRBLine">[3]BS!$AQ$7:$AQ$3303</definedName>
    <definedName name="EMPLBENE" localSheetId="15">#REF!</definedName>
    <definedName name="EMPLBENE" localSheetId="14">#REF!</definedName>
    <definedName name="EMPLBENE" localSheetId="13">#REF!</definedName>
    <definedName name="EMPLBENE" localSheetId="12">#REF!</definedName>
    <definedName name="EMPLBENE" localSheetId="11">#REF!</definedName>
    <definedName name="EMPLBENE" localSheetId="10">#REF!</definedName>
    <definedName name="EMPLBENE" localSheetId="9">#REF!</definedName>
    <definedName name="EMPLBENE" localSheetId="8">#REF!</definedName>
    <definedName name="EMPLBENE" localSheetId="7">#REF!</definedName>
    <definedName name="EMPLBENE" localSheetId="6">#REF!</definedName>
    <definedName name="EMPLBENE" localSheetId="5">#REF!</definedName>
    <definedName name="EMPLBENE" localSheetId="3">#REF!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ACTORS" localSheetId="15">#REF!</definedName>
    <definedName name="FACTORS" localSheetId="14">#REF!</definedName>
    <definedName name="FACTORS" localSheetId="13">#REF!</definedName>
    <definedName name="FACTORS" localSheetId="12">#REF!</definedName>
    <definedName name="FACTORS" localSheetId="11">#REF!</definedName>
    <definedName name="FACTORS" localSheetId="10">#REF!</definedName>
    <definedName name="FACTORS" localSheetId="9">#REF!</definedName>
    <definedName name="FACTORS" localSheetId="8">#REF!</definedName>
    <definedName name="FACTORS" localSheetId="7">#REF!</definedName>
    <definedName name="FACTORS" localSheetId="6">#REF!</definedName>
    <definedName name="FACTORS" localSheetId="5">#REF!</definedName>
    <definedName name="FACTORS" localSheetId="3">#REF!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 localSheetId="15">[4]BS!#REF!</definedName>
    <definedName name="Feb03AMA" localSheetId="14">[4]BS!#REF!</definedName>
    <definedName name="Feb03AMA" localSheetId="13">[4]BS!#REF!</definedName>
    <definedName name="Feb03AMA" localSheetId="12">[4]BS!#REF!</definedName>
    <definedName name="Feb03AMA" localSheetId="11">[4]BS!#REF!</definedName>
    <definedName name="Feb03AMA" localSheetId="10">[4]BS!#REF!</definedName>
    <definedName name="Feb03AMA" localSheetId="9">[4]BS!#REF!</definedName>
    <definedName name="Feb03AMA" localSheetId="8">[4]BS!#REF!</definedName>
    <definedName name="Feb03AMA" localSheetId="7">[4]BS!#REF!</definedName>
    <definedName name="Feb03AMA" localSheetId="6">[4]BS!#REF!</definedName>
    <definedName name="Feb03AMA" localSheetId="5">[4]BS!#REF!</definedName>
    <definedName name="Feb03AMA" localSheetId="3">[4]BS!#REF!</definedName>
    <definedName name="Feb03AMA">[4]BS!#REF!</definedName>
    <definedName name="Feb04AMA">[3]BS!$AE$7:$AE$3582</definedName>
    <definedName name="Feb05AMA" localSheetId="15">[6]BS!#REF!</definedName>
    <definedName name="Feb05AMA" localSheetId="14">[6]BS!#REF!</definedName>
    <definedName name="Feb05AMA" localSheetId="13">[6]BS!#REF!</definedName>
    <definedName name="Feb05AMA" localSheetId="12">[6]BS!#REF!</definedName>
    <definedName name="Feb05AMA" localSheetId="11">[6]BS!#REF!</definedName>
    <definedName name="Feb05AMA" localSheetId="10">[6]BS!#REF!</definedName>
    <definedName name="Feb05AMA" localSheetId="9">[6]BS!#REF!</definedName>
    <definedName name="Feb05AMA" localSheetId="8">[6]BS!#REF!</definedName>
    <definedName name="Feb05AMA" localSheetId="7">[6]BS!#REF!</definedName>
    <definedName name="Feb05AMA" localSheetId="6">[6]BS!#REF!</definedName>
    <definedName name="Feb05AMA" localSheetId="5">[6]BS!#REF!</definedName>
    <definedName name="Feb05AMA" localSheetId="3">[6]BS!#REF!</definedName>
    <definedName name="Feb05AMA">[6]BS!#REF!</definedName>
    <definedName name="Fed_Cap_Tax">[16]Inputs!$E$112</definedName>
    <definedName name="FEDERAL_INCOME_TAX" localSheetId="15">#REF!</definedName>
    <definedName name="FEDERAL_INCOME_TAX" localSheetId="14">#REF!</definedName>
    <definedName name="FEDERAL_INCOME_TAX" localSheetId="13">#REF!</definedName>
    <definedName name="FEDERAL_INCOME_TAX" localSheetId="12">#REF!</definedName>
    <definedName name="FEDERAL_INCOME_TAX" localSheetId="11">#REF!</definedName>
    <definedName name="FEDERAL_INCOME_TAX" localSheetId="10">#REF!</definedName>
    <definedName name="FEDERAL_INCOME_TAX" localSheetId="9">#REF!</definedName>
    <definedName name="FEDERAL_INCOME_TAX" localSheetId="8">#REF!</definedName>
    <definedName name="FEDERAL_INCOME_TAX" localSheetId="7">#REF!</definedName>
    <definedName name="FEDERAL_INCOME_TAX" localSheetId="6">#REF!</definedName>
    <definedName name="FEDERAL_INCOME_TAX" localSheetId="5">#REF!</definedName>
    <definedName name="FEDERAL_INCOME_TAX" localSheetId="3">#REF!</definedName>
    <definedName name="FEDERAL_INCOME_TAX">#REF!</definedName>
    <definedName name="FedTaxRate">[8]Assumptions!$C$33</definedName>
    <definedName name="FF" localSheetId="15">#REF!</definedName>
    <definedName name="FF" localSheetId="14">#REF!</definedName>
    <definedName name="FF" localSheetId="13">#REF!</definedName>
    <definedName name="FF" localSheetId="12">#REF!</definedName>
    <definedName name="FF" localSheetId="11">#REF!</definedName>
    <definedName name="FF" localSheetId="10">#REF!</definedName>
    <definedName name="FF" localSheetId="9">#REF!</definedName>
    <definedName name="FF" localSheetId="8">#REF!</definedName>
    <definedName name="FF" localSheetId="7">#REF!</definedName>
    <definedName name="FF" localSheetId="6">#REF!</definedName>
    <definedName name="FF" localSheetId="5">#REF!</definedName>
    <definedName name="FF" localSheetId="3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 localSheetId="15">#REF!</definedName>
    <definedName name="FIELDCHRG" localSheetId="14">#REF!</definedName>
    <definedName name="FIELDCHRG" localSheetId="13">#REF!</definedName>
    <definedName name="FIELDCHRG" localSheetId="12">#REF!</definedName>
    <definedName name="FIELDCHRG" localSheetId="11">#REF!</definedName>
    <definedName name="FIELDCHRG" localSheetId="10">#REF!</definedName>
    <definedName name="FIELDCHRG" localSheetId="9">#REF!</definedName>
    <definedName name="FIELDCHRG" localSheetId="8">#REF!</definedName>
    <definedName name="FIELDCHRG" localSheetId="7">#REF!</definedName>
    <definedName name="FIELDCHRG" localSheetId="6">#REF!</definedName>
    <definedName name="FIELDCHRG" localSheetId="5">#REF!</definedName>
    <definedName name="FIELDCHRG" localSheetId="3">#REF!</definedName>
    <definedName name="FIELDCHRG">#REF!</definedName>
    <definedName name="Final" localSheetId="15">#REF!</definedName>
    <definedName name="Final" localSheetId="14">#REF!</definedName>
    <definedName name="Final" localSheetId="13">#REF!</definedName>
    <definedName name="Final" localSheetId="12">#REF!</definedName>
    <definedName name="Final" localSheetId="11">#REF!</definedName>
    <definedName name="Final" localSheetId="10">#REF!</definedName>
    <definedName name="Final" localSheetId="9">#REF!</definedName>
    <definedName name="Final" localSheetId="8">#REF!</definedName>
    <definedName name="Final" localSheetId="7">#REF!</definedName>
    <definedName name="Final" localSheetId="6">#REF!</definedName>
    <definedName name="Final" localSheetId="5">#REF!</definedName>
    <definedName name="Final" localSheetId="3">#REF!</definedName>
    <definedName name="Final">#REF!</definedName>
    <definedName name="FIT" localSheetId="15">'[17]2.29'!#REF!</definedName>
    <definedName name="FIT" localSheetId="14">'[17]2.29'!#REF!</definedName>
    <definedName name="FIT" localSheetId="13">'[17]2.29'!#REF!</definedName>
    <definedName name="FIT" localSheetId="12">'[17]2.29'!#REF!</definedName>
    <definedName name="FIT" localSheetId="11">'[17]2.29'!#REF!</definedName>
    <definedName name="FIT" localSheetId="10">'[17]2.29'!#REF!</definedName>
    <definedName name="FIT" localSheetId="9">'[17]2.29'!#REF!</definedName>
    <definedName name="FIT" localSheetId="8">'[17]2.29'!#REF!</definedName>
    <definedName name="FIT" localSheetId="7">'[17]2.29'!#REF!</definedName>
    <definedName name="FIT" localSheetId="6">'[17]2.29'!#REF!</definedName>
    <definedName name="FIT" localSheetId="5">'[17]2.29'!#REF!</definedName>
    <definedName name="FIT" localSheetId="3">'[17]2.29'!#REF!</definedName>
    <definedName name="FIT">'[17]2.29'!#REF!</definedName>
    <definedName name="Fuel" localSheetId="15">#REF!</definedName>
    <definedName name="Fuel" localSheetId="14">#REF!</definedName>
    <definedName name="Fuel" localSheetId="13">#REF!</definedName>
    <definedName name="Fuel" localSheetId="12">#REF!</definedName>
    <definedName name="Fuel" localSheetId="11">#REF!</definedName>
    <definedName name="Fuel" localSheetId="10">#REF!</definedName>
    <definedName name="Fuel" localSheetId="9">#REF!</definedName>
    <definedName name="Fuel" localSheetId="8">#REF!</definedName>
    <definedName name="Fuel" localSheetId="7">#REF!</definedName>
    <definedName name="Fuel" localSheetId="6">#REF!</definedName>
    <definedName name="Fuel" localSheetId="5">#REF!</definedName>
    <definedName name="Fuel" localSheetId="3">#REF!</definedName>
    <definedName name="Fuel">#REF!</definedName>
    <definedName name="GasRBLine">[3]BS!$AS$7:$AS$3631</definedName>
    <definedName name="GasWC_LineItem">[3]BS!$AR$7:$AR$3631</definedName>
    <definedName name="GeoDate" localSheetId="15">'[13]Dispatch Cases'!#REF!</definedName>
    <definedName name="GeoDate" localSheetId="14">'[13]Dispatch Cases'!#REF!</definedName>
    <definedName name="GeoDate" localSheetId="13">'[13]Dispatch Cases'!#REF!</definedName>
    <definedName name="GeoDate" localSheetId="12">'[13]Dispatch Cases'!#REF!</definedName>
    <definedName name="GeoDate" localSheetId="11">'[13]Dispatch Cases'!#REF!</definedName>
    <definedName name="GeoDate" localSheetId="10">'[13]Dispatch Cases'!#REF!</definedName>
    <definedName name="GeoDate" localSheetId="9">'[13]Dispatch Cases'!#REF!</definedName>
    <definedName name="GeoDate" localSheetId="8">'[13]Dispatch Cases'!#REF!</definedName>
    <definedName name="GeoDate" localSheetId="7">'[13]Dispatch Cases'!#REF!</definedName>
    <definedName name="GeoDate" localSheetId="6">'[13]Dispatch Cases'!#REF!</definedName>
    <definedName name="GeoDate" localSheetId="5">'[13]Dispatch Cases'!#REF!</definedName>
    <definedName name="GeoDate" localSheetId="3">'[13]Dispatch Cases'!#REF!</definedName>
    <definedName name="GeoDate">'[13]Dispatch Cases'!#REF!</definedName>
    <definedName name="graph" localSheetId="15">#REF!</definedName>
    <definedName name="graph" localSheetId="14">#REF!</definedName>
    <definedName name="graph" localSheetId="13">#REF!</definedName>
    <definedName name="graph" localSheetId="12">#REF!</definedName>
    <definedName name="graph" localSheetId="11">#REF!</definedName>
    <definedName name="graph" localSheetId="10">#REF!</definedName>
    <definedName name="graph" localSheetId="9">#REF!</definedName>
    <definedName name="graph" localSheetId="8">#REF!</definedName>
    <definedName name="graph" localSheetId="7">#REF!</definedName>
    <definedName name="graph" localSheetId="6">#REF!</definedName>
    <definedName name="graph" localSheetId="5">#REF!</definedName>
    <definedName name="graph" localSheetId="3">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 localSheetId="15">#REF!</definedName>
    <definedName name="HydroCap" localSheetId="14">#REF!</definedName>
    <definedName name="HydroCap" localSheetId="13">#REF!</definedName>
    <definedName name="HydroCap" localSheetId="12">#REF!</definedName>
    <definedName name="HydroCap" localSheetId="11">#REF!</definedName>
    <definedName name="HydroCap" localSheetId="10">#REF!</definedName>
    <definedName name="HydroCap" localSheetId="9">#REF!</definedName>
    <definedName name="HydroCap" localSheetId="8">#REF!</definedName>
    <definedName name="HydroCap" localSheetId="7">#REF!</definedName>
    <definedName name="HydroCap" localSheetId="6">#REF!</definedName>
    <definedName name="HydroCap" localSheetId="5">#REF!</definedName>
    <definedName name="HydroCap" localSheetId="3">#REF!</definedName>
    <definedName name="HydroCap">#REF!</definedName>
    <definedName name="HydroGen" localSheetId="15">[13]Dispatch!#REF!</definedName>
    <definedName name="HydroGen" localSheetId="14">[13]Dispatch!#REF!</definedName>
    <definedName name="HydroGen" localSheetId="13">[13]Dispatch!#REF!</definedName>
    <definedName name="HydroGen" localSheetId="12">[13]Dispatch!#REF!</definedName>
    <definedName name="HydroGen" localSheetId="11">[13]Dispatch!#REF!</definedName>
    <definedName name="HydroGen" localSheetId="10">[13]Dispatch!#REF!</definedName>
    <definedName name="HydroGen" localSheetId="9">[13]Dispatch!#REF!</definedName>
    <definedName name="HydroGen" localSheetId="8">[13]Dispatch!#REF!</definedName>
    <definedName name="HydroGen" localSheetId="7">[13]Dispatch!#REF!</definedName>
    <definedName name="HydroGen" localSheetId="6">[13]Dispatch!#REF!</definedName>
    <definedName name="HydroGen" localSheetId="5">[13]Dispatch!#REF!</definedName>
    <definedName name="HydroGen" localSheetId="3">[13]Dispatch!#REF!</definedName>
    <definedName name="HydroGen">[13]Dispatch!#REF!</definedName>
    <definedName name="inact" localSheetId="15">#REF!</definedName>
    <definedName name="inact" localSheetId="14">#REF!</definedName>
    <definedName name="inact" localSheetId="13">#REF!</definedName>
    <definedName name="inact" localSheetId="12">#REF!</definedName>
    <definedName name="inact" localSheetId="11">#REF!</definedName>
    <definedName name="inact" localSheetId="10">#REF!</definedName>
    <definedName name="inact" localSheetId="9">#REF!</definedName>
    <definedName name="inact" localSheetId="8">#REF!</definedName>
    <definedName name="inact" localSheetId="7">#REF!</definedName>
    <definedName name="inact" localSheetId="6">#REF!</definedName>
    <definedName name="inact" localSheetId="5">#REF!</definedName>
    <definedName name="inact" localSheetId="3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15">#REF!</definedName>
    <definedName name="INCSTMNT" localSheetId="14">#REF!</definedName>
    <definedName name="INCSTMNT" localSheetId="13">#REF!</definedName>
    <definedName name="INCSTMNT" localSheetId="12">#REF!</definedName>
    <definedName name="INCSTMNT" localSheetId="11">#REF!</definedName>
    <definedName name="INCSTMNT" localSheetId="10">#REF!</definedName>
    <definedName name="INCSTMNT" localSheetId="9">#REF!</definedName>
    <definedName name="INCSTMNT" localSheetId="8">#REF!</definedName>
    <definedName name="INCSTMNT" localSheetId="7">#REF!</definedName>
    <definedName name="INCSTMNT" localSheetId="6">#REF!</definedName>
    <definedName name="INCSTMNT" localSheetId="5">#REF!</definedName>
    <definedName name="INCSTMNT" localSheetId="3">#REF!</definedName>
    <definedName name="INCSTMNT">#REF!</definedName>
    <definedName name="INCSTMT" localSheetId="15">#REF!</definedName>
    <definedName name="INCSTMT" localSheetId="14">#REF!</definedName>
    <definedName name="INCSTMT" localSheetId="13">#REF!</definedName>
    <definedName name="INCSTMT" localSheetId="12">#REF!</definedName>
    <definedName name="INCSTMT" localSheetId="11">#REF!</definedName>
    <definedName name="INCSTMT" localSheetId="10">#REF!</definedName>
    <definedName name="INCSTMT" localSheetId="9">#REF!</definedName>
    <definedName name="INCSTMT" localSheetId="8">#REF!</definedName>
    <definedName name="INCSTMT" localSheetId="7">#REF!</definedName>
    <definedName name="INCSTMT" localSheetId="6">#REF!</definedName>
    <definedName name="INCSTMT" localSheetId="5">#REF!</definedName>
    <definedName name="INCSTMT" localSheetId="3">#REF!</definedName>
    <definedName name="INCSTMT">#REF!</definedName>
    <definedName name="Inputs" localSheetId="15">'[18]Daily Calc'!#REF!</definedName>
    <definedName name="Inputs" localSheetId="14">'[18]Daily Calc'!#REF!</definedName>
    <definedName name="Inputs" localSheetId="13">'[18]Daily Calc'!#REF!</definedName>
    <definedName name="Inputs" localSheetId="12">'[18]Daily Calc'!#REF!</definedName>
    <definedName name="Inputs" localSheetId="11">'[18]Daily Calc'!#REF!</definedName>
    <definedName name="Inputs" localSheetId="10">'[18]Daily Calc'!#REF!</definedName>
    <definedName name="Inputs" localSheetId="9">'[18]Daily Calc'!#REF!</definedName>
    <definedName name="Inputs" localSheetId="8">'[18]Daily Calc'!#REF!</definedName>
    <definedName name="Inputs" localSheetId="7">'[18]Daily Calc'!#REF!</definedName>
    <definedName name="Inputs" localSheetId="6">'[18]Daily Calc'!#REF!</definedName>
    <definedName name="Inputs" localSheetId="5">'[18]Daily Calc'!#REF!</definedName>
    <definedName name="Inputs" localSheetId="3">'[18]Daily Calc'!#REF!</definedName>
    <definedName name="Inputs">'[18]Daily Calc'!#REF!</definedName>
    <definedName name="INTRESEXCH" localSheetId="15">#REF!</definedName>
    <definedName name="INTRESEXCH" localSheetId="14">#REF!</definedName>
    <definedName name="INTRESEXCH" localSheetId="13">#REF!</definedName>
    <definedName name="INTRESEXCH" localSheetId="12">#REF!</definedName>
    <definedName name="INTRESEXCH" localSheetId="11">#REF!</definedName>
    <definedName name="INTRESEXCH" localSheetId="10">#REF!</definedName>
    <definedName name="INTRESEXCH" localSheetId="9">#REF!</definedName>
    <definedName name="INTRESEXCH" localSheetId="8">#REF!</definedName>
    <definedName name="INTRESEXCH" localSheetId="7">#REF!</definedName>
    <definedName name="INTRESEXCH" localSheetId="6">#REF!</definedName>
    <definedName name="INTRESEXCH" localSheetId="5">#REF!</definedName>
    <definedName name="INTRESEXCH" localSheetId="3">#REF!</definedName>
    <definedName name="INTRESEXCH">#REF!</definedName>
    <definedName name="INVPLAN" localSheetId="15">#REF!</definedName>
    <definedName name="INVPLAN" localSheetId="14">#REF!</definedName>
    <definedName name="INVPLAN" localSheetId="13">#REF!</definedName>
    <definedName name="INVPLAN" localSheetId="12">#REF!</definedName>
    <definedName name="INVPLAN" localSheetId="11">#REF!</definedName>
    <definedName name="INVPLAN" localSheetId="10">#REF!</definedName>
    <definedName name="INVPLAN" localSheetId="9">#REF!</definedName>
    <definedName name="INVPLAN" localSheetId="8">#REF!</definedName>
    <definedName name="INVPLAN" localSheetId="7">#REF!</definedName>
    <definedName name="INVPLAN" localSheetId="6">#REF!</definedName>
    <definedName name="INVPLAN" localSheetId="5">#REF!</definedName>
    <definedName name="INVPLAN" localSheetId="3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 localSheetId="15">[4]BS!#REF!</definedName>
    <definedName name="Jan03AMA" localSheetId="14">[4]BS!#REF!</definedName>
    <definedName name="Jan03AMA" localSheetId="13">[4]BS!#REF!</definedName>
    <definedName name="Jan03AMA" localSheetId="12">[4]BS!#REF!</definedName>
    <definedName name="Jan03AMA" localSheetId="11">[4]BS!#REF!</definedName>
    <definedName name="Jan03AMA" localSheetId="10">[4]BS!#REF!</definedName>
    <definedName name="Jan03AMA" localSheetId="9">[4]BS!#REF!</definedName>
    <definedName name="Jan03AMA" localSheetId="8">[4]BS!#REF!</definedName>
    <definedName name="Jan03AMA" localSheetId="7">[4]BS!#REF!</definedName>
    <definedName name="Jan03AMA" localSheetId="6">[4]BS!#REF!</definedName>
    <definedName name="Jan03AMA" localSheetId="5">[4]BS!#REF!</definedName>
    <definedName name="Jan03AMA" localSheetId="3">[4]BS!#REF!</definedName>
    <definedName name="Jan03AMA">[4]BS!#REF!</definedName>
    <definedName name="Jan04AMA">[3]BS!$AD$7:$AD$3582</definedName>
    <definedName name="Jan05AMA" localSheetId="15">[6]BS!#REF!</definedName>
    <definedName name="Jan05AMA" localSheetId="14">[6]BS!#REF!</definedName>
    <definedName name="Jan05AMA" localSheetId="13">[6]BS!#REF!</definedName>
    <definedName name="Jan05AMA" localSheetId="12">[6]BS!#REF!</definedName>
    <definedName name="Jan05AMA" localSheetId="11">[6]BS!#REF!</definedName>
    <definedName name="Jan05AMA" localSheetId="10">[6]BS!#REF!</definedName>
    <definedName name="Jan05AMA" localSheetId="9">[6]BS!#REF!</definedName>
    <definedName name="Jan05AMA" localSheetId="8">[6]BS!#REF!</definedName>
    <definedName name="Jan05AMA" localSheetId="7">[6]BS!#REF!</definedName>
    <definedName name="Jan05AMA" localSheetId="6">[6]BS!#REF!</definedName>
    <definedName name="Jan05AMA" localSheetId="5">[6]BS!#REF!</definedName>
    <definedName name="Jan05AMA" localSheetId="3">[6]BS!#REF!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 localSheetId="15">[4]BS!#REF!</definedName>
    <definedName name="Jul03AMA" localSheetId="14">[4]BS!#REF!</definedName>
    <definedName name="Jul03AMA" localSheetId="13">[4]BS!#REF!</definedName>
    <definedName name="Jul03AMA" localSheetId="12">[4]BS!#REF!</definedName>
    <definedName name="Jul03AMA" localSheetId="11">[4]BS!#REF!</definedName>
    <definedName name="Jul03AMA" localSheetId="10">[4]BS!#REF!</definedName>
    <definedName name="Jul03AMA" localSheetId="9">[4]BS!#REF!</definedName>
    <definedName name="Jul03AMA" localSheetId="8">[4]BS!#REF!</definedName>
    <definedName name="Jul03AMA" localSheetId="7">[4]BS!#REF!</definedName>
    <definedName name="Jul03AMA" localSheetId="6">[4]BS!#REF!</definedName>
    <definedName name="Jul03AMA" localSheetId="5">[4]BS!#REF!</definedName>
    <definedName name="Jul03AMA" localSheetId="3">[4]BS!#REF!</definedName>
    <definedName name="Jul03AMA">[4]BS!#REF!</definedName>
    <definedName name="Jul04AMA">[3]BS!$AJ$7:$AJ$3582</definedName>
    <definedName name="Jul05AMA" localSheetId="15">[6]BS!#REF!</definedName>
    <definedName name="Jul05AMA" localSheetId="14">[6]BS!#REF!</definedName>
    <definedName name="Jul05AMA" localSheetId="13">[6]BS!#REF!</definedName>
    <definedName name="Jul05AMA" localSheetId="12">[6]BS!#REF!</definedName>
    <definedName name="Jul05AMA" localSheetId="11">[6]BS!#REF!</definedName>
    <definedName name="Jul05AMA" localSheetId="10">[6]BS!#REF!</definedName>
    <definedName name="Jul05AMA" localSheetId="9">[6]BS!#REF!</definedName>
    <definedName name="Jul05AMA" localSheetId="8">[6]BS!#REF!</definedName>
    <definedName name="Jul05AMA" localSheetId="7">[6]BS!#REF!</definedName>
    <definedName name="Jul05AMA" localSheetId="6">[6]BS!#REF!</definedName>
    <definedName name="Jul05AMA" localSheetId="5">[6]BS!#REF!</definedName>
    <definedName name="Jul05AMA" localSheetId="3">[6]BS!#REF!</definedName>
    <definedName name="Jul05AMA">[6]BS!#REF!</definedName>
    <definedName name="Jun03AMA" localSheetId="15">[4]BS!#REF!</definedName>
    <definedName name="Jun03AMA" localSheetId="14">[4]BS!#REF!</definedName>
    <definedName name="Jun03AMA" localSheetId="13">[4]BS!#REF!</definedName>
    <definedName name="Jun03AMA" localSheetId="12">[4]BS!#REF!</definedName>
    <definedName name="Jun03AMA" localSheetId="11">[4]BS!#REF!</definedName>
    <definedName name="Jun03AMA" localSheetId="10">[4]BS!#REF!</definedName>
    <definedName name="Jun03AMA" localSheetId="9">[4]BS!#REF!</definedName>
    <definedName name="Jun03AMA" localSheetId="8">[4]BS!#REF!</definedName>
    <definedName name="Jun03AMA" localSheetId="7">[4]BS!#REF!</definedName>
    <definedName name="Jun03AMA" localSheetId="6">[4]BS!#REF!</definedName>
    <definedName name="Jun03AMA" localSheetId="5">[4]BS!#REF!</definedName>
    <definedName name="Jun03AMA" localSheetId="3">[4]BS!#REF!</definedName>
    <definedName name="Jun03AMA">[4]BS!#REF!</definedName>
    <definedName name="Jun04AMA">[3]BS!$AI$7:$AI$3582</definedName>
    <definedName name="Jun05AMA" localSheetId="15">[6]BS!#REF!</definedName>
    <definedName name="Jun05AMA" localSheetId="14">[6]BS!#REF!</definedName>
    <definedName name="Jun05AMA" localSheetId="13">[6]BS!#REF!</definedName>
    <definedName name="Jun05AMA" localSheetId="12">[6]BS!#REF!</definedName>
    <definedName name="Jun05AMA" localSheetId="11">[6]BS!#REF!</definedName>
    <definedName name="Jun05AMA" localSheetId="10">[6]BS!#REF!</definedName>
    <definedName name="Jun05AMA" localSheetId="9">[6]BS!#REF!</definedName>
    <definedName name="Jun05AMA" localSheetId="8">[6]BS!#REF!</definedName>
    <definedName name="Jun05AMA" localSheetId="7">[6]BS!#REF!</definedName>
    <definedName name="Jun05AMA" localSheetId="6">[6]BS!#REF!</definedName>
    <definedName name="Jun05AMA" localSheetId="5">[6]BS!#REF!</definedName>
    <definedName name="Jun05AMA" localSheetId="3">[6]BS!#REF!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15">#REF!</definedName>
    <definedName name="LATEPAY" localSheetId="14">#REF!</definedName>
    <definedName name="LATEPAY" localSheetId="13">#REF!</definedName>
    <definedName name="LATEPAY" localSheetId="12">#REF!</definedName>
    <definedName name="LATEPAY" localSheetId="11">#REF!</definedName>
    <definedName name="LATEPAY" localSheetId="10">#REF!</definedName>
    <definedName name="LATEPAY" localSheetId="9">#REF!</definedName>
    <definedName name="LATEPAY" localSheetId="8">#REF!</definedName>
    <definedName name="LATEPAY" localSheetId="7">#REF!</definedName>
    <definedName name="LATEPAY" localSheetId="6">#REF!</definedName>
    <definedName name="LATEPAY" localSheetId="5">#REF!</definedName>
    <definedName name="LATEPAY" localSheetId="3">#REF!</definedName>
    <definedName name="LATEPAY">#REF!</definedName>
    <definedName name="Line_10" localSheetId="15">#REF!</definedName>
    <definedName name="Line_10" localSheetId="14">#REF!</definedName>
    <definedName name="Line_10" localSheetId="13">#REF!</definedName>
    <definedName name="Line_10" localSheetId="12">#REF!</definedName>
    <definedName name="Line_10" localSheetId="11">#REF!</definedName>
    <definedName name="Line_10" localSheetId="10">#REF!</definedName>
    <definedName name="Line_10" localSheetId="9">#REF!</definedName>
    <definedName name="Line_10" localSheetId="8">#REF!</definedName>
    <definedName name="Line_10" localSheetId="7">#REF!</definedName>
    <definedName name="Line_10" localSheetId="6">#REF!</definedName>
    <definedName name="Line_10" localSheetId="5">#REF!</definedName>
    <definedName name="Line_10" localSheetId="3">#REF!</definedName>
    <definedName name="Line_10">#REF!</definedName>
    <definedName name="Line_11" localSheetId="15">#REF!</definedName>
    <definedName name="Line_11" localSheetId="14">#REF!</definedName>
    <definedName name="Line_11" localSheetId="13">#REF!</definedName>
    <definedName name="Line_11" localSheetId="12">#REF!</definedName>
    <definedName name="Line_11" localSheetId="11">#REF!</definedName>
    <definedName name="Line_11" localSheetId="10">#REF!</definedName>
    <definedName name="Line_11" localSheetId="9">#REF!</definedName>
    <definedName name="Line_11" localSheetId="8">#REF!</definedName>
    <definedName name="Line_11" localSheetId="7">#REF!</definedName>
    <definedName name="Line_11" localSheetId="6">#REF!</definedName>
    <definedName name="Line_11" localSheetId="5">#REF!</definedName>
    <definedName name="Line_11" localSheetId="3">#REF!</definedName>
    <definedName name="Line_11">#REF!</definedName>
    <definedName name="Line_12" localSheetId="15">#REF!</definedName>
    <definedName name="Line_12" localSheetId="14">#REF!</definedName>
    <definedName name="Line_12" localSheetId="13">#REF!</definedName>
    <definedName name="Line_12" localSheetId="12">#REF!</definedName>
    <definedName name="Line_12" localSheetId="11">#REF!</definedName>
    <definedName name="Line_12" localSheetId="10">#REF!</definedName>
    <definedName name="Line_12" localSheetId="9">#REF!</definedName>
    <definedName name="Line_12" localSheetId="8">#REF!</definedName>
    <definedName name="Line_12" localSheetId="7">#REF!</definedName>
    <definedName name="Line_12" localSheetId="6">#REF!</definedName>
    <definedName name="Line_12" localSheetId="5">#REF!</definedName>
    <definedName name="Line_12" localSheetId="3">#REF!</definedName>
    <definedName name="Line_12">#REF!</definedName>
    <definedName name="line_14" localSheetId="15">#REF!</definedName>
    <definedName name="line_14" localSheetId="14">#REF!</definedName>
    <definedName name="line_14" localSheetId="13">#REF!</definedName>
    <definedName name="line_14" localSheetId="12">#REF!</definedName>
    <definedName name="line_14" localSheetId="11">#REF!</definedName>
    <definedName name="line_14" localSheetId="10">#REF!</definedName>
    <definedName name="line_14" localSheetId="9">#REF!</definedName>
    <definedName name="line_14" localSheetId="8">#REF!</definedName>
    <definedName name="line_14" localSheetId="7">#REF!</definedName>
    <definedName name="line_14" localSheetId="6">#REF!</definedName>
    <definedName name="line_14" localSheetId="5">#REF!</definedName>
    <definedName name="line_14" localSheetId="3">#REF!</definedName>
    <definedName name="line_14">#REF!</definedName>
    <definedName name="Line_15" localSheetId="15">#REF!</definedName>
    <definedName name="Line_15" localSheetId="14">#REF!</definedName>
    <definedName name="Line_15" localSheetId="13">#REF!</definedName>
    <definedName name="Line_15" localSheetId="12">#REF!</definedName>
    <definedName name="Line_15" localSheetId="11">#REF!</definedName>
    <definedName name="Line_15" localSheetId="10">#REF!</definedName>
    <definedName name="Line_15" localSheetId="9">#REF!</definedName>
    <definedName name="Line_15" localSheetId="8">#REF!</definedName>
    <definedName name="Line_15" localSheetId="7">#REF!</definedName>
    <definedName name="Line_15" localSheetId="6">#REF!</definedName>
    <definedName name="Line_15" localSheetId="5">#REF!</definedName>
    <definedName name="Line_15" localSheetId="3">#REF!</definedName>
    <definedName name="Line_15">#REF!</definedName>
    <definedName name="Line_19" localSheetId="15">#REF!</definedName>
    <definedName name="Line_19" localSheetId="14">#REF!</definedName>
    <definedName name="Line_19" localSheetId="13">#REF!</definedName>
    <definedName name="Line_19" localSheetId="12">#REF!</definedName>
    <definedName name="Line_19" localSheetId="11">#REF!</definedName>
    <definedName name="Line_19" localSheetId="10">#REF!</definedName>
    <definedName name="Line_19" localSheetId="9">#REF!</definedName>
    <definedName name="Line_19" localSheetId="8">#REF!</definedName>
    <definedName name="Line_19" localSheetId="7">#REF!</definedName>
    <definedName name="Line_19" localSheetId="6">#REF!</definedName>
    <definedName name="Line_19" localSheetId="5">#REF!</definedName>
    <definedName name="Line_19" localSheetId="3">#REF!</definedName>
    <definedName name="Line_19">#REF!</definedName>
    <definedName name="Line_22" localSheetId="15">#REF!</definedName>
    <definedName name="Line_22" localSheetId="14">#REF!</definedName>
    <definedName name="Line_22" localSheetId="13">#REF!</definedName>
    <definedName name="Line_22" localSheetId="12">#REF!</definedName>
    <definedName name="Line_22" localSheetId="11">#REF!</definedName>
    <definedName name="Line_22" localSheetId="10">#REF!</definedName>
    <definedName name="Line_22" localSheetId="9">#REF!</definedName>
    <definedName name="Line_22" localSheetId="8">#REF!</definedName>
    <definedName name="Line_22" localSheetId="7">#REF!</definedName>
    <definedName name="Line_22" localSheetId="6">#REF!</definedName>
    <definedName name="Line_22" localSheetId="5">#REF!</definedName>
    <definedName name="Line_22" localSheetId="3">#REF!</definedName>
    <definedName name="Line_22">#REF!</definedName>
    <definedName name="Line_23" localSheetId="15">#REF!</definedName>
    <definedName name="Line_23" localSheetId="14">#REF!</definedName>
    <definedName name="Line_23" localSheetId="13">#REF!</definedName>
    <definedName name="Line_23" localSheetId="12">#REF!</definedName>
    <definedName name="Line_23" localSheetId="11">#REF!</definedName>
    <definedName name="Line_23" localSheetId="10">#REF!</definedName>
    <definedName name="Line_23" localSheetId="9">#REF!</definedName>
    <definedName name="Line_23" localSheetId="8">#REF!</definedName>
    <definedName name="Line_23" localSheetId="7">#REF!</definedName>
    <definedName name="Line_23" localSheetId="6">#REF!</definedName>
    <definedName name="Line_23" localSheetId="5">#REF!</definedName>
    <definedName name="Line_23" localSheetId="3">#REF!</definedName>
    <definedName name="Line_23">#REF!</definedName>
    <definedName name="Line_25" localSheetId="15">#REF!</definedName>
    <definedName name="Line_25" localSheetId="14">#REF!</definedName>
    <definedName name="Line_25" localSheetId="13">#REF!</definedName>
    <definedName name="Line_25" localSheetId="12">#REF!</definedName>
    <definedName name="Line_25" localSheetId="11">#REF!</definedName>
    <definedName name="Line_25" localSheetId="10">#REF!</definedName>
    <definedName name="Line_25" localSheetId="9">#REF!</definedName>
    <definedName name="Line_25" localSheetId="8">#REF!</definedName>
    <definedName name="Line_25" localSheetId="7">#REF!</definedName>
    <definedName name="Line_25" localSheetId="6">#REF!</definedName>
    <definedName name="Line_25" localSheetId="5">#REF!</definedName>
    <definedName name="Line_25" localSheetId="3">#REF!</definedName>
    <definedName name="Line_25">#REF!</definedName>
    <definedName name="LoadArray">'[19]Load Source Data'!$C$78:$X$89</definedName>
    <definedName name="LoadGrowthAdder" localSheetId="15">#REF!</definedName>
    <definedName name="LoadGrowthAdder" localSheetId="14">#REF!</definedName>
    <definedName name="LoadGrowthAdder" localSheetId="13">#REF!</definedName>
    <definedName name="LoadGrowthAdder" localSheetId="12">#REF!</definedName>
    <definedName name="LoadGrowthAdder" localSheetId="11">#REF!</definedName>
    <definedName name="LoadGrowthAdder" localSheetId="10">#REF!</definedName>
    <definedName name="LoadGrowthAdder" localSheetId="9">#REF!</definedName>
    <definedName name="LoadGrowthAdder" localSheetId="8">#REF!</definedName>
    <definedName name="LoadGrowthAdder" localSheetId="7">#REF!</definedName>
    <definedName name="LoadGrowthAdder" localSheetId="6">#REF!</definedName>
    <definedName name="LoadGrowthAdder" localSheetId="5">#REF!</definedName>
    <definedName name="LoadGrowthAdder" localSheetId="3">#REF!</definedName>
    <definedName name="LoadGrowthAdder">#REF!</definedName>
    <definedName name="lookup" hidden="1">{#N/A,#N/A,FALSE,"Coversheet";#N/A,#N/A,FALSE,"QA"}</definedName>
    <definedName name="Mar03AMA" localSheetId="15">[4]BS!#REF!</definedName>
    <definedName name="Mar03AMA" localSheetId="14">[4]BS!#REF!</definedName>
    <definedName name="Mar03AMA" localSheetId="13">[4]BS!#REF!</definedName>
    <definedName name="Mar03AMA" localSheetId="12">[4]BS!#REF!</definedName>
    <definedName name="Mar03AMA" localSheetId="11">[4]BS!#REF!</definedName>
    <definedName name="Mar03AMA" localSheetId="10">[4]BS!#REF!</definedName>
    <definedName name="Mar03AMA" localSheetId="9">[4]BS!#REF!</definedName>
    <definedName name="Mar03AMA" localSheetId="8">[4]BS!#REF!</definedName>
    <definedName name="Mar03AMA" localSheetId="7">[4]BS!#REF!</definedName>
    <definedName name="Mar03AMA" localSheetId="6">[4]BS!#REF!</definedName>
    <definedName name="Mar03AMA" localSheetId="5">[4]BS!#REF!</definedName>
    <definedName name="Mar03AMA" localSheetId="3">[4]BS!#REF!</definedName>
    <definedName name="Mar03AMA">[4]BS!#REF!</definedName>
    <definedName name="Mar04AMA">[3]BS!$AF$7:$AF$3582</definedName>
    <definedName name="Mar05AMA" localSheetId="15">[6]BS!#REF!</definedName>
    <definedName name="Mar05AMA" localSheetId="14">[6]BS!#REF!</definedName>
    <definedName name="Mar05AMA" localSheetId="13">[6]BS!#REF!</definedName>
    <definedName name="Mar05AMA" localSheetId="12">[6]BS!#REF!</definedName>
    <definedName name="Mar05AMA" localSheetId="11">[6]BS!#REF!</definedName>
    <definedName name="Mar05AMA" localSheetId="10">[6]BS!#REF!</definedName>
    <definedName name="Mar05AMA" localSheetId="9">[6]BS!#REF!</definedName>
    <definedName name="Mar05AMA" localSheetId="8">[6]BS!#REF!</definedName>
    <definedName name="Mar05AMA" localSheetId="7">[6]BS!#REF!</definedName>
    <definedName name="Mar05AMA" localSheetId="6">[6]BS!#REF!</definedName>
    <definedName name="Mar05AMA" localSheetId="5">[6]BS!#REF!</definedName>
    <definedName name="Mar05AMA" localSheetId="3">[6]BS!#REF!</definedName>
    <definedName name="Mar05AMA">[6]BS!#REF!</definedName>
    <definedName name="May03AMA" localSheetId="15">[4]BS!#REF!</definedName>
    <definedName name="May03AMA" localSheetId="14">[4]BS!#REF!</definedName>
    <definedName name="May03AMA" localSheetId="13">[4]BS!#REF!</definedName>
    <definedName name="May03AMA" localSheetId="12">[4]BS!#REF!</definedName>
    <definedName name="May03AMA" localSheetId="11">[4]BS!#REF!</definedName>
    <definedName name="May03AMA" localSheetId="10">[4]BS!#REF!</definedName>
    <definedName name="May03AMA" localSheetId="9">[4]BS!#REF!</definedName>
    <definedName name="May03AMA" localSheetId="8">[4]BS!#REF!</definedName>
    <definedName name="May03AMA" localSheetId="7">[4]BS!#REF!</definedName>
    <definedName name="May03AMA" localSheetId="6">[4]BS!#REF!</definedName>
    <definedName name="May03AMA" localSheetId="5">[4]BS!#REF!</definedName>
    <definedName name="May03AMA" localSheetId="3">[4]BS!#REF!</definedName>
    <definedName name="May03AMA">[4]BS!#REF!</definedName>
    <definedName name="May04AMA">[3]BS!$AH$7:$AH$3582</definedName>
    <definedName name="May05AMA" localSheetId="15">[6]BS!#REF!</definedName>
    <definedName name="May05AMA" localSheetId="14">[6]BS!#REF!</definedName>
    <definedName name="May05AMA" localSheetId="13">[6]BS!#REF!</definedName>
    <definedName name="May05AMA" localSheetId="12">[6]BS!#REF!</definedName>
    <definedName name="May05AMA" localSheetId="11">[6]BS!#REF!</definedName>
    <definedName name="May05AMA" localSheetId="10">[6]BS!#REF!</definedName>
    <definedName name="May05AMA" localSheetId="9">[6]BS!#REF!</definedName>
    <definedName name="May05AMA" localSheetId="8">[6]BS!#REF!</definedName>
    <definedName name="May05AMA" localSheetId="7">[6]BS!#REF!</definedName>
    <definedName name="May05AMA" localSheetId="6">[6]BS!#REF!</definedName>
    <definedName name="May05AMA" localSheetId="5">[6]BS!#REF!</definedName>
    <definedName name="May05AMA" localSheetId="3">[6]BS!#REF!</definedName>
    <definedName name="May05AMA">[6]BS!#REF!</definedName>
    <definedName name="MERGER_COST">[20]Sheet1!$AF$3:$AJ$28</definedName>
    <definedName name="MERGERCOSTS" localSheetId="15">[21]model!#REF!</definedName>
    <definedName name="MERGERCOSTS" localSheetId="14">[21]model!#REF!</definedName>
    <definedName name="MERGERCOSTS" localSheetId="13">[21]model!#REF!</definedName>
    <definedName name="MERGERCOSTS" localSheetId="12">[21]model!#REF!</definedName>
    <definedName name="MERGERCOSTS" localSheetId="11">[21]model!#REF!</definedName>
    <definedName name="MERGERCOSTS" localSheetId="10">[21]model!#REF!</definedName>
    <definedName name="MERGERCOSTS" localSheetId="9">[21]model!#REF!</definedName>
    <definedName name="MERGERCOSTS" localSheetId="8">[21]model!#REF!</definedName>
    <definedName name="MERGERCOSTS" localSheetId="7">[21]model!#REF!</definedName>
    <definedName name="MERGERCOSTS" localSheetId="6">[21]model!#REF!</definedName>
    <definedName name="MERGERCOSTS" localSheetId="5">[21]model!#REF!</definedName>
    <definedName name="MERGERCOSTS" localSheetId="3">[21]model!#REF!</definedName>
    <definedName name="MERGERCOSTS">[21]model!#REF!</definedName>
    <definedName name="Miller" hidden="1">{#N/A,#N/A,FALSE,"Expenditures";#N/A,#N/A,FALSE,"Property Placed In-Service";#N/A,#N/A,FALSE,"CWIP Balances"}</definedName>
    <definedName name="MISCELLANEOUS" localSheetId="15">#REF!</definedName>
    <definedName name="MISCELLANEOUS" localSheetId="14">#REF!</definedName>
    <definedName name="MISCELLANEOUS" localSheetId="13">#REF!</definedName>
    <definedName name="MISCELLANEOUS" localSheetId="12">#REF!</definedName>
    <definedName name="MISCELLANEOUS" localSheetId="11">#REF!</definedName>
    <definedName name="MISCELLANEOUS" localSheetId="10">#REF!</definedName>
    <definedName name="MISCELLANEOUS" localSheetId="9">#REF!</definedName>
    <definedName name="MISCELLANEOUS" localSheetId="8">#REF!</definedName>
    <definedName name="MISCELLANEOUS" localSheetId="7">#REF!</definedName>
    <definedName name="MISCELLANEOUS" localSheetId="6">#REF!</definedName>
    <definedName name="MISCELLANEOUS" localSheetId="5">#REF!</definedName>
    <definedName name="MISCELLANEOUS" localSheetId="3">#REF!</definedName>
    <definedName name="MISCELLANEOUS">#REF!</definedName>
    <definedName name="MonTotalDispatch" localSheetId="15">[13]Dispatch!#REF!</definedName>
    <definedName name="MonTotalDispatch" localSheetId="14">[13]Dispatch!#REF!</definedName>
    <definedName name="MonTotalDispatch" localSheetId="13">[13]Dispatch!#REF!</definedName>
    <definedName name="MonTotalDispatch" localSheetId="12">[13]Dispatch!#REF!</definedName>
    <definedName name="MonTotalDispatch" localSheetId="11">[13]Dispatch!#REF!</definedName>
    <definedName name="MonTotalDispatch" localSheetId="10">[13]Dispatch!#REF!</definedName>
    <definedName name="MonTotalDispatch" localSheetId="9">[13]Dispatch!#REF!</definedName>
    <definedName name="MonTotalDispatch" localSheetId="8">[13]Dispatch!#REF!</definedName>
    <definedName name="MonTotalDispatch" localSheetId="7">[13]Dispatch!#REF!</definedName>
    <definedName name="MonTotalDispatch" localSheetId="6">[13]Dispatch!#REF!</definedName>
    <definedName name="MonTotalDispatch" localSheetId="5">[13]Dispatch!#REF!</definedName>
    <definedName name="MonTotalDispatch" localSheetId="3">[13]Dispatch!#REF!</definedName>
    <definedName name="MonTotalDispatch">[13]Dispatch!#REF!</definedName>
    <definedName name="MT" localSheetId="15">#REF!</definedName>
    <definedName name="MT" localSheetId="14">#REF!</definedName>
    <definedName name="MT" localSheetId="13">#REF!</definedName>
    <definedName name="MT" localSheetId="12">#REF!</definedName>
    <definedName name="MT" localSheetId="11">#REF!</definedName>
    <definedName name="MT" localSheetId="10">#REF!</definedName>
    <definedName name="MT" localSheetId="9">#REF!</definedName>
    <definedName name="MT" localSheetId="8">#REF!</definedName>
    <definedName name="MT" localSheetId="7">#REF!</definedName>
    <definedName name="MT" localSheetId="6">#REF!</definedName>
    <definedName name="MT" localSheetId="5">#REF!</definedName>
    <definedName name="MT" localSheetId="3">#REF!</definedName>
    <definedName name="MT">#REF!</definedName>
    <definedName name="MTD_Format">[22]Mthly!$B$11:$D$11,[22]Mthly!$B$32:$D$32</definedName>
    <definedName name="MustRunGen" localSheetId="15">[13]Dispatch!#REF!</definedName>
    <definedName name="MustRunGen" localSheetId="14">[13]Dispatch!#REF!</definedName>
    <definedName name="MustRunGen" localSheetId="13">[13]Dispatch!#REF!</definedName>
    <definedName name="MustRunGen" localSheetId="12">[13]Dispatch!#REF!</definedName>
    <definedName name="MustRunGen" localSheetId="11">[13]Dispatch!#REF!</definedName>
    <definedName name="MustRunGen" localSheetId="10">[13]Dispatch!#REF!</definedName>
    <definedName name="MustRunGen" localSheetId="9">[13]Dispatch!#REF!</definedName>
    <definedName name="MustRunGen" localSheetId="8">[13]Dispatch!#REF!</definedName>
    <definedName name="MustRunGen" localSheetId="7">[13]Dispatch!#REF!</definedName>
    <definedName name="MustRunGen" localSheetId="6">[13]Dispatch!#REF!</definedName>
    <definedName name="MustRunGen" localSheetId="5">[13]Dispatch!#REF!</definedName>
    <definedName name="MustRunGen" localSheetId="3">[13]Dispatch!#REF!</definedName>
    <definedName name="MustRunGen">[13]Dispatch!#REF!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 localSheetId="15">[5]DT_A_AMW93!#REF!</definedName>
    <definedName name="NWSales_MWH" localSheetId="14">[5]DT_A_AMW93!#REF!</definedName>
    <definedName name="NWSales_MWH" localSheetId="13">[5]DT_A_AMW93!#REF!</definedName>
    <definedName name="NWSales_MWH" localSheetId="12">[5]DT_A_AMW93!#REF!</definedName>
    <definedName name="NWSales_MWH" localSheetId="11">[5]DT_A_AMW93!#REF!</definedName>
    <definedName name="NWSales_MWH" localSheetId="10">[5]DT_A_AMW93!#REF!</definedName>
    <definedName name="NWSales_MWH" localSheetId="9">[5]DT_A_AMW93!#REF!</definedName>
    <definedName name="NWSales_MWH" localSheetId="8">[5]DT_A_AMW93!#REF!</definedName>
    <definedName name="NWSales_MWH" localSheetId="7">[5]DT_A_AMW93!#REF!</definedName>
    <definedName name="NWSales_MWH" localSheetId="6">[5]DT_A_AMW93!#REF!</definedName>
    <definedName name="NWSales_MWH" localSheetId="5">[5]DT_A_AMW93!#REF!</definedName>
    <definedName name="NWSales_MWH" localSheetId="3">[5]DT_A_AMW93!#REF!</definedName>
    <definedName name="NWSales_MWH">[5]DT_A_AMW93!#REF!</definedName>
    <definedName name="OBCLEASE" localSheetId="15">#REF!</definedName>
    <definedName name="OBCLEASE" localSheetId="14">#REF!</definedName>
    <definedName name="OBCLEASE" localSheetId="13">#REF!</definedName>
    <definedName name="OBCLEASE" localSheetId="12">#REF!</definedName>
    <definedName name="OBCLEASE" localSheetId="11">#REF!</definedName>
    <definedName name="OBCLEASE" localSheetId="10">#REF!</definedName>
    <definedName name="OBCLEASE" localSheetId="9">#REF!</definedName>
    <definedName name="OBCLEASE" localSheetId="8">#REF!</definedName>
    <definedName name="OBCLEASE" localSheetId="7">#REF!</definedName>
    <definedName name="OBCLEASE" localSheetId="6">#REF!</definedName>
    <definedName name="OBCLEASE" localSheetId="5">#REF!</definedName>
    <definedName name="OBCLEASE" localSheetId="3">#REF!</definedName>
    <definedName name="OBCLEASE">#REF!</definedName>
    <definedName name="Oct03AMA">[2]BS!$AH$7:$AH$3582</definedName>
    <definedName name="Oct04AMA">[3]BS!$AM$7:$AM$3582</definedName>
    <definedName name="OPEXPPF" localSheetId="15">#REF!</definedName>
    <definedName name="OPEXPPF" localSheetId="14">#REF!</definedName>
    <definedName name="OPEXPPF" localSheetId="13">#REF!</definedName>
    <definedName name="OPEXPPF" localSheetId="12">#REF!</definedName>
    <definedName name="OPEXPPF" localSheetId="11">#REF!</definedName>
    <definedName name="OPEXPPF" localSheetId="10">#REF!</definedName>
    <definedName name="OPEXPPF" localSheetId="9">#REF!</definedName>
    <definedName name="OPEXPPF" localSheetId="8">#REF!</definedName>
    <definedName name="OPEXPPF" localSheetId="7">#REF!</definedName>
    <definedName name="OPEXPPF" localSheetId="6">#REF!</definedName>
    <definedName name="OPEXPPF" localSheetId="5">#REF!</definedName>
    <definedName name="OPEXPPF" localSheetId="3">#REF!</definedName>
    <definedName name="OPEXPPF">#REF!</definedName>
    <definedName name="OPEXPRS" localSheetId="15">#REF!</definedName>
    <definedName name="OPEXPRS" localSheetId="14">#REF!</definedName>
    <definedName name="OPEXPRS" localSheetId="13">#REF!</definedName>
    <definedName name="OPEXPRS" localSheetId="12">#REF!</definedName>
    <definedName name="OPEXPRS" localSheetId="11">#REF!</definedName>
    <definedName name="OPEXPRS" localSheetId="10">#REF!</definedName>
    <definedName name="OPEXPRS" localSheetId="9">#REF!</definedName>
    <definedName name="OPEXPRS" localSheetId="8">#REF!</definedName>
    <definedName name="OPEXPRS" localSheetId="7">#REF!</definedName>
    <definedName name="OPEXPRS" localSheetId="6">#REF!</definedName>
    <definedName name="OPEXPRS" localSheetId="5">#REF!</definedName>
    <definedName name="OPEXPRS" localSheetId="3">#REF!</definedName>
    <definedName name="OPEXPRS">#REF!</definedName>
    <definedName name="outlookdata">'[23]pivoted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15">#REF!</definedName>
    <definedName name="Page1" localSheetId="14">#REF!</definedName>
    <definedName name="Page1" localSheetId="13">#REF!</definedName>
    <definedName name="Page1" localSheetId="12">#REF!</definedName>
    <definedName name="Page1" localSheetId="11">#REF!</definedName>
    <definedName name="Page1" localSheetId="10">#REF!</definedName>
    <definedName name="Page1" localSheetId="9">#REF!</definedName>
    <definedName name="Page1" localSheetId="8">#REF!</definedName>
    <definedName name="Page1" localSheetId="7">#REF!</definedName>
    <definedName name="Page1" localSheetId="6">#REF!</definedName>
    <definedName name="Page1" localSheetId="5">#REF!</definedName>
    <definedName name="Page1" localSheetId="3">#REF!</definedName>
    <definedName name="Page1">#REF!</definedName>
    <definedName name="Page2" localSheetId="15">#REF!</definedName>
    <definedName name="Page2" localSheetId="14">#REF!</definedName>
    <definedName name="Page2" localSheetId="13">#REF!</definedName>
    <definedName name="Page2" localSheetId="12">#REF!</definedName>
    <definedName name="Page2" localSheetId="11">#REF!</definedName>
    <definedName name="Page2" localSheetId="10">#REF!</definedName>
    <definedName name="Page2" localSheetId="9">#REF!</definedName>
    <definedName name="Page2" localSheetId="8">#REF!</definedName>
    <definedName name="Page2" localSheetId="7">#REF!</definedName>
    <definedName name="Page2" localSheetId="6">#REF!</definedName>
    <definedName name="Page2" localSheetId="5">#REF!</definedName>
    <definedName name="Page2" localSheetId="3">#REF!</definedName>
    <definedName name="Page2">#REF!</definedName>
    <definedName name="PEBBLE" localSheetId="15">#REF!</definedName>
    <definedName name="PEBBLE" localSheetId="14">#REF!</definedName>
    <definedName name="PEBBLE" localSheetId="13">#REF!</definedName>
    <definedName name="PEBBLE" localSheetId="12">#REF!</definedName>
    <definedName name="PEBBLE" localSheetId="11">#REF!</definedName>
    <definedName name="PEBBLE" localSheetId="10">#REF!</definedName>
    <definedName name="PEBBLE" localSheetId="9">#REF!</definedName>
    <definedName name="PEBBLE" localSheetId="8">#REF!</definedName>
    <definedName name="PEBBLE" localSheetId="7">#REF!</definedName>
    <definedName name="PEBBLE" localSheetId="6">#REF!</definedName>
    <definedName name="PEBBLE" localSheetId="5">#REF!</definedName>
    <definedName name="PEBBLE" localSheetId="3">#REF!</definedName>
    <definedName name="PEBBLE">#REF!</definedName>
    <definedName name="Percent_debt">[16]Inputs!$E$129</definedName>
    <definedName name="PERCENTAGES_CALCULATED" localSheetId="15">#REF!</definedName>
    <definedName name="PERCENTAGES_CALCULATED" localSheetId="14">#REF!</definedName>
    <definedName name="PERCENTAGES_CALCULATED" localSheetId="13">#REF!</definedName>
    <definedName name="PERCENTAGES_CALCULATED" localSheetId="12">#REF!</definedName>
    <definedName name="PERCENTAGES_CALCULATED" localSheetId="11">#REF!</definedName>
    <definedName name="PERCENTAGES_CALCULATED" localSheetId="10">#REF!</definedName>
    <definedName name="PERCENTAGES_CALCULATED" localSheetId="9">#REF!</definedName>
    <definedName name="PERCENTAGES_CALCULATED" localSheetId="8">#REF!</definedName>
    <definedName name="PERCENTAGES_CALCULATED" localSheetId="7">#REF!</definedName>
    <definedName name="PERCENTAGES_CALCULATED" localSheetId="6">#REF!</definedName>
    <definedName name="PERCENTAGES_CALCULATED" localSheetId="5">#REF!</definedName>
    <definedName name="PERCENTAGES_CALCULATED" localSheetId="3">#REF!</definedName>
    <definedName name="PERCENTAGES_CALCULATED">#REF!</definedName>
    <definedName name="PreTaxDebtCost">[8]Assumptions!$I$56</definedName>
    <definedName name="PreTaxWACC">[8]Assumptions!$I$62</definedName>
    <definedName name="PriceCaseTable" localSheetId="15">#REF!</definedName>
    <definedName name="PriceCaseTable" localSheetId="14">#REF!</definedName>
    <definedName name="PriceCaseTable" localSheetId="13">#REF!</definedName>
    <definedName name="PriceCaseTable" localSheetId="12">#REF!</definedName>
    <definedName name="PriceCaseTable" localSheetId="11">#REF!</definedName>
    <definedName name="PriceCaseTable" localSheetId="10">#REF!</definedName>
    <definedName name="PriceCaseTable" localSheetId="9">#REF!</definedName>
    <definedName name="PriceCaseTable" localSheetId="8">#REF!</definedName>
    <definedName name="PriceCaseTable" localSheetId="7">#REF!</definedName>
    <definedName name="PriceCaseTable" localSheetId="6">#REF!</definedName>
    <definedName name="PriceCaseTable" localSheetId="5">#REF!</definedName>
    <definedName name="PriceCaseTable" localSheetId="3">#REF!</definedName>
    <definedName name="PriceCaseTable">#REF!</definedName>
    <definedName name="Prices_Aurora">'[15]Monthly Price Summary'!$C$4:$H$63</definedName>
    <definedName name="_xlnm.Print_Area" localSheetId="15">'01.2019 Base Rate Revenue'!$A$1:$I$41,'01.2019 Base Rate Revenue'!$A$43:$J$85,'01.2019 Base Rate Revenue'!$M$22:$X$38</definedName>
    <definedName name="_xlnm.Print_Area" localSheetId="14">'02.2019 Base Rate Revenue'!$A$1:$I$41,'02.2019 Base Rate Revenue'!$A$43:$J$85,'02.2019 Base Rate Revenue'!$M$22:$X$38</definedName>
    <definedName name="_xlnm.Print_Area" localSheetId="13">'03.2019 Base Rate Revenue'!$A$1:$I$41,'03.2019 Base Rate Revenue'!$A$43:$J$85,'03.2019 Base Rate Revenue'!$M$22:$X$38</definedName>
    <definedName name="_xlnm.Print_Area" localSheetId="12">'04.2019 Base Rate Revenue'!$A$1:$I$41,'04.2019 Base Rate Revenue'!$A$43:$J$85,'04.2019 Base Rate Revenue'!$M$22:$X$38</definedName>
    <definedName name="_xlnm.Print_Area" localSheetId="11">'05.2019 Base Rate Revenue'!$A$1:$I$41,'05.2019 Base Rate Revenue'!$A$43:$J$85,'05.2019 Base Rate Revenue'!$M$22:$X$38</definedName>
    <definedName name="_xlnm.Print_Area" localSheetId="10">'06.2019 Base Rate Revenue'!$A$1:$I$41,'06.2019 Base Rate Revenue'!$A$43:$J$85,'06.2019 Base Rate Revenue'!$M$22:$X$38</definedName>
    <definedName name="_xlnm.Print_Area" localSheetId="9">'07.2019 Base Rate Revenue'!$A$1:$I$41,'07.2019 Base Rate Revenue'!$A$43:$J$85,'07.2019 Base Rate Revenue'!$M$22:$X$38</definedName>
    <definedName name="_xlnm.Print_Area" localSheetId="8">'08.2019 Base Rate Revenue'!$A$1:$I$41,'08.2019 Base Rate Revenue'!$A$43:$J$85,'08.2019 Base Rate Revenue'!$M$22:$X$38</definedName>
    <definedName name="_xlnm.Print_Area" localSheetId="7">'09.2019 Base Rate Revenue'!$A$1:$I$41,'09.2019 Base Rate Revenue'!$A$43:$J$85,'09.2019 Base Rate Revenue'!$M$22:$X$38</definedName>
    <definedName name="_xlnm.Print_Area" localSheetId="6">'10.2019 Base Rate Revenue'!$A$1:$I$41,'10.2019 Base Rate Revenue'!$A$43:$J$85,'10.2019 Base Rate Revenue'!$M$22:$X$38</definedName>
    <definedName name="_xlnm.Print_Area" localSheetId="5">'11.2019 Base Rate Revenue'!$A$1:$I$41,'11.2019 Base Rate Revenue'!$A$43:$J$87,'11.2019 Base Rate Revenue'!$M$22:$X$38</definedName>
    <definedName name="_xlnm.Print_Area" localSheetId="4">'12.2019 Base Rate Revenue'!$A$1:$I$41,'12.2019 Base Rate Revenue'!$A$43:$J$87,'12.2019 Base Rate Revenue'!$M$22:$X$38</definedName>
    <definedName name="_xlnm.Print_Area" localSheetId="3">'Deferral Calc'!$A$1:$P$85</definedName>
    <definedName name="_xlnm.Print_Area" localSheetId="2">'EDWA 3% test'!$A$1:$P$64</definedName>
    <definedName name="_xlnm.Print_Titles" localSheetId="2">'EDWA 3% test'!$A:$B</definedName>
    <definedName name="PRO_FORMA" localSheetId="15">#REF!</definedName>
    <definedName name="PRO_FORMA" localSheetId="14">#REF!</definedName>
    <definedName name="PRO_FORMA" localSheetId="13">#REF!</definedName>
    <definedName name="PRO_FORMA" localSheetId="12">#REF!</definedName>
    <definedName name="PRO_FORMA" localSheetId="11">#REF!</definedName>
    <definedName name="PRO_FORMA" localSheetId="10">#REF!</definedName>
    <definedName name="PRO_FORMA" localSheetId="9">#REF!</definedName>
    <definedName name="PRO_FORMA" localSheetId="8">#REF!</definedName>
    <definedName name="PRO_FORMA" localSheetId="7">#REF!</definedName>
    <definedName name="PRO_FORMA" localSheetId="6">#REF!</definedName>
    <definedName name="PRO_FORMA" localSheetId="5">#REF!</definedName>
    <definedName name="PRO_FORMA" localSheetId="3">#REF!</definedName>
    <definedName name="PRO_FORMA">#REF!</definedName>
    <definedName name="PRODADJ" localSheetId="15">#REF!</definedName>
    <definedName name="PRODADJ" localSheetId="14">#REF!</definedName>
    <definedName name="PRODADJ" localSheetId="13">#REF!</definedName>
    <definedName name="PRODADJ" localSheetId="12">#REF!</definedName>
    <definedName name="PRODADJ" localSheetId="11">#REF!</definedName>
    <definedName name="PRODADJ" localSheetId="10">#REF!</definedName>
    <definedName name="PRODADJ" localSheetId="9">#REF!</definedName>
    <definedName name="PRODADJ" localSheetId="8">#REF!</definedName>
    <definedName name="PRODADJ" localSheetId="7">#REF!</definedName>
    <definedName name="PRODADJ" localSheetId="6">#REF!</definedName>
    <definedName name="PRODADJ" localSheetId="5">#REF!</definedName>
    <definedName name="PRODADJ" localSheetId="3">#REF!</definedName>
    <definedName name="PRODADJ">#REF!</definedName>
    <definedName name="Prodprop" localSheetId="15">#REF!</definedName>
    <definedName name="Prodprop" localSheetId="14">#REF!</definedName>
    <definedName name="Prodprop" localSheetId="13">#REF!</definedName>
    <definedName name="Prodprop" localSheetId="12">#REF!</definedName>
    <definedName name="Prodprop" localSheetId="11">#REF!</definedName>
    <definedName name="Prodprop" localSheetId="10">#REF!</definedName>
    <definedName name="Prodprop" localSheetId="9">#REF!</definedName>
    <definedName name="Prodprop" localSheetId="8">#REF!</definedName>
    <definedName name="Prodprop" localSheetId="7">#REF!</definedName>
    <definedName name="Prodprop" localSheetId="6">#REF!</definedName>
    <definedName name="Prodprop" localSheetId="5">#REF!</definedName>
    <definedName name="Prodprop" localSheetId="3">#REF!</definedName>
    <definedName name="Prodprop">#REF!</definedName>
    <definedName name="Production_Factor" localSheetId="15">#REF!</definedName>
    <definedName name="Production_Factor" localSheetId="14">#REF!</definedName>
    <definedName name="Production_Factor" localSheetId="13">#REF!</definedName>
    <definedName name="Production_Factor" localSheetId="12">#REF!</definedName>
    <definedName name="Production_Factor" localSheetId="11">#REF!</definedName>
    <definedName name="Production_Factor" localSheetId="10">#REF!</definedName>
    <definedName name="Production_Factor" localSheetId="9">#REF!</definedName>
    <definedName name="Production_Factor" localSheetId="8">#REF!</definedName>
    <definedName name="Production_Factor" localSheetId="7">#REF!</definedName>
    <definedName name="Production_Factor" localSheetId="6">#REF!</definedName>
    <definedName name="Production_Factor" localSheetId="5">#REF!</definedName>
    <definedName name="Production_Factor" localSheetId="3">#REF!</definedName>
    <definedName name="Production_Factor">#REF!</definedName>
    <definedName name="PROPSALES" localSheetId="15">#REF!</definedName>
    <definedName name="PROPSALES" localSheetId="14">#REF!</definedName>
    <definedName name="PROPSALES" localSheetId="13">#REF!</definedName>
    <definedName name="PROPSALES" localSheetId="12">#REF!</definedName>
    <definedName name="PROPSALES" localSheetId="11">#REF!</definedName>
    <definedName name="PROPSALES" localSheetId="10">#REF!</definedName>
    <definedName name="PROPSALES" localSheetId="9">#REF!</definedName>
    <definedName name="PROPSALES" localSheetId="8">#REF!</definedName>
    <definedName name="PROPSALES" localSheetId="7">#REF!</definedName>
    <definedName name="PROPSALES" localSheetId="6">#REF!</definedName>
    <definedName name="PROPSALES" localSheetId="5">#REF!</definedName>
    <definedName name="PROPSALES" localSheetId="3">#REF!</definedName>
    <definedName name="PROPSALES">#REF!</definedName>
    <definedName name="Prov_Cap_Tax">[16]Inputs!$E$111</definedName>
    <definedName name="PSPL" localSheetId="15">#REF!</definedName>
    <definedName name="PSPL" localSheetId="14">#REF!</definedName>
    <definedName name="PSPL" localSheetId="13">#REF!</definedName>
    <definedName name="PSPL" localSheetId="12">#REF!</definedName>
    <definedName name="PSPL" localSheetId="11">#REF!</definedName>
    <definedName name="PSPL" localSheetId="10">#REF!</definedName>
    <definedName name="PSPL" localSheetId="9">#REF!</definedName>
    <definedName name="PSPL" localSheetId="8">#REF!</definedName>
    <definedName name="PSPL" localSheetId="7">#REF!</definedName>
    <definedName name="PSPL" localSheetId="6">#REF!</definedName>
    <definedName name="PSPL" localSheetId="5">#REF!</definedName>
    <definedName name="PSPL" localSheetId="3">#REF!</definedName>
    <definedName name="PSPL">#REF!</definedName>
    <definedName name="PWRCSTPF" localSheetId="15">#REF!</definedName>
    <definedName name="PWRCSTPF" localSheetId="14">#REF!</definedName>
    <definedName name="PWRCSTPF" localSheetId="13">#REF!</definedName>
    <definedName name="PWRCSTPF" localSheetId="12">#REF!</definedName>
    <definedName name="PWRCSTPF" localSheetId="11">#REF!</definedName>
    <definedName name="PWRCSTPF" localSheetId="10">#REF!</definedName>
    <definedName name="PWRCSTPF" localSheetId="9">#REF!</definedName>
    <definedName name="PWRCSTPF" localSheetId="8">#REF!</definedName>
    <definedName name="PWRCSTPF" localSheetId="7">#REF!</definedName>
    <definedName name="PWRCSTPF" localSheetId="6">#REF!</definedName>
    <definedName name="PWRCSTPF" localSheetId="5">#REF!</definedName>
    <definedName name="PWRCSTPF" localSheetId="3">#REF!</definedName>
    <definedName name="PWRCSTPF">#REF!</definedName>
    <definedName name="PWRCSTRS" localSheetId="15">#REF!</definedName>
    <definedName name="PWRCSTRS" localSheetId="14">#REF!</definedName>
    <definedName name="PWRCSTRS" localSheetId="13">#REF!</definedName>
    <definedName name="PWRCSTRS" localSheetId="12">#REF!</definedName>
    <definedName name="PWRCSTRS" localSheetId="11">#REF!</definedName>
    <definedName name="PWRCSTRS" localSheetId="10">#REF!</definedName>
    <definedName name="PWRCSTRS" localSheetId="9">#REF!</definedName>
    <definedName name="PWRCSTRS" localSheetId="8">#REF!</definedName>
    <definedName name="PWRCSTRS" localSheetId="7">#REF!</definedName>
    <definedName name="PWRCSTRS" localSheetId="6">#REF!</definedName>
    <definedName name="PWRCSTRS" localSheetId="5">#REF!</definedName>
    <definedName name="PWRCSTRS" localSheetId="3">#REF!</definedName>
    <definedName name="PWRCSTRS">#REF!</definedName>
    <definedName name="PWRCSTWP" localSheetId="15">#REF!</definedName>
    <definedName name="PWRCSTWP" localSheetId="14">#REF!</definedName>
    <definedName name="PWRCSTWP" localSheetId="13">#REF!</definedName>
    <definedName name="PWRCSTWP" localSheetId="12">#REF!</definedName>
    <definedName name="PWRCSTWP" localSheetId="11">#REF!</definedName>
    <definedName name="PWRCSTWP" localSheetId="10">#REF!</definedName>
    <definedName name="PWRCSTWP" localSheetId="9">#REF!</definedName>
    <definedName name="PWRCSTWP" localSheetId="8">#REF!</definedName>
    <definedName name="PWRCSTWP" localSheetId="7">#REF!</definedName>
    <definedName name="PWRCSTWP" localSheetId="6">#REF!</definedName>
    <definedName name="PWRCSTWP" localSheetId="5">#REF!</definedName>
    <definedName name="PWRCSTWP" localSheetId="3">#REF!</definedName>
    <definedName name="PWRCSTWP">#REF!</definedName>
    <definedName name="PWRCSTWR" localSheetId="15">#REF!</definedName>
    <definedName name="PWRCSTWR" localSheetId="14">#REF!</definedName>
    <definedName name="PWRCSTWR" localSheetId="13">#REF!</definedName>
    <definedName name="PWRCSTWR" localSheetId="12">#REF!</definedName>
    <definedName name="PWRCSTWR" localSheetId="11">#REF!</definedName>
    <definedName name="PWRCSTWR" localSheetId="10">#REF!</definedName>
    <definedName name="PWRCSTWR" localSheetId="9">#REF!</definedName>
    <definedName name="PWRCSTWR" localSheetId="8">#REF!</definedName>
    <definedName name="PWRCSTWR" localSheetId="7">#REF!</definedName>
    <definedName name="PWRCSTWR" localSheetId="6">#REF!</definedName>
    <definedName name="PWRCSTWR" localSheetId="5">#REF!</definedName>
    <definedName name="PWRCSTWR" localSheetId="3">#REF!</definedName>
    <definedName name="PWRCSTWR">#REF!</definedName>
    <definedName name="PXPACC1_ALL_MERGE" localSheetId="15">#REF!</definedName>
    <definedName name="PXPACC1_ALL_MERGE" localSheetId="14">#REF!</definedName>
    <definedName name="PXPACC1_ALL_MERGE" localSheetId="13">#REF!</definedName>
    <definedName name="PXPACC1_ALL_MERGE" localSheetId="12">#REF!</definedName>
    <definedName name="PXPACC1_ALL_MERGE" localSheetId="11">#REF!</definedName>
    <definedName name="PXPACC1_ALL_MERGE" localSheetId="10">#REF!</definedName>
    <definedName name="PXPACC1_ALL_MERGE" localSheetId="9">#REF!</definedName>
    <definedName name="PXPACC1_ALL_MERGE" localSheetId="8">#REF!</definedName>
    <definedName name="PXPACC1_ALL_MERGE" localSheetId="7">#REF!</definedName>
    <definedName name="PXPACC1_ALL_MERGE" localSheetId="6">#REF!</definedName>
    <definedName name="PXPACC1_ALL_MERGE" localSheetId="5">#REF!</definedName>
    <definedName name="PXPACC1_ALL_MERGE" localSheetId="3">#REF!</definedName>
    <definedName name="PXPACC1_ALL_MERGE">#REF!</definedName>
    <definedName name="q" hidden="1">{#N/A,#N/A,FALSE,"Coversheet";#N/A,#N/A,FALSE,"QA"}</definedName>
    <definedName name="QA" localSheetId="15">[24]IPOA2002!#REF!</definedName>
    <definedName name="QA" localSheetId="14">[24]IPOA2002!#REF!</definedName>
    <definedName name="QA" localSheetId="13">[24]IPOA2002!#REF!</definedName>
    <definedName name="QA" localSheetId="12">[24]IPOA2002!#REF!</definedName>
    <definedName name="QA" localSheetId="11">[24]IPOA2002!#REF!</definedName>
    <definedName name="QA" localSheetId="10">[24]IPOA2002!#REF!</definedName>
    <definedName name="QA" localSheetId="9">[24]IPOA2002!#REF!</definedName>
    <definedName name="QA" localSheetId="8">[24]IPOA2002!#REF!</definedName>
    <definedName name="QA" localSheetId="7">[24]IPOA2002!#REF!</definedName>
    <definedName name="QA" localSheetId="6">[24]IPOA2002!#REF!</definedName>
    <definedName name="QA" localSheetId="5">[24]IPOA2002!#REF!</definedName>
    <definedName name="QA" localSheetId="3">[24]IPOA2002!#REF!</definedName>
    <definedName name="QA">[24]IPOA2002!#REF!</definedName>
    <definedName name="qqq" hidden="1">{#N/A,#N/A,FALSE,"schA"}</definedName>
    <definedName name="RATE" localSheetId="15">#REF!</definedName>
    <definedName name="RATE" localSheetId="14">#REF!</definedName>
    <definedName name="RATE" localSheetId="13">#REF!</definedName>
    <definedName name="RATE" localSheetId="12">#REF!</definedName>
    <definedName name="RATE" localSheetId="11">#REF!</definedName>
    <definedName name="RATE" localSheetId="10">#REF!</definedName>
    <definedName name="RATE" localSheetId="9">#REF!</definedName>
    <definedName name="RATE" localSheetId="8">#REF!</definedName>
    <definedName name="RATE" localSheetId="7">#REF!</definedName>
    <definedName name="RATE" localSheetId="6">#REF!</definedName>
    <definedName name="RATE" localSheetId="5">#REF!</definedName>
    <definedName name="RATE" localSheetId="3">#REF!</definedName>
    <definedName name="RATE">#REF!</definedName>
    <definedName name="RATE2">'[11]Transp Data'!$A$8:$I$112</definedName>
    <definedName name="RATEBASE" localSheetId="15">#REF!</definedName>
    <definedName name="RATEBASE" localSheetId="14">#REF!</definedName>
    <definedName name="RATEBASE" localSheetId="13">#REF!</definedName>
    <definedName name="RATEBASE" localSheetId="12">#REF!</definedName>
    <definedName name="RATEBASE" localSheetId="11">#REF!</definedName>
    <definedName name="RATEBASE" localSheetId="10">#REF!</definedName>
    <definedName name="RATEBASE" localSheetId="9">#REF!</definedName>
    <definedName name="RATEBASE" localSheetId="8">#REF!</definedName>
    <definedName name="RATEBASE" localSheetId="7">#REF!</definedName>
    <definedName name="RATEBASE" localSheetId="6">#REF!</definedName>
    <definedName name="RATEBASE" localSheetId="5">#REF!</definedName>
    <definedName name="RATEBASE" localSheetId="3">#REF!</definedName>
    <definedName name="RATEBASE">#REF!</definedName>
    <definedName name="RATEBASE_U95" localSheetId="15">#REF!</definedName>
    <definedName name="RATEBASE_U95" localSheetId="14">#REF!</definedName>
    <definedName name="RATEBASE_U95" localSheetId="13">#REF!</definedName>
    <definedName name="RATEBASE_U95" localSheetId="12">#REF!</definedName>
    <definedName name="RATEBASE_U95" localSheetId="11">#REF!</definedName>
    <definedName name="RATEBASE_U95" localSheetId="10">#REF!</definedName>
    <definedName name="RATEBASE_U95" localSheetId="9">#REF!</definedName>
    <definedName name="RATEBASE_U95" localSheetId="8">#REF!</definedName>
    <definedName name="RATEBASE_U95" localSheetId="7">#REF!</definedName>
    <definedName name="RATEBASE_U95" localSheetId="6">#REF!</definedName>
    <definedName name="RATEBASE_U95" localSheetId="5">#REF!</definedName>
    <definedName name="RATEBASE_U95" localSheetId="3">#REF!</definedName>
    <definedName name="RATEBASE_U95">#REF!</definedName>
    <definedName name="RATECASE" localSheetId="15">#REF!</definedName>
    <definedName name="RATECASE" localSheetId="14">#REF!</definedName>
    <definedName name="RATECASE" localSheetId="13">#REF!</definedName>
    <definedName name="RATECASE" localSheetId="12">#REF!</definedName>
    <definedName name="RATECASE" localSheetId="11">#REF!</definedName>
    <definedName name="RATECASE" localSheetId="10">#REF!</definedName>
    <definedName name="RATECASE" localSheetId="9">#REF!</definedName>
    <definedName name="RATECASE" localSheetId="8">#REF!</definedName>
    <definedName name="RATECASE" localSheetId="7">#REF!</definedName>
    <definedName name="RATECASE" localSheetId="6">#REF!</definedName>
    <definedName name="RATECASE" localSheetId="5">#REF!</definedName>
    <definedName name="RATECASE" localSheetId="3">#REF!</definedName>
    <definedName name="RATECASE">#REF!</definedName>
    <definedName name="regasset" localSheetId="15">#REF!</definedName>
    <definedName name="regasset" localSheetId="14">#REF!</definedName>
    <definedName name="regasset" localSheetId="13">#REF!</definedName>
    <definedName name="regasset" localSheetId="12">#REF!</definedName>
    <definedName name="regasset" localSheetId="11">#REF!</definedName>
    <definedName name="regasset" localSheetId="10">#REF!</definedName>
    <definedName name="regasset" localSheetId="9">#REF!</definedName>
    <definedName name="regasset" localSheetId="8">#REF!</definedName>
    <definedName name="regasset" localSheetId="7">#REF!</definedName>
    <definedName name="regasset" localSheetId="6">#REF!</definedName>
    <definedName name="regasset" localSheetId="5">#REF!</definedName>
    <definedName name="regasset" localSheetId="3">#REF!</definedName>
    <definedName name="regasset">#REF!</definedName>
    <definedName name="resource_lookup">'[25]#REF'!$B$3:$C$112</definedName>
    <definedName name="RESTATING" localSheetId="15">#REF!</definedName>
    <definedName name="RESTATING" localSheetId="14">#REF!</definedName>
    <definedName name="RESTATING" localSheetId="13">#REF!</definedName>
    <definedName name="RESTATING" localSheetId="12">#REF!</definedName>
    <definedName name="RESTATING" localSheetId="11">#REF!</definedName>
    <definedName name="RESTATING" localSheetId="10">#REF!</definedName>
    <definedName name="RESTATING" localSheetId="9">#REF!</definedName>
    <definedName name="RESTATING" localSheetId="8">#REF!</definedName>
    <definedName name="RESTATING" localSheetId="7">#REF!</definedName>
    <definedName name="RESTATING" localSheetId="6">#REF!</definedName>
    <definedName name="RESTATING" localSheetId="5">#REF!</definedName>
    <definedName name="RESTATING" localSheetId="3">#REF!</definedName>
    <definedName name="RESTATING">#REF!</definedName>
    <definedName name="Results" localSheetId="15">#REF!</definedName>
    <definedName name="Results" localSheetId="14">#REF!</definedName>
    <definedName name="Results" localSheetId="13">#REF!</definedName>
    <definedName name="Results" localSheetId="12">#REF!</definedName>
    <definedName name="Results" localSheetId="11">#REF!</definedName>
    <definedName name="Results" localSheetId="10">#REF!</definedName>
    <definedName name="Results" localSheetId="9">#REF!</definedName>
    <definedName name="Results" localSheetId="8">#REF!</definedName>
    <definedName name="Results" localSheetId="7">#REF!</definedName>
    <definedName name="Results" localSheetId="6">#REF!</definedName>
    <definedName name="Results" localSheetId="5">#REF!</definedName>
    <definedName name="Results" localSheetId="3">#REF!</definedName>
    <definedName name="Results">#REF!</definedName>
    <definedName name="RETIREPLAN" localSheetId="15">#REF!</definedName>
    <definedName name="RETIREPLAN" localSheetId="14">#REF!</definedName>
    <definedName name="RETIREPLAN" localSheetId="13">#REF!</definedName>
    <definedName name="RETIREPLAN" localSheetId="12">#REF!</definedName>
    <definedName name="RETIREPLAN" localSheetId="11">#REF!</definedName>
    <definedName name="RETIREPLAN" localSheetId="10">#REF!</definedName>
    <definedName name="RETIREPLAN" localSheetId="9">#REF!</definedName>
    <definedName name="RETIREPLAN" localSheetId="8">#REF!</definedName>
    <definedName name="RETIREPLAN" localSheetId="7">#REF!</definedName>
    <definedName name="RETIREPLAN" localSheetId="6">#REF!</definedName>
    <definedName name="RETIREPLAN" localSheetId="5">#REF!</definedName>
    <definedName name="RETIREPLAN" localSheetId="3">#REF!</definedName>
    <definedName name="RETIREPLAN">#REF!</definedName>
    <definedName name="REV" localSheetId="15">#REF!</definedName>
    <definedName name="REV" localSheetId="14">#REF!</definedName>
    <definedName name="REV" localSheetId="13">#REF!</definedName>
    <definedName name="REV" localSheetId="12">#REF!</definedName>
    <definedName name="REV" localSheetId="11">#REF!</definedName>
    <definedName name="REV" localSheetId="10">#REF!</definedName>
    <definedName name="REV" localSheetId="9">#REF!</definedName>
    <definedName name="REV" localSheetId="8">#REF!</definedName>
    <definedName name="REV" localSheetId="7">#REF!</definedName>
    <definedName name="REV" localSheetId="6">#REF!</definedName>
    <definedName name="REV" localSheetId="5">#REF!</definedName>
    <definedName name="REV" localSheetId="3">#REF!</definedName>
    <definedName name="REV">#REF!</definedName>
    <definedName name="REVADJ" localSheetId="15">#REF!</definedName>
    <definedName name="REVADJ" localSheetId="14">#REF!</definedName>
    <definedName name="REVADJ" localSheetId="13">#REF!</definedName>
    <definedName name="REVADJ" localSheetId="12">#REF!</definedName>
    <definedName name="REVADJ" localSheetId="11">#REF!</definedName>
    <definedName name="REVADJ" localSheetId="10">#REF!</definedName>
    <definedName name="REVADJ" localSheetId="9">#REF!</definedName>
    <definedName name="REVADJ" localSheetId="8">#REF!</definedName>
    <definedName name="REVADJ" localSheetId="7">#REF!</definedName>
    <definedName name="REVADJ" localSheetId="6">#REF!</definedName>
    <definedName name="REVADJ" localSheetId="5">#REF!</definedName>
    <definedName name="REVADJ" localSheetId="3">#REF!</definedName>
    <definedName name="REVADJ">#REF!</definedName>
    <definedName name="REVREQ" localSheetId="15">#REF!</definedName>
    <definedName name="REVREQ" localSheetId="14">#REF!</definedName>
    <definedName name="REVREQ" localSheetId="13">#REF!</definedName>
    <definedName name="REVREQ" localSheetId="12">#REF!</definedName>
    <definedName name="REVREQ" localSheetId="11">#REF!</definedName>
    <definedName name="REVREQ" localSheetId="10">#REF!</definedName>
    <definedName name="REVREQ" localSheetId="9">#REF!</definedName>
    <definedName name="REVREQ" localSheetId="8">#REF!</definedName>
    <definedName name="REVREQ" localSheetId="7">#REF!</definedName>
    <definedName name="REVREQ" localSheetId="6">#REF!</definedName>
    <definedName name="REVREQ" localSheetId="5">#REF!</definedName>
    <definedName name="REVREQ" localSheetId="3">#REF!</definedName>
    <definedName name="REVREQ">#REF!</definedName>
    <definedName name="ROE" localSheetId="15">#REF!</definedName>
    <definedName name="ROE" localSheetId="14">#REF!</definedName>
    <definedName name="ROE" localSheetId="13">#REF!</definedName>
    <definedName name="ROE" localSheetId="12">#REF!</definedName>
    <definedName name="ROE" localSheetId="11">#REF!</definedName>
    <definedName name="ROE" localSheetId="10">#REF!</definedName>
    <definedName name="ROE" localSheetId="9">#REF!</definedName>
    <definedName name="ROE" localSheetId="8">#REF!</definedName>
    <definedName name="ROE" localSheetId="7">#REF!</definedName>
    <definedName name="ROE" localSheetId="6">#REF!</definedName>
    <definedName name="ROE" localSheetId="5">#REF!</definedName>
    <definedName name="ROE" localSheetId="3">#REF!</definedName>
    <definedName name="ROE">#REF!</definedName>
    <definedName name="ROR" localSheetId="15">#REF!</definedName>
    <definedName name="ROR" localSheetId="14">#REF!</definedName>
    <definedName name="ROR" localSheetId="13">#REF!</definedName>
    <definedName name="ROR" localSheetId="12">#REF!</definedName>
    <definedName name="ROR" localSheetId="11">#REF!</definedName>
    <definedName name="ROR" localSheetId="10">#REF!</definedName>
    <definedName name="ROR" localSheetId="9">#REF!</definedName>
    <definedName name="ROR" localSheetId="8">#REF!</definedName>
    <definedName name="ROR" localSheetId="7">#REF!</definedName>
    <definedName name="ROR" localSheetId="6">#REF!</definedName>
    <definedName name="ROR" localSheetId="5">#REF!</definedName>
    <definedName name="ROR" localSheetId="3">#REF!</definedName>
    <definedName name="ROR">#REF!</definedName>
    <definedName name="SALESRESALEP" localSheetId="15">#REF!</definedName>
    <definedName name="SALESRESALEP" localSheetId="14">#REF!</definedName>
    <definedName name="SALESRESALEP" localSheetId="13">#REF!</definedName>
    <definedName name="SALESRESALEP" localSheetId="12">#REF!</definedName>
    <definedName name="SALESRESALEP" localSheetId="11">#REF!</definedName>
    <definedName name="SALESRESALEP" localSheetId="10">#REF!</definedName>
    <definedName name="SALESRESALEP" localSheetId="9">#REF!</definedName>
    <definedName name="SALESRESALEP" localSheetId="8">#REF!</definedName>
    <definedName name="SALESRESALEP" localSheetId="7">#REF!</definedName>
    <definedName name="SALESRESALEP" localSheetId="6">#REF!</definedName>
    <definedName name="SALESRESALEP" localSheetId="5">#REF!</definedName>
    <definedName name="SALESRESALEP" localSheetId="3">#REF!</definedName>
    <definedName name="SALESRESALEP">#REF!</definedName>
    <definedName name="SALESRESALER" localSheetId="15">#REF!</definedName>
    <definedName name="SALESRESALER" localSheetId="14">#REF!</definedName>
    <definedName name="SALESRESALER" localSheetId="13">#REF!</definedName>
    <definedName name="SALESRESALER" localSheetId="12">#REF!</definedName>
    <definedName name="SALESRESALER" localSheetId="11">#REF!</definedName>
    <definedName name="SALESRESALER" localSheetId="10">#REF!</definedName>
    <definedName name="SALESRESALER" localSheetId="9">#REF!</definedName>
    <definedName name="SALESRESALER" localSheetId="8">#REF!</definedName>
    <definedName name="SALESRESALER" localSheetId="7">#REF!</definedName>
    <definedName name="SALESRESALER" localSheetId="6">#REF!</definedName>
    <definedName name="SALESRESALER" localSheetId="5">#REF!</definedName>
    <definedName name="SALESRESALER" localSheetId="3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 localSheetId="15">[5]DT_A_AMW93!#REF!</definedName>
    <definedName name="SecSSW_MWH" localSheetId="14">[5]DT_A_AMW93!#REF!</definedName>
    <definedName name="SecSSW_MWH" localSheetId="13">[5]DT_A_AMW93!#REF!</definedName>
    <definedName name="SecSSW_MWH" localSheetId="12">[5]DT_A_AMW93!#REF!</definedName>
    <definedName name="SecSSW_MWH" localSheetId="11">[5]DT_A_AMW93!#REF!</definedName>
    <definedName name="SecSSW_MWH" localSheetId="10">[5]DT_A_AMW93!#REF!</definedName>
    <definedName name="SecSSW_MWH" localSheetId="9">[5]DT_A_AMW93!#REF!</definedName>
    <definedName name="SecSSW_MWH" localSheetId="8">[5]DT_A_AMW93!#REF!</definedName>
    <definedName name="SecSSW_MWH" localSheetId="7">[5]DT_A_AMW93!#REF!</definedName>
    <definedName name="SecSSW_MWH" localSheetId="6">[5]DT_A_AMW93!#REF!</definedName>
    <definedName name="SecSSW_MWH" localSheetId="5">[5]DT_A_AMW93!#REF!</definedName>
    <definedName name="SecSSW_MWH" localSheetId="3">[5]DT_A_AMW93!#REF!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 localSheetId="15">#REF!</definedName>
    <definedName name="SKAGIT" localSheetId="14">#REF!</definedName>
    <definedName name="SKAGIT" localSheetId="13">#REF!</definedName>
    <definedName name="SKAGIT" localSheetId="12">#REF!</definedName>
    <definedName name="SKAGIT" localSheetId="11">#REF!</definedName>
    <definedName name="SKAGIT" localSheetId="10">#REF!</definedName>
    <definedName name="SKAGIT" localSheetId="9">#REF!</definedName>
    <definedName name="SKAGIT" localSheetId="8">#REF!</definedName>
    <definedName name="SKAGIT" localSheetId="7">#REF!</definedName>
    <definedName name="SKAGIT" localSheetId="6">#REF!</definedName>
    <definedName name="SKAGIT" localSheetId="5">#REF!</definedName>
    <definedName name="SKAGIT" localSheetId="3">#REF!</definedName>
    <definedName name="SKAGIT">#REF!</definedName>
    <definedName name="SLFINSURANCE" localSheetId="15">#REF!</definedName>
    <definedName name="SLFINSURANCE" localSheetId="14">#REF!</definedName>
    <definedName name="SLFINSURANCE" localSheetId="13">#REF!</definedName>
    <definedName name="SLFINSURANCE" localSheetId="12">#REF!</definedName>
    <definedName name="SLFINSURANCE" localSheetId="11">#REF!</definedName>
    <definedName name="SLFINSURANCE" localSheetId="10">#REF!</definedName>
    <definedName name="SLFINSURANCE" localSheetId="9">#REF!</definedName>
    <definedName name="SLFINSURANCE" localSheetId="8">#REF!</definedName>
    <definedName name="SLFINSURANCE" localSheetId="7">#REF!</definedName>
    <definedName name="SLFINSURANCE" localSheetId="6">#REF!</definedName>
    <definedName name="SLFINSURANCE" localSheetId="5">#REF!</definedName>
    <definedName name="SLFINSURANCE" localSheetId="3">#REF!</definedName>
    <definedName name="SLFINSURANCE">#REF!</definedName>
    <definedName name="SolarDate" localSheetId="15">'[13]Dispatch Cases'!#REF!</definedName>
    <definedName name="SolarDate" localSheetId="14">'[13]Dispatch Cases'!#REF!</definedName>
    <definedName name="SolarDate" localSheetId="13">'[13]Dispatch Cases'!#REF!</definedName>
    <definedName name="SolarDate" localSheetId="12">'[13]Dispatch Cases'!#REF!</definedName>
    <definedName name="SolarDate" localSheetId="11">'[13]Dispatch Cases'!#REF!</definedName>
    <definedName name="SolarDate" localSheetId="10">'[13]Dispatch Cases'!#REF!</definedName>
    <definedName name="SolarDate" localSheetId="9">'[13]Dispatch Cases'!#REF!</definedName>
    <definedName name="SolarDate" localSheetId="8">'[13]Dispatch Cases'!#REF!</definedName>
    <definedName name="SolarDate" localSheetId="7">'[13]Dispatch Cases'!#REF!</definedName>
    <definedName name="SolarDate" localSheetId="6">'[13]Dispatch Cases'!#REF!</definedName>
    <definedName name="SolarDate" localSheetId="5">'[13]Dispatch Cases'!#REF!</definedName>
    <definedName name="SolarDate" localSheetId="3">'[13]Dispatch Cases'!#REF!</definedName>
    <definedName name="SolarDate">'[13]Dispatch Cases'!#REF!</definedName>
    <definedName name="STAFFREDUC" localSheetId="15">#REF!</definedName>
    <definedName name="STAFFREDUC" localSheetId="14">#REF!</definedName>
    <definedName name="STAFFREDUC" localSheetId="13">#REF!</definedName>
    <definedName name="STAFFREDUC" localSheetId="12">#REF!</definedName>
    <definedName name="STAFFREDUC" localSheetId="11">#REF!</definedName>
    <definedName name="STAFFREDUC" localSheetId="10">#REF!</definedName>
    <definedName name="STAFFREDUC" localSheetId="9">#REF!</definedName>
    <definedName name="STAFFREDUC" localSheetId="8">#REF!</definedName>
    <definedName name="STAFFREDUC" localSheetId="7">#REF!</definedName>
    <definedName name="STAFFREDUC" localSheetId="6">#REF!</definedName>
    <definedName name="STAFFREDUC" localSheetId="5">#REF!</definedName>
    <definedName name="STAFFREDUC" localSheetId="3">#REF!</definedName>
    <definedName name="STAFFREDUC">#REF!</definedName>
    <definedName name="StartDate">[8]Assumptions!$C$9</definedName>
    <definedName name="STORM" localSheetId="15">#REF!</definedName>
    <definedName name="STORM" localSheetId="14">#REF!</definedName>
    <definedName name="STORM" localSheetId="13">#REF!</definedName>
    <definedName name="STORM" localSheetId="12">#REF!</definedName>
    <definedName name="STORM" localSheetId="11">#REF!</definedName>
    <definedName name="STORM" localSheetId="10">#REF!</definedName>
    <definedName name="STORM" localSheetId="9">#REF!</definedName>
    <definedName name="STORM" localSheetId="8">#REF!</definedName>
    <definedName name="STORM" localSheetId="7">#REF!</definedName>
    <definedName name="STORM" localSheetId="6">#REF!</definedName>
    <definedName name="STORM" localSheetId="5">#REF!</definedName>
    <definedName name="STORM" localSheetId="3">#REF!</definedName>
    <definedName name="STORM">#REF!</definedName>
    <definedName name="SUMMARY" localSheetId="15">#REF!</definedName>
    <definedName name="SUMMARY" localSheetId="14">#REF!</definedName>
    <definedName name="SUMMARY" localSheetId="13">#REF!</definedName>
    <definedName name="SUMMARY" localSheetId="12">#REF!</definedName>
    <definedName name="SUMMARY" localSheetId="11">#REF!</definedName>
    <definedName name="SUMMARY" localSheetId="10">#REF!</definedName>
    <definedName name="SUMMARY" localSheetId="9">#REF!</definedName>
    <definedName name="SUMMARY" localSheetId="8">#REF!</definedName>
    <definedName name="SUMMARY" localSheetId="7">#REF!</definedName>
    <definedName name="SUMMARY" localSheetId="6">#REF!</definedName>
    <definedName name="SUMMARY" localSheetId="5">#REF!</definedName>
    <definedName name="SUMMARY" localSheetId="3">#REF!</definedName>
    <definedName name="SUMMARY">#REF!</definedName>
    <definedName name="SWSales_MWH" localSheetId="15">[5]DT_A_AMW93!#REF!</definedName>
    <definedName name="SWSales_MWH" localSheetId="14">[5]DT_A_AMW93!#REF!</definedName>
    <definedName name="SWSales_MWH" localSheetId="13">[5]DT_A_AMW93!#REF!</definedName>
    <definedName name="SWSales_MWH" localSheetId="12">[5]DT_A_AMW93!#REF!</definedName>
    <definedName name="SWSales_MWH" localSheetId="11">[5]DT_A_AMW93!#REF!</definedName>
    <definedName name="SWSales_MWH" localSheetId="10">[5]DT_A_AMW93!#REF!</definedName>
    <definedName name="SWSales_MWH" localSheetId="9">[5]DT_A_AMW93!#REF!</definedName>
    <definedName name="SWSales_MWH" localSheetId="8">[5]DT_A_AMW93!#REF!</definedName>
    <definedName name="SWSales_MWH" localSheetId="7">[5]DT_A_AMW93!#REF!</definedName>
    <definedName name="SWSales_MWH" localSheetId="6">[5]DT_A_AMW93!#REF!</definedName>
    <definedName name="SWSales_MWH" localSheetId="5">[5]DT_A_AMW93!#REF!</definedName>
    <definedName name="SWSales_MWH" localSheetId="3">[5]DT_A_AMW93!#REF!</definedName>
    <definedName name="SWSales_MWH">[5]DT_A_AMW93!#REF!</definedName>
    <definedName name="t" hidden="1">{#N/A,#N/A,FALSE,"CESTSUM";#N/A,#N/A,FALSE,"est sum A";#N/A,#N/A,FALSE,"est detail A"}</definedName>
    <definedName name="TAXCORPLIC" localSheetId="15">#REF!</definedName>
    <definedName name="TAXCORPLIC" localSheetId="14">#REF!</definedName>
    <definedName name="TAXCORPLIC" localSheetId="13">#REF!</definedName>
    <definedName name="TAXCORPLIC" localSheetId="12">#REF!</definedName>
    <definedName name="TAXCORPLIC" localSheetId="11">#REF!</definedName>
    <definedName name="TAXCORPLIC" localSheetId="10">#REF!</definedName>
    <definedName name="TAXCORPLIC" localSheetId="9">#REF!</definedName>
    <definedName name="TAXCORPLIC" localSheetId="8">#REF!</definedName>
    <definedName name="TAXCORPLIC" localSheetId="7">#REF!</definedName>
    <definedName name="TAXCORPLIC" localSheetId="6">#REF!</definedName>
    <definedName name="TAXCORPLIC" localSheetId="5">#REF!</definedName>
    <definedName name="TAXCORPLIC" localSheetId="3">#REF!</definedName>
    <definedName name="TAXCORPLIC">#REF!</definedName>
    <definedName name="TAXENERGYP" localSheetId="15">#REF!</definedName>
    <definedName name="TAXENERGYP" localSheetId="14">#REF!</definedName>
    <definedName name="TAXENERGYP" localSheetId="13">#REF!</definedName>
    <definedName name="TAXENERGYP" localSheetId="12">#REF!</definedName>
    <definedName name="TAXENERGYP" localSheetId="11">#REF!</definedName>
    <definedName name="TAXENERGYP" localSheetId="10">#REF!</definedName>
    <definedName name="TAXENERGYP" localSheetId="9">#REF!</definedName>
    <definedName name="TAXENERGYP" localSheetId="8">#REF!</definedName>
    <definedName name="TAXENERGYP" localSheetId="7">#REF!</definedName>
    <definedName name="TAXENERGYP" localSheetId="6">#REF!</definedName>
    <definedName name="TAXENERGYP" localSheetId="5">#REF!</definedName>
    <definedName name="TAXENERGYP" localSheetId="3">#REF!</definedName>
    <definedName name="TAXENERGYP">#REF!</definedName>
    <definedName name="TAXENERGYR" localSheetId="15">#REF!</definedName>
    <definedName name="TAXENERGYR" localSheetId="14">#REF!</definedName>
    <definedName name="TAXENERGYR" localSheetId="13">#REF!</definedName>
    <definedName name="TAXENERGYR" localSheetId="12">#REF!</definedName>
    <definedName name="TAXENERGYR" localSheetId="11">#REF!</definedName>
    <definedName name="TAXENERGYR" localSheetId="10">#REF!</definedName>
    <definedName name="TAXENERGYR" localSheetId="9">#REF!</definedName>
    <definedName name="TAXENERGYR" localSheetId="8">#REF!</definedName>
    <definedName name="TAXENERGYR" localSheetId="7">#REF!</definedName>
    <definedName name="TAXENERGYR" localSheetId="6">#REF!</definedName>
    <definedName name="TAXENERGYR" localSheetId="5">#REF!</definedName>
    <definedName name="TAXENERGYR" localSheetId="3">#REF!</definedName>
    <definedName name="TAXENERGYR">#REF!</definedName>
    <definedName name="TAXEXCISE" localSheetId="15">#REF!</definedName>
    <definedName name="TAXEXCISE" localSheetId="14">#REF!</definedName>
    <definedName name="TAXEXCISE" localSheetId="13">#REF!</definedName>
    <definedName name="TAXEXCISE" localSheetId="12">#REF!</definedName>
    <definedName name="TAXEXCISE" localSheetId="11">#REF!</definedName>
    <definedName name="TAXEXCISE" localSheetId="10">#REF!</definedName>
    <definedName name="TAXEXCISE" localSheetId="9">#REF!</definedName>
    <definedName name="TAXEXCISE" localSheetId="8">#REF!</definedName>
    <definedName name="TAXEXCISE" localSheetId="7">#REF!</definedName>
    <definedName name="TAXEXCISE" localSheetId="6">#REF!</definedName>
    <definedName name="TAXEXCISE" localSheetId="5">#REF!</definedName>
    <definedName name="TAXEXCISE" localSheetId="3">#REF!</definedName>
    <definedName name="TAXEXCISE">#REF!</definedName>
    <definedName name="TAXFICA" localSheetId="15">#REF!</definedName>
    <definedName name="TAXFICA" localSheetId="14">#REF!</definedName>
    <definedName name="TAXFICA" localSheetId="13">#REF!</definedName>
    <definedName name="TAXFICA" localSheetId="12">#REF!</definedName>
    <definedName name="TAXFICA" localSheetId="11">#REF!</definedName>
    <definedName name="TAXFICA" localSheetId="10">#REF!</definedName>
    <definedName name="TAXFICA" localSheetId="9">#REF!</definedName>
    <definedName name="TAXFICA" localSheetId="8">#REF!</definedName>
    <definedName name="TAXFICA" localSheetId="7">#REF!</definedName>
    <definedName name="TAXFICA" localSheetId="6">#REF!</definedName>
    <definedName name="TAXFICA" localSheetId="5">#REF!</definedName>
    <definedName name="TAXFICA" localSheetId="3">#REF!</definedName>
    <definedName name="TAXFICA">#REF!</definedName>
    <definedName name="TAXFUT" localSheetId="15">#REF!</definedName>
    <definedName name="TAXFUT" localSheetId="14">#REF!</definedName>
    <definedName name="TAXFUT" localSheetId="13">#REF!</definedName>
    <definedName name="TAXFUT" localSheetId="12">#REF!</definedName>
    <definedName name="TAXFUT" localSheetId="11">#REF!</definedName>
    <definedName name="TAXFUT" localSheetId="10">#REF!</definedName>
    <definedName name="TAXFUT" localSheetId="9">#REF!</definedName>
    <definedName name="TAXFUT" localSheetId="8">#REF!</definedName>
    <definedName name="TAXFUT" localSheetId="7">#REF!</definedName>
    <definedName name="TAXFUT" localSheetId="6">#REF!</definedName>
    <definedName name="TAXFUT" localSheetId="5">#REF!</definedName>
    <definedName name="TAXFUT" localSheetId="3">#REF!</definedName>
    <definedName name="TAXFUT">#REF!</definedName>
    <definedName name="TAXINCOME" localSheetId="15">#REF!</definedName>
    <definedName name="TAXINCOME" localSheetId="14">#REF!</definedName>
    <definedName name="TAXINCOME" localSheetId="13">#REF!</definedName>
    <definedName name="TAXINCOME" localSheetId="12">#REF!</definedName>
    <definedName name="TAXINCOME" localSheetId="11">#REF!</definedName>
    <definedName name="TAXINCOME" localSheetId="10">#REF!</definedName>
    <definedName name="TAXINCOME" localSheetId="9">#REF!</definedName>
    <definedName name="TAXINCOME" localSheetId="8">#REF!</definedName>
    <definedName name="TAXINCOME" localSheetId="7">#REF!</definedName>
    <definedName name="TAXINCOME" localSheetId="6">#REF!</definedName>
    <definedName name="TAXINCOME" localSheetId="5">#REF!</definedName>
    <definedName name="TAXINCOME" localSheetId="3">#REF!</definedName>
    <definedName name="TAXINCOME">#REF!</definedName>
    <definedName name="TAXMEDICARE" localSheetId="15">#REF!</definedName>
    <definedName name="TAXMEDICARE" localSheetId="14">#REF!</definedName>
    <definedName name="TAXMEDICARE" localSheetId="13">#REF!</definedName>
    <definedName name="TAXMEDICARE" localSheetId="12">#REF!</definedName>
    <definedName name="TAXMEDICARE" localSheetId="11">#REF!</definedName>
    <definedName name="TAXMEDICARE" localSheetId="10">#REF!</definedName>
    <definedName name="TAXMEDICARE" localSheetId="9">#REF!</definedName>
    <definedName name="TAXMEDICARE" localSheetId="8">#REF!</definedName>
    <definedName name="TAXMEDICARE" localSheetId="7">#REF!</definedName>
    <definedName name="TAXMEDICARE" localSheetId="6">#REF!</definedName>
    <definedName name="TAXMEDICARE" localSheetId="5">#REF!</definedName>
    <definedName name="TAXMEDICARE" localSheetId="3">#REF!</definedName>
    <definedName name="TAXMEDICARE">#REF!</definedName>
    <definedName name="TAXPFINT" localSheetId="15">#REF!</definedName>
    <definedName name="TAXPFINT" localSheetId="14">#REF!</definedName>
    <definedName name="TAXPFINT" localSheetId="13">#REF!</definedName>
    <definedName name="TAXPFINT" localSheetId="12">#REF!</definedName>
    <definedName name="TAXPFINT" localSheetId="11">#REF!</definedName>
    <definedName name="TAXPFINT" localSheetId="10">#REF!</definedName>
    <definedName name="TAXPFINT" localSheetId="9">#REF!</definedName>
    <definedName name="TAXPFINT" localSheetId="8">#REF!</definedName>
    <definedName name="TAXPFINT" localSheetId="7">#REF!</definedName>
    <definedName name="TAXPFINT" localSheetId="6">#REF!</definedName>
    <definedName name="TAXPFINT" localSheetId="5">#REF!</definedName>
    <definedName name="TAXPFINT" localSheetId="3">#REF!</definedName>
    <definedName name="TAXPFINT">#REF!</definedName>
    <definedName name="TAXPROPERTY" localSheetId="15">#REF!</definedName>
    <definedName name="TAXPROPERTY" localSheetId="14">#REF!</definedName>
    <definedName name="TAXPROPERTY" localSheetId="13">#REF!</definedName>
    <definedName name="TAXPROPERTY" localSheetId="12">#REF!</definedName>
    <definedName name="TAXPROPERTY" localSheetId="11">#REF!</definedName>
    <definedName name="TAXPROPERTY" localSheetId="10">#REF!</definedName>
    <definedName name="TAXPROPERTY" localSheetId="9">#REF!</definedName>
    <definedName name="TAXPROPERTY" localSheetId="8">#REF!</definedName>
    <definedName name="TAXPROPERTY" localSheetId="7">#REF!</definedName>
    <definedName name="TAXPROPERTY" localSheetId="6">#REF!</definedName>
    <definedName name="TAXPROPERTY" localSheetId="5">#REF!</definedName>
    <definedName name="TAXPROPERTY" localSheetId="3">#REF!</definedName>
    <definedName name="TAXPROPERTY">#REF!</definedName>
    <definedName name="TAXSUT" localSheetId="15">#REF!</definedName>
    <definedName name="TAXSUT" localSheetId="14">#REF!</definedName>
    <definedName name="TAXSUT" localSheetId="13">#REF!</definedName>
    <definedName name="TAXSUT" localSheetId="12">#REF!</definedName>
    <definedName name="TAXSUT" localSheetId="11">#REF!</definedName>
    <definedName name="TAXSUT" localSheetId="10">#REF!</definedName>
    <definedName name="TAXSUT" localSheetId="9">#REF!</definedName>
    <definedName name="TAXSUT" localSheetId="8">#REF!</definedName>
    <definedName name="TAXSUT" localSheetId="7">#REF!</definedName>
    <definedName name="TAXSUT" localSheetId="6">#REF!</definedName>
    <definedName name="TAXSUT" localSheetId="5">#REF!</definedName>
    <definedName name="TAXSUT" localSheetId="3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15">#REF!</definedName>
    <definedName name="TEMPADJ" localSheetId="14">#REF!</definedName>
    <definedName name="TEMPADJ" localSheetId="13">#REF!</definedName>
    <definedName name="TEMPADJ" localSheetId="12">#REF!</definedName>
    <definedName name="TEMPADJ" localSheetId="11">#REF!</definedName>
    <definedName name="TEMPADJ" localSheetId="10">#REF!</definedName>
    <definedName name="TEMPADJ" localSheetId="9">#REF!</definedName>
    <definedName name="TEMPADJ" localSheetId="8">#REF!</definedName>
    <definedName name="TEMPADJ" localSheetId="7">#REF!</definedName>
    <definedName name="TEMPADJ" localSheetId="6">#REF!</definedName>
    <definedName name="TEMPADJ" localSheetId="5">#REF!</definedName>
    <definedName name="TEMPADJ" localSheetId="3">#REF!</definedName>
    <definedName name="TEMPADJ">#REF!</definedName>
    <definedName name="TenaskaShare" localSheetId="15">[13]Dispatch!#REF!</definedName>
    <definedName name="TenaskaShare" localSheetId="14">[13]Dispatch!#REF!</definedName>
    <definedName name="TenaskaShare" localSheetId="13">[13]Dispatch!#REF!</definedName>
    <definedName name="TenaskaShare" localSheetId="12">[13]Dispatch!#REF!</definedName>
    <definedName name="TenaskaShare" localSheetId="11">[13]Dispatch!#REF!</definedName>
    <definedName name="TenaskaShare" localSheetId="10">[13]Dispatch!#REF!</definedName>
    <definedName name="TenaskaShare" localSheetId="9">[13]Dispatch!#REF!</definedName>
    <definedName name="TenaskaShare" localSheetId="8">[13]Dispatch!#REF!</definedName>
    <definedName name="TenaskaShare" localSheetId="7">[13]Dispatch!#REF!</definedName>
    <definedName name="TenaskaShare" localSheetId="6">[13]Dispatch!#REF!</definedName>
    <definedName name="TenaskaShare" localSheetId="5">[13]Dispatch!#REF!</definedName>
    <definedName name="TenaskaShare" localSheetId="3">[13]Dispatch!#REF!</definedName>
    <definedName name="TenaskaShare">[13]Dispatch!#REF!</definedName>
    <definedName name="Test" localSheetId="15">[6]BS!#REF!</definedName>
    <definedName name="Test" localSheetId="14">[6]BS!#REF!</definedName>
    <definedName name="Test" localSheetId="13">[6]BS!#REF!</definedName>
    <definedName name="Test" localSheetId="12">[6]BS!#REF!</definedName>
    <definedName name="Test" localSheetId="11">[6]BS!#REF!</definedName>
    <definedName name="Test" localSheetId="10">[6]BS!#REF!</definedName>
    <definedName name="Test" localSheetId="9">[6]BS!#REF!</definedName>
    <definedName name="Test" localSheetId="8">[6]BS!#REF!</definedName>
    <definedName name="Test" localSheetId="7">[6]BS!#REF!</definedName>
    <definedName name="Test" localSheetId="6">[6]BS!#REF!</definedName>
    <definedName name="Test" localSheetId="5">[6]BS!#REF!</definedName>
    <definedName name="Test" localSheetId="3">[6]BS!#REF!</definedName>
    <definedName name="Test">[6]BS!#REF!</definedName>
    <definedName name="TESTYEAR" localSheetId="15">#REF!</definedName>
    <definedName name="TESTYEAR" localSheetId="14">#REF!</definedName>
    <definedName name="TESTYEAR" localSheetId="13">#REF!</definedName>
    <definedName name="TESTYEAR" localSheetId="12">#REF!</definedName>
    <definedName name="TESTYEAR" localSheetId="11">#REF!</definedName>
    <definedName name="TESTYEAR" localSheetId="10">#REF!</definedName>
    <definedName name="TESTYEAR" localSheetId="9">#REF!</definedName>
    <definedName name="TESTYEAR" localSheetId="8">#REF!</definedName>
    <definedName name="TESTYEAR" localSheetId="7">#REF!</definedName>
    <definedName name="TESTYEAR" localSheetId="6">#REF!</definedName>
    <definedName name="TESTYEAR" localSheetId="5">#REF!</definedName>
    <definedName name="TESTYEAR" localSheetId="3">#REF!</definedName>
    <definedName name="TESTYEAR">#REF!</definedName>
    <definedName name="Therm_upload" localSheetId="15">#REF!</definedName>
    <definedName name="Therm_upload" localSheetId="14">#REF!</definedName>
    <definedName name="Therm_upload" localSheetId="13">#REF!</definedName>
    <definedName name="Therm_upload" localSheetId="12">#REF!</definedName>
    <definedName name="Therm_upload" localSheetId="11">#REF!</definedName>
    <definedName name="Therm_upload" localSheetId="10">#REF!</definedName>
    <definedName name="Therm_upload" localSheetId="9">#REF!</definedName>
    <definedName name="Therm_upload" localSheetId="8">#REF!</definedName>
    <definedName name="Therm_upload" localSheetId="7">#REF!</definedName>
    <definedName name="Therm_upload" localSheetId="6">#REF!</definedName>
    <definedName name="Therm_upload" localSheetId="5">#REF!</definedName>
    <definedName name="Therm_upload" localSheetId="3">#REF!</definedName>
    <definedName name="Therm_upload">#REF!</definedName>
    <definedName name="ThermalBookLife">[8]Assumptions!$C$25</definedName>
    <definedName name="therms" localSheetId="15">#REF!</definedName>
    <definedName name="therms" localSheetId="14">#REF!</definedName>
    <definedName name="therms" localSheetId="13">#REF!</definedName>
    <definedName name="therms" localSheetId="12">#REF!</definedName>
    <definedName name="therms" localSheetId="11">#REF!</definedName>
    <definedName name="therms" localSheetId="10">#REF!</definedName>
    <definedName name="therms" localSheetId="9">#REF!</definedName>
    <definedName name="therms" localSheetId="8">#REF!</definedName>
    <definedName name="therms" localSheetId="7">#REF!</definedName>
    <definedName name="therms" localSheetId="6">#REF!</definedName>
    <definedName name="therms" localSheetId="5">#REF!</definedName>
    <definedName name="therms" localSheetId="3">#REF!</definedName>
    <definedName name="therms">#REF!</definedName>
    <definedName name="THM_ALL_YEARS" localSheetId="15">#REF!</definedName>
    <definedName name="THM_ALL_YEARS" localSheetId="14">#REF!</definedName>
    <definedName name="THM_ALL_YEARS" localSheetId="13">#REF!</definedName>
    <definedName name="THM_ALL_YEARS" localSheetId="12">#REF!</definedName>
    <definedName name="THM_ALL_YEARS" localSheetId="11">#REF!</definedName>
    <definedName name="THM_ALL_YEARS" localSheetId="10">#REF!</definedName>
    <definedName name="THM_ALL_YEARS" localSheetId="9">#REF!</definedName>
    <definedName name="THM_ALL_YEARS" localSheetId="8">#REF!</definedName>
    <definedName name="THM_ALL_YEARS" localSheetId="7">#REF!</definedName>
    <definedName name="THM_ALL_YEARS" localSheetId="6">#REF!</definedName>
    <definedName name="THM_ALL_YEARS" localSheetId="5">#REF!</definedName>
    <definedName name="THM_ALL_YEARS" localSheetId="3">#REF!</definedName>
    <definedName name="THM_ALL_YEARS">#REF!</definedName>
    <definedName name="Title">[8]Assumptions!$A$1</definedName>
    <definedName name="TopLeft" localSheetId="15">#REF!</definedName>
    <definedName name="TopLeft" localSheetId="14">#REF!</definedName>
    <definedName name="TopLeft" localSheetId="13">#REF!</definedName>
    <definedName name="TopLeft" localSheetId="12">#REF!</definedName>
    <definedName name="TopLeft" localSheetId="11">#REF!</definedName>
    <definedName name="TopLeft" localSheetId="10">#REF!</definedName>
    <definedName name="TopLeft" localSheetId="9">#REF!</definedName>
    <definedName name="TopLeft" localSheetId="8">#REF!</definedName>
    <definedName name="TopLeft" localSheetId="7">#REF!</definedName>
    <definedName name="TopLeft" localSheetId="6">#REF!</definedName>
    <definedName name="TopLeft" localSheetId="5">#REF!</definedName>
    <definedName name="TopLeft" localSheetId="3">#REF!</definedName>
    <definedName name="TopLeft">#REF!</definedName>
    <definedName name="tr" hidden="1">{#N/A,#N/A,FALSE,"CESTSUM";#N/A,#N/A,FALSE,"est sum A";#N/A,#N/A,FALSE,"est detail A"}</definedName>
    <definedName name="TRADING_NET" localSheetId="15">[5]DT_A_DOL93!#REF!</definedName>
    <definedName name="TRADING_NET" localSheetId="14">[5]DT_A_DOL93!#REF!</definedName>
    <definedName name="TRADING_NET" localSheetId="13">[5]DT_A_DOL93!#REF!</definedName>
    <definedName name="TRADING_NET" localSheetId="12">[5]DT_A_DOL93!#REF!</definedName>
    <definedName name="TRADING_NET" localSheetId="11">[5]DT_A_DOL93!#REF!</definedName>
    <definedName name="TRADING_NET" localSheetId="10">[5]DT_A_DOL93!#REF!</definedName>
    <definedName name="TRADING_NET" localSheetId="9">[5]DT_A_DOL93!#REF!</definedName>
    <definedName name="TRADING_NET" localSheetId="8">[5]DT_A_DOL93!#REF!</definedName>
    <definedName name="TRADING_NET" localSheetId="7">[5]DT_A_DOL93!#REF!</definedName>
    <definedName name="TRADING_NET" localSheetId="6">[5]DT_A_DOL93!#REF!</definedName>
    <definedName name="TRADING_NET" localSheetId="5">[5]DT_A_DOL93!#REF!</definedName>
    <definedName name="TRADING_NET" localSheetId="3">[5]DT_A_DOL93!#REF!</definedName>
    <definedName name="TRADING_NET">[5]DT_A_DOL93!#REF!</definedName>
    <definedName name="tran_revenue" localSheetId="15">#REF!</definedName>
    <definedName name="tran_revenue" localSheetId="14">#REF!</definedName>
    <definedName name="tran_revenue" localSheetId="13">#REF!</definedName>
    <definedName name="tran_revenue" localSheetId="12">#REF!</definedName>
    <definedName name="tran_revenue" localSheetId="11">#REF!</definedName>
    <definedName name="tran_revenue" localSheetId="10">#REF!</definedName>
    <definedName name="tran_revenue" localSheetId="9">#REF!</definedName>
    <definedName name="tran_revenue" localSheetId="8">#REF!</definedName>
    <definedName name="tran_revenue" localSheetId="7">#REF!</definedName>
    <definedName name="tran_revenue" localSheetId="6">#REF!</definedName>
    <definedName name="tran_revenue" localSheetId="5">#REF!</definedName>
    <definedName name="tran_revenue" localSheetId="3">#REF!</definedName>
    <definedName name="tran_revenue">#REF!</definedName>
    <definedName name="Transfer" localSheetId="15" hidden="1">#REF!</definedName>
    <definedName name="Transfer" localSheetId="14" hidden="1">#REF!</definedName>
    <definedName name="Transfer" localSheetId="13" hidden="1">#REF!</definedName>
    <definedName name="Transfer" localSheetId="12" hidden="1">#REF!</definedName>
    <definedName name="Transfer" localSheetId="11" hidden="1">#REF!</definedName>
    <definedName name="Transfer" localSheetId="10" hidden="1">#REF!</definedName>
    <definedName name="Transfer" localSheetId="9" hidden="1">#REF!</definedName>
    <definedName name="Transfer" localSheetId="8" hidden="1">#REF!</definedName>
    <definedName name="Transfer" localSheetId="7" hidden="1">#REF!</definedName>
    <definedName name="Transfer" localSheetId="6" hidden="1">#REF!</definedName>
    <definedName name="Transfer" localSheetId="5" hidden="1">#REF!</definedName>
    <definedName name="Transfer" localSheetId="3" hidden="1">#REF!</definedName>
    <definedName name="Transfer" hidden="1">#REF!</definedName>
    <definedName name="Transfers" localSheetId="15" hidden="1">#REF!</definedName>
    <definedName name="Transfers" localSheetId="14" hidden="1">#REF!</definedName>
    <definedName name="Transfers" localSheetId="13" hidden="1">#REF!</definedName>
    <definedName name="Transfers" localSheetId="12" hidden="1">#REF!</definedName>
    <definedName name="Transfers" localSheetId="11" hidden="1">#REF!</definedName>
    <definedName name="Transfers" localSheetId="10" hidden="1">#REF!</definedName>
    <definedName name="Transfers" localSheetId="9" hidden="1">#REF!</definedName>
    <definedName name="Transfers" localSheetId="8" hidden="1">#REF!</definedName>
    <definedName name="Transfers" localSheetId="7" hidden="1">#REF!</definedName>
    <definedName name="Transfers" localSheetId="6" hidden="1">#REF!</definedName>
    <definedName name="Transfers" localSheetId="5" hidden="1">#REF!</definedName>
    <definedName name="Transfers" localSheetId="3" hidden="1">#REF!</definedName>
    <definedName name="Transfers" hidden="1">#REF!</definedName>
    <definedName name="u" hidden="1">{#N/A,#N/A,FALSE,"Summ";#N/A,#N/A,FALSE,"General"}</definedName>
    <definedName name="UBakerAvail" localSheetId="15">#REF!</definedName>
    <definedName name="UBakerAvail" localSheetId="14">#REF!</definedName>
    <definedName name="UBakerAvail" localSheetId="13">#REF!</definedName>
    <definedName name="UBakerAvail" localSheetId="12">#REF!</definedName>
    <definedName name="UBakerAvail" localSheetId="11">#REF!</definedName>
    <definedName name="UBakerAvail" localSheetId="10">#REF!</definedName>
    <definedName name="UBakerAvail" localSheetId="9">#REF!</definedName>
    <definedName name="UBakerAvail" localSheetId="8">#REF!</definedName>
    <definedName name="UBakerAvail" localSheetId="7">#REF!</definedName>
    <definedName name="UBakerAvail" localSheetId="6">#REF!</definedName>
    <definedName name="UBakerAvail" localSheetId="5">#REF!</definedName>
    <definedName name="UBakerAvail" localSheetId="3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15">#REF!</definedName>
    <definedName name="UNITCOMPARE" localSheetId="14">#REF!</definedName>
    <definedName name="UNITCOMPARE" localSheetId="13">#REF!</definedName>
    <definedName name="UNITCOMPARE" localSheetId="12">#REF!</definedName>
    <definedName name="UNITCOMPARE" localSheetId="11">#REF!</definedName>
    <definedName name="UNITCOMPARE" localSheetId="10">#REF!</definedName>
    <definedName name="UNITCOMPARE" localSheetId="9">#REF!</definedName>
    <definedName name="UNITCOMPARE" localSheetId="8">#REF!</definedName>
    <definedName name="UNITCOMPARE" localSheetId="7">#REF!</definedName>
    <definedName name="UNITCOMPARE" localSheetId="6">#REF!</definedName>
    <definedName name="UNITCOMPARE" localSheetId="5">#REF!</definedName>
    <definedName name="UNITCOMPARE" localSheetId="3">#REF!</definedName>
    <definedName name="UNITCOMPARE">#REF!</definedName>
    <definedName name="UNITCOSTS" localSheetId="15">#REF!</definedName>
    <definedName name="UNITCOSTS" localSheetId="14">#REF!</definedName>
    <definedName name="UNITCOSTS" localSheetId="13">#REF!</definedName>
    <definedName name="UNITCOSTS" localSheetId="12">#REF!</definedName>
    <definedName name="UNITCOSTS" localSheetId="11">#REF!</definedName>
    <definedName name="UNITCOSTS" localSheetId="10">#REF!</definedName>
    <definedName name="UNITCOSTS" localSheetId="9">#REF!</definedName>
    <definedName name="UNITCOSTS" localSheetId="8">#REF!</definedName>
    <definedName name="UNITCOSTS" localSheetId="7">#REF!</definedName>
    <definedName name="UNITCOSTS" localSheetId="6">#REF!</definedName>
    <definedName name="UNITCOSTS" localSheetId="5">#REF!</definedName>
    <definedName name="UNITCOSTS" localSheetId="3">#REF!</definedName>
    <definedName name="UNITCOSTS">#REF!</definedName>
    <definedName name="UTG" localSheetId="15">#REF!</definedName>
    <definedName name="UTG" localSheetId="14">#REF!</definedName>
    <definedName name="UTG" localSheetId="13">#REF!</definedName>
    <definedName name="UTG" localSheetId="12">#REF!</definedName>
    <definedName name="UTG" localSheetId="11">#REF!</definedName>
    <definedName name="UTG" localSheetId="10">#REF!</definedName>
    <definedName name="UTG" localSheetId="9">#REF!</definedName>
    <definedName name="UTG" localSheetId="8">#REF!</definedName>
    <definedName name="UTG" localSheetId="7">#REF!</definedName>
    <definedName name="UTG" localSheetId="6">#REF!</definedName>
    <definedName name="UTG" localSheetId="5">#REF!</definedName>
    <definedName name="UTG" localSheetId="3">#REF!</definedName>
    <definedName name="UTG">#REF!</definedName>
    <definedName name="UTN" localSheetId="15">#REF!</definedName>
    <definedName name="UTN" localSheetId="14">#REF!</definedName>
    <definedName name="UTN" localSheetId="13">#REF!</definedName>
    <definedName name="UTN" localSheetId="12">#REF!</definedName>
    <definedName name="UTN" localSheetId="11">#REF!</definedName>
    <definedName name="UTN" localSheetId="10">#REF!</definedName>
    <definedName name="UTN" localSheetId="9">#REF!</definedName>
    <definedName name="UTN" localSheetId="8">#REF!</definedName>
    <definedName name="UTN" localSheetId="7">#REF!</definedName>
    <definedName name="UTN" localSheetId="6">#REF!</definedName>
    <definedName name="UTN" localSheetId="5">#REF!</definedName>
    <definedName name="UTN" localSheetId="3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 localSheetId="15">[7]model!#REF!</definedName>
    <definedName name="WAGES" localSheetId="14">[7]model!#REF!</definedName>
    <definedName name="WAGES" localSheetId="13">[7]model!#REF!</definedName>
    <definedName name="WAGES" localSheetId="12">[7]model!#REF!</definedName>
    <definedName name="WAGES" localSheetId="11">[7]model!#REF!</definedName>
    <definedName name="WAGES" localSheetId="10">[7]model!#REF!</definedName>
    <definedName name="WAGES" localSheetId="9">[7]model!#REF!</definedName>
    <definedName name="WAGES" localSheetId="8">[7]model!#REF!</definedName>
    <definedName name="WAGES" localSheetId="7">[7]model!#REF!</definedName>
    <definedName name="WAGES" localSheetId="6">[7]model!#REF!</definedName>
    <definedName name="WAGES" localSheetId="5">[7]model!#REF!</definedName>
    <definedName name="WAGES" localSheetId="3">[7]model!#REF!</definedName>
    <definedName name="WAGES">[7]model!#REF!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 localSheetId="15">'[26]Dispatch Cases'!#REF!</definedName>
    <definedName name="WindDate" localSheetId="14">'[26]Dispatch Cases'!#REF!</definedName>
    <definedName name="WindDate" localSheetId="13">'[26]Dispatch Cases'!#REF!</definedName>
    <definedName name="WindDate" localSheetId="12">'[26]Dispatch Cases'!#REF!</definedName>
    <definedName name="WindDate" localSheetId="11">'[26]Dispatch Cases'!#REF!</definedName>
    <definedName name="WindDate" localSheetId="10">'[26]Dispatch Cases'!#REF!</definedName>
    <definedName name="WindDate" localSheetId="9">'[26]Dispatch Cases'!#REF!</definedName>
    <definedName name="WindDate" localSheetId="8">'[26]Dispatch Cases'!#REF!</definedName>
    <definedName name="WindDate" localSheetId="7">'[26]Dispatch Cases'!#REF!</definedName>
    <definedName name="WindDate" localSheetId="6">'[26]Dispatch Cases'!#REF!</definedName>
    <definedName name="WindDate" localSheetId="5">'[26]Dispatch Cases'!#REF!</definedName>
    <definedName name="WindDate" localSheetId="3">'[26]Dispatch Cases'!#REF!</definedName>
    <definedName name="WindDate">'[26]Dispatch Cases'!#REF!</definedName>
    <definedName name="WRKCAP" localSheetId="15">[7]model!#REF!</definedName>
    <definedName name="WRKCAP" localSheetId="14">[7]model!#REF!</definedName>
    <definedName name="WRKCAP" localSheetId="13">[7]model!#REF!</definedName>
    <definedName name="WRKCAP" localSheetId="12">[7]model!#REF!</definedName>
    <definedName name="WRKCAP" localSheetId="11">[7]model!#REF!</definedName>
    <definedName name="WRKCAP" localSheetId="10">[7]model!#REF!</definedName>
    <definedName name="WRKCAP" localSheetId="9">[7]model!#REF!</definedName>
    <definedName name="WRKCAP" localSheetId="8">[7]model!#REF!</definedName>
    <definedName name="WRKCAP" localSheetId="7">[7]model!#REF!</definedName>
    <definedName name="WRKCAP" localSheetId="6">[7]model!#REF!</definedName>
    <definedName name="WRKCAP" localSheetId="5">[7]model!#REF!</definedName>
    <definedName name="WRKCAP" localSheetId="3">[7]model!#REF!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52511"/>
</workbook>
</file>

<file path=xl/calcChain.xml><?xml version="1.0" encoding="utf-8"?>
<calcChain xmlns="http://schemas.openxmlformats.org/spreadsheetml/2006/main">
  <c r="D84" i="37" l="1"/>
  <c r="D30" i="37" l="1"/>
  <c r="G9" i="37"/>
  <c r="E9" i="37"/>
  <c r="M80" i="24" l="1"/>
  <c r="L80" i="24"/>
  <c r="L53" i="37"/>
  <c r="L47" i="37"/>
  <c r="L49" i="37"/>
  <c r="L51" i="37"/>
  <c r="L56" i="37"/>
  <c r="L57" i="37"/>
  <c r="L45" i="37"/>
  <c r="O45" i="37"/>
  <c r="M45" i="37"/>
  <c r="P45" i="37" s="1"/>
  <c r="E69" i="37"/>
  <c r="E70" i="37"/>
  <c r="C69" i="37"/>
  <c r="C70" i="37"/>
  <c r="O62" i="37" l="1"/>
  <c r="C85" i="37"/>
  <c r="B85" i="37"/>
  <c r="E84" i="37"/>
  <c r="E85" i="37" s="1"/>
  <c r="D78" i="37"/>
  <c r="D76" i="37"/>
  <c r="D74" i="37"/>
  <c r="J73" i="37"/>
  <c r="M57" i="37"/>
  <c r="P57" i="37" s="1"/>
  <c r="O57" i="37"/>
  <c r="M56" i="37"/>
  <c r="P56" i="37" s="1"/>
  <c r="O56" i="37"/>
  <c r="I54" i="37"/>
  <c r="M53" i="37"/>
  <c r="P53" i="37" s="1"/>
  <c r="O53" i="37"/>
  <c r="I52" i="37"/>
  <c r="L52" i="37" s="1"/>
  <c r="O52" i="37" s="1"/>
  <c r="M51" i="37"/>
  <c r="D85" i="37" s="1"/>
  <c r="O51" i="37"/>
  <c r="I50" i="37"/>
  <c r="M49" i="37"/>
  <c r="P49" i="37" s="1"/>
  <c r="O49" i="37"/>
  <c r="I48" i="37"/>
  <c r="M47" i="37"/>
  <c r="P47" i="37" s="1"/>
  <c r="O47" i="37"/>
  <c r="I46" i="37"/>
  <c r="F41" i="37"/>
  <c r="E41" i="37"/>
  <c r="D41" i="37"/>
  <c r="C41" i="37"/>
  <c r="F39" i="37"/>
  <c r="E39" i="37"/>
  <c r="D39" i="37"/>
  <c r="C39" i="37"/>
  <c r="F37" i="37"/>
  <c r="E37" i="37"/>
  <c r="C37" i="37"/>
  <c r="G36" i="37"/>
  <c r="I36" i="37" s="1"/>
  <c r="G35" i="37"/>
  <c r="I35" i="37" s="1"/>
  <c r="G34" i="37"/>
  <c r="I34" i="37" s="1"/>
  <c r="O33" i="37"/>
  <c r="G33" i="37"/>
  <c r="AA32" i="37"/>
  <c r="T32" i="37"/>
  <c r="V32" i="37" s="1"/>
  <c r="Q32" i="37"/>
  <c r="S32" i="37" s="1"/>
  <c r="P32" i="37"/>
  <c r="G32" i="37"/>
  <c r="AA31" i="37"/>
  <c r="V31" i="37"/>
  <c r="T31" i="37"/>
  <c r="Q31" i="37"/>
  <c r="S31" i="37" s="1"/>
  <c r="P31" i="37"/>
  <c r="G31" i="37"/>
  <c r="AA30" i="37"/>
  <c r="T30" i="37"/>
  <c r="V30" i="37" s="1"/>
  <c r="Q30" i="37"/>
  <c r="S30" i="37" s="1"/>
  <c r="P30" i="37"/>
  <c r="Z30" i="37" s="1"/>
  <c r="D37" i="37"/>
  <c r="AA29" i="37"/>
  <c r="T29" i="37"/>
  <c r="V29" i="37" s="1"/>
  <c r="Q29" i="37"/>
  <c r="S29" i="37" s="1"/>
  <c r="P29" i="37"/>
  <c r="G29" i="37"/>
  <c r="AA28" i="37"/>
  <c r="T28" i="37"/>
  <c r="Q28" i="37"/>
  <c r="S28" i="37" s="1"/>
  <c r="P28" i="37"/>
  <c r="G28" i="37"/>
  <c r="AA27" i="37"/>
  <c r="T27" i="37"/>
  <c r="V27" i="37" s="1"/>
  <c r="Q27" i="37"/>
  <c r="P27" i="37"/>
  <c r="G27" i="37"/>
  <c r="AA26" i="37"/>
  <c r="T26" i="37"/>
  <c r="V26" i="37" s="1"/>
  <c r="Q26" i="37"/>
  <c r="S26" i="37" s="1"/>
  <c r="P26" i="37"/>
  <c r="Z26" i="37" s="1"/>
  <c r="AB26" i="37" s="1"/>
  <c r="G26" i="37"/>
  <c r="AA25" i="37"/>
  <c r="T25" i="37"/>
  <c r="V25" i="37" s="1"/>
  <c r="Q25" i="37"/>
  <c r="P25" i="37"/>
  <c r="G25" i="37"/>
  <c r="AA24" i="37"/>
  <c r="T24" i="37"/>
  <c r="Q24" i="37"/>
  <c r="S24" i="37" s="1"/>
  <c r="P24" i="37"/>
  <c r="G24" i="37"/>
  <c r="AD23" i="37"/>
  <c r="AA23" i="37"/>
  <c r="Z23" i="37"/>
  <c r="X23" i="37"/>
  <c r="V23" i="37"/>
  <c r="T23" i="37"/>
  <c r="Q23" i="37"/>
  <c r="P23" i="37"/>
  <c r="O23" i="37"/>
  <c r="G21" i="37"/>
  <c r="F21" i="37"/>
  <c r="E21" i="37"/>
  <c r="C21" i="37"/>
  <c r="G19" i="37"/>
  <c r="F19" i="37"/>
  <c r="E19" i="37"/>
  <c r="C19" i="37"/>
  <c r="F17" i="37"/>
  <c r="C17" i="37"/>
  <c r="H16" i="37"/>
  <c r="I16" i="37" s="1"/>
  <c r="H15" i="37"/>
  <c r="I15" i="37" s="1"/>
  <c r="I14" i="37"/>
  <c r="H13" i="37"/>
  <c r="H12" i="37"/>
  <c r="H11" i="37"/>
  <c r="I70" i="37" s="1"/>
  <c r="H10" i="37"/>
  <c r="H69" i="37" s="1"/>
  <c r="G17" i="37"/>
  <c r="E17" i="37"/>
  <c r="K8" i="37"/>
  <c r="H8" i="37"/>
  <c r="K7" i="37"/>
  <c r="H7" i="37"/>
  <c r="K6" i="37"/>
  <c r="H6" i="37"/>
  <c r="K5" i="37"/>
  <c r="H5" i="37"/>
  <c r="K4" i="37"/>
  <c r="H4" i="37"/>
  <c r="K3" i="37"/>
  <c r="H3" i="37"/>
  <c r="F87" i="37" l="1"/>
  <c r="M48" i="37"/>
  <c r="P48" i="37" s="1"/>
  <c r="L48" i="37"/>
  <c r="O48" i="37" s="1"/>
  <c r="Q48" i="37" s="1"/>
  <c r="M52" i="37"/>
  <c r="P52" i="37" s="1"/>
  <c r="M50" i="37"/>
  <c r="P50" i="37" s="1"/>
  <c r="L50" i="37"/>
  <c r="O50" i="37" s="1"/>
  <c r="Q50" i="37" s="1"/>
  <c r="L54" i="37"/>
  <c r="O54" i="37" s="1"/>
  <c r="M46" i="37"/>
  <c r="P46" i="37" s="1"/>
  <c r="L46" i="37"/>
  <c r="C71" i="37"/>
  <c r="E71" i="37"/>
  <c r="H72" i="37"/>
  <c r="C72" i="37"/>
  <c r="E72" i="37"/>
  <c r="G67" i="37"/>
  <c r="E67" i="37"/>
  <c r="C67" i="37"/>
  <c r="I64" i="37"/>
  <c r="E64" i="37"/>
  <c r="C64" i="37"/>
  <c r="H65" i="37"/>
  <c r="E65" i="37"/>
  <c r="C65" i="37"/>
  <c r="F66" i="37"/>
  <c r="E66" i="37"/>
  <c r="C66" i="37"/>
  <c r="C63" i="37"/>
  <c r="E63" i="37"/>
  <c r="E76" i="37" s="1"/>
  <c r="C62" i="37"/>
  <c r="C76" i="37" s="1"/>
  <c r="E62" i="37"/>
  <c r="G39" i="37"/>
  <c r="Q33" i="37"/>
  <c r="P33" i="37"/>
  <c r="Z28" i="37"/>
  <c r="AB28" i="37" s="1"/>
  <c r="AB30" i="37"/>
  <c r="H9" i="37"/>
  <c r="I5" i="37"/>
  <c r="J5" i="37" s="1"/>
  <c r="Q49" i="37"/>
  <c r="Q53" i="37"/>
  <c r="M54" i="37"/>
  <c r="P54" i="37" s="1"/>
  <c r="E87" i="37"/>
  <c r="Q57" i="37"/>
  <c r="I3" i="37"/>
  <c r="J3" i="37" s="1"/>
  <c r="I55" i="37"/>
  <c r="L55" i="37" s="1"/>
  <c r="I71" i="37"/>
  <c r="X32" i="37"/>
  <c r="I63" i="37"/>
  <c r="Z31" i="37"/>
  <c r="AB31" i="37" s="1"/>
  <c r="F65" i="37"/>
  <c r="I6" i="37"/>
  <c r="J6" i="37" s="1"/>
  <c r="T33" i="37"/>
  <c r="I11" i="37"/>
  <c r="J11" i="37" s="1"/>
  <c r="X31" i="37"/>
  <c r="H67" i="37"/>
  <c r="I8" i="37"/>
  <c r="J8" i="37" s="1"/>
  <c r="Z32" i="37"/>
  <c r="AB32" i="37" s="1"/>
  <c r="AC32" i="37" s="1"/>
  <c r="I69" i="37"/>
  <c r="I4" i="37"/>
  <c r="J4" i="37" s="1"/>
  <c r="I12" i="37"/>
  <c r="J12" i="37" s="1"/>
  <c r="Z24" i="37"/>
  <c r="AB24" i="37" s="1"/>
  <c r="Z27" i="37"/>
  <c r="AB27" i="37" s="1"/>
  <c r="X30" i="37"/>
  <c r="I7" i="37"/>
  <c r="J7" i="37" s="1"/>
  <c r="I13" i="37"/>
  <c r="J13" i="37" s="1"/>
  <c r="X26" i="37"/>
  <c r="AC26" i="37" s="1"/>
  <c r="Z29" i="37"/>
  <c r="AB29" i="37" s="1"/>
  <c r="G66" i="37"/>
  <c r="H19" i="37"/>
  <c r="Z25" i="37"/>
  <c r="AB25" i="37" s="1"/>
  <c r="Q47" i="37"/>
  <c r="Q52" i="37"/>
  <c r="Q56" i="37"/>
  <c r="X29" i="37"/>
  <c r="S27" i="37"/>
  <c r="X27" i="37" s="1"/>
  <c r="AA37" i="37"/>
  <c r="AC37" i="37" s="1"/>
  <c r="G41" i="37"/>
  <c r="Q45" i="37"/>
  <c r="P51" i="37"/>
  <c r="Q51" i="37" s="1"/>
  <c r="F62" i="37"/>
  <c r="F64" i="37"/>
  <c r="G65" i="37"/>
  <c r="H66" i="37"/>
  <c r="I67" i="37"/>
  <c r="F72" i="37"/>
  <c r="I10" i="37"/>
  <c r="V28" i="37"/>
  <c r="X28" i="37" s="1"/>
  <c r="G30" i="37"/>
  <c r="G62" i="37"/>
  <c r="F63" i="37"/>
  <c r="G64" i="37"/>
  <c r="I66" i="37"/>
  <c r="F71" i="37"/>
  <c r="G72" i="37"/>
  <c r="S25" i="37"/>
  <c r="O46" i="37"/>
  <c r="Q46" i="37" s="1"/>
  <c r="H62" i="37"/>
  <c r="G63" i="37"/>
  <c r="H64" i="37"/>
  <c r="I65" i="37"/>
  <c r="F70" i="37"/>
  <c r="G71" i="37"/>
  <c r="H21" i="37"/>
  <c r="I62" i="37"/>
  <c r="H63" i="37"/>
  <c r="F69" i="37"/>
  <c r="G70" i="37"/>
  <c r="H71" i="37"/>
  <c r="AA36" i="37"/>
  <c r="AC36" i="37" s="1"/>
  <c r="G69" i="37"/>
  <c r="H70" i="37"/>
  <c r="V24" i="37"/>
  <c r="F67" i="37"/>
  <c r="D84" i="54"/>
  <c r="D30" i="54"/>
  <c r="G9" i="54"/>
  <c r="E9" i="54"/>
  <c r="Q54" i="37" l="1"/>
  <c r="E78" i="37"/>
  <c r="C78" i="37"/>
  <c r="AC31" i="37"/>
  <c r="AE31" i="37" s="1"/>
  <c r="H68" i="37"/>
  <c r="H74" i="37" s="1"/>
  <c r="C68" i="37"/>
  <c r="C74" i="37" s="1"/>
  <c r="E68" i="37"/>
  <c r="F68" i="37"/>
  <c r="E74" i="37"/>
  <c r="S41" i="37" s="1"/>
  <c r="G68" i="37"/>
  <c r="G74" i="37" s="1"/>
  <c r="AC30" i="37"/>
  <c r="AD30" i="37" s="1"/>
  <c r="H17" i="37"/>
  <c r="I68" i="37"/>
  <c r="I9" i="37"/>
  <c r="M55" i="37"/>
  <c r="P55" i="37" s="1"/>
  <c r="P61" i="37" s="1"/>
  <c r="O55" i="37"/>
  <c r="O61" i="37" s="1"/>
  <c r="I72" i="37"/>
  <c r="J72" i="37" s="1"/>
  <c r="H33" i="37" s="1"/>
  <c r="I33" i="37" s="1"/>
  <c r="K13" i="37" s="1"/>
  <c r="AC29" i="37"/>
  <c r="AD29" i="37" s="1"/>
  <c r="J71" i="37"/>
  <c r="H32" i="37" s="1"/>
  <c r="I32" i="37" s="1"/>
  <c r="K12" i="37" s="1"/>
  <c r="J67" i="37"/>
  <c r="H29" i="37" s="1"/>
  <c r="I29" i="37" s="1"/>
  <c r="V33" i="37"/>
  <c r="J66" i="37"/>
  <c r="H28" i="37" s="1"/>
  <c r="I28" i="37" s="1"/>
  <c r="AB33" i="37"/>
  <c r="J64" i="37"/>
  <c r="H26" i="37" s="1"/>
  <c r="I19" i="37"/>
  <c r="AE32" i="37"/>
  <c r="AD32" i="37"/>
  <c r="J70" i="37"/>
  <c r="H31" i="37" s="1"/>
  <c r="I31" i="37" s="1"/>
  <c r="K11" i="37" s="1"/>
  <c r="J63" i="37"/>
  <c r="H25" i="37" s="1"/>
  <c r="I25" i="37" s="1"/>
  <c r="I21" i="37"/>
  <c r="C87" i="37" s="1"/>
  <c r="J9" i="37"/>
  <c r="Z33" i="37"/>
  <c r="AC27" i="37"/>
  <c r="AE27" i="37" s="1"/>
  <c r="AC28" i="37"/>
  <c r="X37" i="37"/>
  <c r="AD37" i="37" s="1"/>
  <c r="AE37" i="37" s="1"/>
  <c r="G76" i="37"/>
  <c r="J65" i="37"/>
  <c r="H27" i="37" s="1"/>
  <c r="I27" i="37" s="1"/>
  <c r="H76" i="37"/>
  <c r="X25" i="37"/>
  <c r="AC25" i="37" s="1"/>
  <c r="S33" i="37"/>
  <c r="J69" i="37"/>
  <c r="I17" i="37"/>
  <c r="F78" i="37"/>
  <c r="AE26" i="37"/>
  <c r="AD26" i="37"/>
  <c r="F76" i="37"/>
  <c r="F74" i="37"/>
  <c r="H78" i="37"/>
  <c r="G78" i="37"/>
  <c r="X24" i="37"/>
  <c r="G37" i="37"/>
  <c r="I76" i="37"/>
  <c r="J62" i="37"/>
  <c r="AD31" i="37"/>
  <c r="H69" i="54"/>
  <c r="H70" i="54"/>
  <c r="G69" i="54"/>
  <c r="G70" i="54"/>
  <c r="F69" i="54"/>
  <c r="F70" i="54"/>
  <c r="E63" i="54"/>
  <c r="E64" i="54"/>
  <c r="E65" i="54"/>
  <c r="E66" i="54"/>
  <c r="E67" i="54"/>
  <c r="E68" i="54"/>
  <c r="E69" i="54"/>
  <c r="E70" i="54"/>
  <c r="E71" i="54"/>
  <c r="E72" i="54"/>
  <c r="E62" i="54"/>
  <c r="C63" i="54"/>
  <c r="C64" i="54"/>
  <c r="C65" i="54"/>
  <c r="C66" i="54"/>
  <c r="C67" i="54"/>
  <c r="C68" i="54"/>
  <c r="C69" i="54"/>
  <c r="C70" i="54"/>
  <c r="C71" i="54"/>
  <c r="C72" i="54"/>
  <c r="C62" i="54"/>
  <c r="L56" i="54"/>
  <c r="L57" i="54"/>
  <c r="M46" i="54"/>
  <c r="M47" i="54"/>
  <c r="M48" i="54"/>
  <c r="M49" i="54"/>
  <c r="M50" i="54"/>
  <c r="M51" i="54"/>
  <c r="M52" i="54"/>
  <c r="M53" i="54"/>
  <c r="M54" i="54"/>
  <c r="M55" i="54"/>
  <c r="M56" i="54"/>
  <c r="M57" i="54"/>
  <c r="M45" i="54"/>
  <c r="L45" i="54"/>
  <c r="L46" i="54"/>
  <c r="L47" i="54"/>
  <c r="L48" i="54"/>
  <c r="L49" i="54"/>
  <c r="L50" i="54"/>
  <c r="L51" i="54"/>
  <c r="L52" i="54"/>
  <c r="L53" i="54"/>
  <c r="L54" i="54"/>
  <c r="L55" i="54"/>
  <c r="O45" i="54"/>
  <c r="L93" i="24"/>
  <c r="M93" i="24"/>
  <c r="L94" i="24"/>
  <c r="M94" i="24"/>
  <c r="J68" i="37" l="1"/>
  <c r="H30" i="37" s="1"/>
  <c r="I30" i="37" s="1"/>
  <c r="K9" i="37" s="1"/>
  <c r="AE30" i="37"/>
  <c r="I74" i="37"/>
  <c r="I78" i="37"/>
  <c r="AE29" i="37"/>
  <c r="S39" i="37"/>
  <c r="Q55" i="37"/>
  <c r="Q61" i="37" s="1"/>
  <c r="AD27" i="37"/>
  <c r="AD28" i="37"/>
  <c r="AE28" i="37"/>
  <c r="J78" i="37"/>
  <c r="AE25" i="37"/>
  <c r="AD25" i="37"/>
  <c r="H41" i="37"/>
  <c r="I26" i="37"/>
  <c r="I41" i="37" s="1"/>
  <c r="D87" i="37" s="1"/>
  <c r="X36" i="37"/>
  <c r="AD36" i="37" s="1"/>
  <c r="AE36" i="37" s="1"/>
  <c r="AC24" i="37"/>
  <c r="X33" i="37"/>
  <c r="J76" i="37"/>
  <c r="H24" i="37"/>
  <c r="O62" i="54"/>
  <c r="J74" i="37" l="1"/>
  <c r="Q62" i="37" s="1"/>
  <c r="AE24" i="37"/>
  <c r="AD24" i="37"/>
  <c r="AD33" i="37" s="1"/>
  <c r="AC33" i="37"/>
  <c r="AE33" i="37" s="1"/>
  <c r="H37" i="37"/>
  <c r="H39" i="37"/>
  <c r="I24" i="37"/>
  <c r="C85" i="54"/>
  <c r="B85" i="54"/>
  <c r="E84" i="54"/>
  <c r="E85" i="54" s="1"/>
  <c r="D78" i="54"/>
  <c r="D76" i="54"/>
  <c r="D74" i="54"/>
  <c r="P57" i="54"/>
  <c r="O57" i="54"/>
  <c r="P56" i="54"/>
  <c r="O56" i="54"/>
  <c r="P54" i="54"/>
  <c r="J54" i="54"/>
  <c r="O54" i="54" s="1"/>
  <c r="P53" i="54"/>
  <c r="O53" i="54"/>
  <c r="P52" i="54"/>
  <c r="J52" i="54"/>
  <c r="O51" i="54"/>
  <c r="J50" i="54"/>
  <c r="P49" i="54"/>
  <c r="O49" i="54"/>
  <c r="O48" i="54"/>
  <c r="J48" i="54"/>
  <c r="P48" i="54" s="1"/>
  <c r="P47" i="54"/>
  <c r="O47" i="54"/>
  <c r="J46" i="54"/>
  <c r="P46" i="54" s="1"/>
  <c r="P45" i="54"/>
  <c r="F41" i="54"/>
  <c r="E41" i="54"/>
  <c r="D41" i="54"/>
  <c r="C41" i="54"/>
  <c r="E87" i="54" s="1"/>
  <c r="F39" i="54"/>
  <c r="E39" i="54"/>
  <c r="D39" i="54"/>
  <c r="C39" i="54"/>
  <c r="F37" i="54"/>
  <c r="E37" i="54"/>
  <c r="C37" i="54"/>
  <c r="G36" i="54"/>
  <c r="I36" i="54" s="1"/>
  <c r="G35" i="54"/>
  <c r="I35" i="54" s="1"/>
  <c r="G34" i="54"/>
  <c r="I34" i="54" s="1"/>
  <c r="O33" i="54"/>
  <c r="G33" i="54"/>
  <c r="AA32" i="54"/>
  <c r="T32" i="54"/>
  <c r="Q32" i="54"/>
  <c r="S32" i="54" s="1"/>
  <c r="P32" i="54"/>
  <c r="G32" i="54"/>
  <c r="AA31" i="54"/>
  <c r="T31" i="54"/>
  <c r="Q31" i="54"/>
  <c r="S31" i="54" s="1"/>
  <c r="P31" i="54"/>
  <c r="G31" i="54"/>
  <c r="AA30" i="54"/>
  <c r="T30" i="54"/>
  <c r="V30" i="54" s="1"/>
  <c r="Q30" i="54"/>
  <c r="S30" i="54" s="1"/>
  <c r="P30" i="54"/>
  <c r="G30" i="54"/>
  <c r="AA29" i="54"/>
  <c r="T29" i="54"/>
  <c r="Q29" i="54"/>
  <c r="S29" i="54" s="1"/>
  <c r="P29" i="54"/>
  <c r="G29" i="54"/>
  <c r="AA28" i="54"/>
  <c r="T28" i="54"/>
  <c r="Z28" i="54" s="1"/>
  <c r="Q28" i="54"/>
  <c r="S28" i="54" s="1"/>
  <c r="P28" i="54"/>
  <c r="G28" i="54"/>
  <c r="AA27" i="54"/>
  <c r="T27" i="54"/>
  <c r="Q27" i="54"/>
  <c r="S27" i="54" s="1"/>
  <c r="P27" i="54"/>
  <c r="G27" i="54"/>
  <c r="AA26" i="54"/>
  <c r="T26" i="54"/>
  <c r="Q26" i="54"/>
  <c r="S26" i="54" s="1"/>
  <c r="P26" i="54"/>
  <c r="G26" i="54"/>
  <c r="AA25" i="54"/>
  <c r="T25" i="54"/>
  <c r="Q25" i="54"/>
  <c r="S25" i="54" s="1"/>
  <c r="P25" i="54"/>
  <c r="G25" i="54"/>
  <c r="AA24" i="54"/>
  <c r="T24" i="54"/>
  <c r="Q24" i="54"/>
  <c r="P24" i="54"/>
  <c r="G24" i="54"/>
  <c r="AD23" i="54"/>
  <c r="AA23" i="54"/>
  <c r="Z23" i="54"/>
  <c r="X23" i="54"/>
  <c r="V23" i="54"/>
  <c r="T23" i="54"/>
  <c r="Q23" i="54"/>
  <c r="P23" i="54"/>
  <c r="O23" i="54"/>
  <c r="G21" i="54"/>
  <c r="F21" i="54"/>
  <c r="E21" i="54"/>
  <c r="C21" i="54"/>
  <c r="F87" i="54" s="1"/>
  <c r="G19" i="54"/>
  <c r="F19" i="54"/>
  <c r="E19" i="54"/>
  <c r="C19" i="54"/>
  <c r="G17" i="54"/>
  <c r="F17" i="54"/>
  <c r="C17" i="54"/>
  <c r="H16" i="54"/>
  <c r="I15" i="54"/>
  <c r="H15" i="54"/>
  <c r="I14" i="54"/>
  <c r="H13" i="54"/>
  <c r="H12" i="54"/>
  <c r="H11" i="54"/>
  <c r="H10" i="54"/>
  <c r="E17" i="54"/>
  <c r="K8" i="54"/>
  <c r="H8" i="54"/>
  <c r="K7" i="54"/>
  <c r="H7" i="54"/>
  <c r="K6" i="54"/>
  <c r="H6" i="54"/>
  <c r="K5" i="54"/>
  <c r="H5" i="54"/>
  <c r="K4" i="54"/>
  <c r="H4" i="54"/>
  <c r="K3" i="54"/>
  <c r="H3" i="54"/>
  <c r="I37" i="37" l="1"/>
  <c r="I39" i="37"/>
  <c r="H71" i="54"/>
  <c r="F71" i="54"/>
  <c r="G71" i="54"/>
  <c r="H72" i="54"/>
  <c r="F72" i="54"/>
  <c r="G72" i="54"/>
  <c r="Q33" i="54"/>
  <c r="H67" i="54"/>
  <c r="G67" i="54"/>
  <c r="F67" i="54"/>
  <c r="H66" i="54"/>
  <c r="G66" i="54"/>
  <c r="F66" i="54"/>
  <c r="H64" i="54"/>
  <c r="G64" i="54"/>
  <c r="F64" i="54"/>
  <c r="Z29" i="54"/>
  <c r="AB29" i="54" s="1"/>
  <c r="H65" i="54"/>
  <c r="G65" i="54"/>
  <c r="F65" i="54"/>
  <c r="G63" i="54"/>
  <c r="H63" i="54"/>
  <c r="H76" i="54" s="1"/>
  <c r="F63" i="54"/>
  <c r="Z24" i="54"/>
  <c r="G62" i="54"/>
  <c r="F62" i="54"/>
  <c r="H62" i="54"/>
  <c r="Z25" i="54"/>
  <c r="AB25" i="54" s="1"/>
  <c r="Z27" i="54"/>
  <c r="AB27" i="54" s="1"/>
  <c r="Z26" i="54"/>
  <c r="AB26" i="54" s="1"/>
  <c r="V31" i="54"/>
  <c r="X31" i="54" s="1"/>
  <c r="AB28" i="54"/>
  <c r="V32" i="54"/>
  <c r="X32" i="54" s="1"/>
  <c r="AB24" i="54"/>
  <c r="D85" i="54"/>
  <c r="J73" i="54"/>
  <c r="P51" i="54"/>
  <c r="Q57" i="54"/>
  <c r="Q56" i="54"/>
  <c r="G41" i="54"/>
  <c r="G37" i="54"/>
  <c r="V25" i="54"/>
  <c r="X25" i="54"/>
  <c r="AA36" i="54"/>
  <c r="AC36" i="54" s="1"/>
  <c r="V24" i="54"/>
  <c r="V29" i="54"/>
  <c r="X29" i="54" s="1"/>
  <c r="AC29" i="54" s="1"/>
  <c r="AE29" i="54" s="1"/>
  <c r="V28" i="54"/>
  <c r="X28" i="54" s="1"/>
  <c r="Q49" i="54"/>
  <c r="H19" i="54"/>
  <c r="V27" i="54"/>
  <c r="X27" i="54" s="1"/>
  <c r="V26" i="54"/>
  <c r="X26" i="54" s="1"/>
  <c r="Q48" i="54"/>
  <c r="AA37" i="54"/>
  <c r="AC37" i="54" s="1"/>
  <c r="Q51" i="54"/>
  <c r="I69" i="54"/>
  <c r="I8" i="54"/>
  <c r="J8" i="54" s="1"/>
  <c r="I67" i="54"/>
  <c r="Q47" i="54"/>
  <c r="I6" i="54"/>
  <c r="J6" i="54" s="1"/>
  <c r="Q54" i="54"/>
  <c r="I4" i="54"/>
  <c r="J4" i="54" s="1"/>
  <c r="I63" i="54"/>
  <c r="C76" i="54"/>
  <c r="I10" i="54"/>
  <c r="I12" i="54"/>
  <c r="J12" i="54" s="1"/>
  <c r="Q53" i="54"/>
  <c r="X30" i="54"/>
  <c r="Z32" i="54"/>
  <c r="AB32" i="54" s="1"/>
  <c r="G39" i="54"/>
  <c r="Q45" i="54"/>
  <c r="I16" i="54"/>
  <c r="D37" i="54"/>
  <c r="I66" i="54"/>
  <c r="S24" i="54"/>
  <c r="P33" i="54"/>
  <c r="O46" i="54"/>
  <c r="Q46" i="54" s="1"/>
  <c r="I65" i="54"/>
  <c r="Z30" i="54"/>
  <c r="AB30" i="54" s="1"/>
  <c r="Z31" i="54"/>
  <c r="AB31" i="54" s="1"/>
  <c r="O50" i="54"/>
  <c r="P50" i="54"/>
  <c r="I3" i="54"/>
  <c r="I5" i="54"/>
  <c r="I7" i="54"/>
  <c r="J7" i="54" s="1"/>
  <c r="I11" i="54"/>
  <c r="J11" i="54" s="1"/>
  <c r="I13" i="54"/>
  <c r="J13" i="54" s="1"/>
  <c r="H21" i="54"/>
  <c r="H9" i="54"/>
  <c r="O52" i="54"/>
  <c r="Q52" i="54" s="1"/>
  <c r="J55" i="54"/>
  <c r="I62" i="54"/>
  <c r="I64" i="54"/>
  <c r="J66" i="54"/>
  <c r="H28" i="54" s="1"/>
  <c r="I28" i="54" s="1"/>
  <c r="I71" i="54"/>
  <c r="T33" i="54"/>
  <c r="I70" i="54"/>
  <c r="D30" i="53"/>
  <c r="F78" i="54" l="1"/>
  <c r="H78" i="54"/>
  <c r="H17" i="54"/>
  <c r="H68" i="54"/>
  <c r="G68" i="54"/>
  <c r="F68" i="54"/>
  <c r="H74" i="54"/>
  <c r="F74" i="54"/>
  <c r="AC28" i="54"/>
  <c r="F76" i="54"/>
  <c r="AC25" i="54"/>
  <c r="AE25" i="54" s="1"/>
  <c r="AC26" i="54"/>
  <c r="AE26" i="54" s="1"/>
  <c r="AC32" i="54"/>
  <c r="AE32" i="54" s="1"/>
  <c r="AC27" i="54"/>
  <c r="AE27" i="54" s="1"/>
  <c r="J67" i="54"/>
  <c r="H29" i="54" s="1"/>
  <c r="I29" i="54" s="1"/>
  <c r="Q50" i="54"/>
  <c r="AC31" i="54"/>
  <c r="AD31" i="54" s="1"/>
  <c r="E78" i="54"/>
  <c r="V33" i="54"/>
  <c r="E76" i="54"/>
  <c r="J64" i="54"/>
  <c r="AB33" i="54"/>
  <c r="AD29" i="54"/>
  <c r="J70" i="54"/>
  <c r="H31" i="54" s="1"/>
  <c r="I31" i="54" s="1"/>
  <c r="K11" i="54" s="1"/>
  <c r="AE31" i="54"/>
  <c r="P55" i="54"/>
  <c r="O55" i="54"/>
  <c r="O61" i="54" s="1"/>
  <c r="I72" i="54"/>
  <c r="J72" i="54" s="1"/>
  <c r="H33" i="54" s="1"/>
  <c r="I33" i="54" s="1"/>
  <c r="K13" i="54" s="1"/>
  <c r="I19" i="54"/>
  <c r="J3" i="54"/>
  <c r="AE28" i="54"/>
  <c r="AD28" i="54"/>
  <c r="J69" i="54"/>
  <c r="I21" i="54"/>
  <c r="C87" i="54" s="1"/>
  <c r="J5" i="54"/>
  <c r="G76" i="54"/>
  <c r="C78" i="54"/>
  <c r="J71" i="54"/>
  <c r="H32" i="54" s="1"/>
  <c r="I32" i="54" s="1"/>
  <c r="K12" i="54" s="1"/>
  <c r="J65" i="54"/>
  <c r="H27" i="54" s="1"/>
  <c r="I27" i="54" s="1"/>
  <c r="I74" i="54"/>
  <c r="I76" i="54"/>
  <c r="Z33" i="54"/>
  <c r="AC30" i="54"/>
  <c r="X37" i="54"/>
  <c r="AD37" i="54" s="1"/>
  <c r="AE37" i="54" s="1"/>
  <c r="I68" i="54"/>
  <c r="G74" i="54"/>
  <c r="E74" i="54"/>
  <c r="S41" i="54" s="1"/>
  <c r="I9" i="54"/>
  <c r="J9" i="54" s="1"/>
  <c r="X24" i="54"/>
  <c r="S33" i="54"/>
  <c r="J63" i="54"/>
  <c r="H25" i="54" s="1"/>
  <c r="I25" i="54" s="1"/>
  <c r="J62" i="54"/>
  <c r="G78" i="54"/>
  <c r="L45" i="53"/>
  <c r="O45" i="53"/>
  <c r="Q61" i="53"/>
  <c r="O62" i="53"/>
  <c r="Q45" i="53"/>
  <c r="Q62" i="53"/>
  <c r="L56" i="53"/>
  <c r="L46" i="53"/>
  <c r="M46" i="53"/>
  <c r="L47" i="53"/>
  <c r="M47" i="53"/>
  <c r="L48" i="53"/>
  <c r="M48" i="53"/>
  <c r="L49" i="53"/>
  <c r="M49" i="53"/>
  <c r="L50" i="53"/>
  <c r="M50" i="53"/>
  <c r="L51" i="53"/>
  <c r="M51" i="53"/>
  <c r="L52" i="53"/>
  <c r="M52" i="53"/>
  <c r="L53" i="53"/>
  <c r="M53" i="53"/>
  <c r="L54" i="53"/>
  <c r="M54" i="53"/>
  <c r="L55" i="53"/>
  <c r="M55" i="53"/>
  <c r="M56" i="53"/>
  <c r="L57" i="53"/>
  <c r="M57" i="53"/>
  <c r="M45" i="53"/>
  <c r="AD25" i="54" l="1"/>
  <c r="AD26" i="54"/>
  <c r="AD27" i="54"/>
  <c r="AD32" i="54"/>
  <c r="J68" i="54"/>
  <c r="H30" i="54" s="1"/>
  <c r="I30" i="54" s="1"/>
  <c r="K9" i="54" s="1"/>
  <c r="I78" i="54"/>
  <c r="J78" i="54"/>
  <c r="S39" i="54"/>
  <c r="H26" i="54"/>
  <c r="H41" i="54" s="1"/>
  <c r="I17" i="54"/>
  <c r="Q55" i="54"/>
  <c r="Q61" i="54" s="1"/>
  <c r="P61" i="54"/>
  <c r="C74" i="54"/>
  <c r="AE30" i="54"/>
  <c r="AD30" i="54"/>
  <c r="X36" i="54"/>
  <c r="AD36" i="54" s="1"/>
  <c r="AE36" i="54" s="1"/>
  <c r="X33" i="54"/>
  <c r="AC24" i="54"/>
  <c r="H24" i="54"/>
  <c r="J76" i="54"/>
  <c r="M35" i="24"/>
  <c r="M40" i="24"/>
  <c r="M41" i="24"/>
  <c r="D84" i="53"/>
  <c r="G9" i="53"/>
  <c r="E9" i="53"/>
  <c r="J74" i="54" l="1"/>
  <c r="Q62" i="54" s="1"/>
  <c r="I26" i="54"/>
  <c r="I41" i="54" s="1"/>
  <c r="D87" i="54" s="1"/>
  <c r="H37" i="54"/>
  <c r="H39" i="54"/>
  <c r="I24" i="54"/>
  <c r="AE24" i="54"/>
  <c r="AD24" i="54"/>
  <c r="AD33" i="54" s="1"/>
  <c r="AC33" i="54"/>
  <c r="AE33" i="54" s="1"/>
  <c r="H72" i="53"/>
  <c r="G73" i="53"/>
  <c r="H63" i="53"/>
  <c r="H64" i="53"/>
  <c r="H65" i="53"/>
  <c r="H66" i="53"/>
  <c r="H67" i="53"/>
  <c r="H68" i="53"/>
  <c r="H69" i="53"/>
  <c r="H70" i="53"/>
  <c r="H71" i="53"/>
  <c r="H62" i="53"/>
  <c r="F63" i="53"/>
  <c r="F64" i="53"/>
  <c r="F65" i="53"/>
  <c r="F66" i="53"/>
  <c r="F67" i="53"/>
  <c r="F68" i="53"/>
  <c r="F69" i="53"/>
  <c r="F70" i="53"/>
  <c r="F71" i="53"/>
  <c r="F72" i="53"/>
  <c r="F73" i="53"/>
  <c r="F62" i="53"/>
  <c r="I37" i="54" l="1"/>
  <c r="I39" i="54"/>
  <c r="L26" i="24"/>
  <c r="C85" i="53" l="1"/>
  <c r="B85" i="53"/>
  <c r="E84" i="53"/>
  <c r="E85" i="53" s="1"/>
  <c r="I73" i="53"/>
  <c r="E73" i="53"/>
  <c r="P57" i="53"/>
  <c r="O57" i="53"/>
  <c r="P56" i="53"/>
  <c r="O56" i="53"/>
  <c r="J54" i="53"/>
  <c r="J55" i="53" s="1"/>
  <c r="P53" i="53"/>
  <c r="O53" i="53"/>
  <c r="J52" i="53"/>
  <c r="P52" i="53" s="1"/>
  <c r="D85" i="53"/>
  <c r="M39" i="24" s="1"/>
  <c r="O51" i="53"/>
  <c r="J50" i="53"/>
  <c r="P50" i="53" s="1"/>
  <c r="P49" i="53"/>
  <c r="O49" i="53"/>
  <c r="J48" i="53"/>
  <c r="P48" i="53" s="1"/>
  <c r="P47" i="53"/>
  <c r="O47" i="53"/>
  <c r="J46" i="53"/>
  <c r="P46" i="53" s="1"/>
  <c r="P45" i="53"/>
  <c r="F41" i="53"/>
  <c r="E41" i="53"/>
  <c r="D41" i="53"/>
  <c r="C41" i="53"/>
  <c r="F39" i="53"/>
  <c r="E39" i="53"/>
  <c r="D39" i="53"/>
  <c r="C39" i="53"/>
  <c r="F37" i="53"/>
  <c r="E37" i="53"/>
  <c r="C37" i="53"/>
  <c r="G36" i="53"/>
  <c r="I36" i="53" s="1"/>
  <c r="G35" i="53"/>
  <c r="I35" i="53" s="1"/>
  <c r="G34" i="53"/>
  <c r="I34" i="53" s="1"/>
  <c r="O33" i="53"/>
  <c r="G33" i="53"/>
  <c r="AA32" i="53"/>
  <c r="U32" i="53"/>
  <c r="T32" i="53"/>
  <c r="Q32" i="53"/>
  <c r="S32" i="53" s="1"/>
  <c r="P32" i="53"/>
  <c r="G32" i="53"/>
  <c r="AA31" i="53"/>
  <c r="U31" i="53"/>
  <c r="T31" i="53"/>
  <c r="Q31" i="53"/>
  <c r="S31" i="53" s="1"/>
  <c r="P31" i="53"/>
  <c r="G31" i="53"/>
  <c r="AA30" i="53"/>
  <c r="U30" i="53"/>
  <c r="T30" i="53"/>
  <c r="Q30" i="53"/>
  <c r="S30" i="53" s="1"/>
  <c r="P30" i="53"/>
  <c r="D37" i="53"/>
  <c r="AA29" i="53"/>
  <c r="U29" i="53"/>
  <c r="T29" i="53"/>
  <c r="Q29" i="53"/>
  <c r="S29" i="53" s="1"/>
  <c r="P29" i="53"/>
  <c r="G29" i="53"/>
  <c r="AA28" i="53"/>
  <c r="U28" i="53"/>
  <c r="T28" i="53"/>
  <c r="Q28" i="53"/>
  <c r="S28" i="53" s="1"/>
  <c r="P28" i="53"/>
  <c r="G28" i="53"/>
  <c r="AA27" i="53"/>
  <c r="U27" i="53"/>
  <c r="T27" i="53"/>
  <c r="Q27" i="53"/>
  <c r="S27" i="53" s="1"/>
  <c r="P27" i="53"/>
  <c r="G27" i="53"/>
  <c r="AA26" i="53"/>
  <c r="U26" i="53"/>
  <c r="T26" i="53"/>
  <c r="Q26" i="53"/>
  <c r="S26" i="53" s="1"/>
  <c r="P26" i="53"/>
  <c r="G26" i="53"/>
  <c r="AA25" i="53"/>
  <c r="U25" i="53"/>
  <c r="T25" i="53"/>
  <c r="Q25" i="53"/>
  <c r="S25" i="53" s="1"/>
  <c r="P25" i="53"/>
  <c r="G25" i="53"/>
  <c r="AA24" i="53"/>
  <c r="U24" i="53"/>
  <c r="T24" i="53"/>
  <c r="Q24" i="53"/>
  <c r="P24" i="53"/>
  <c r="G24" i="53"/>
  <c r="AD23" i="53"/>
  <c r="AA23" i="53"/>
  <c r="Z23" i="53"/>
  <c r="X23" i="53"/>
  <c r="V23" i="53"/>
  <c r="T23" i="53"/>
  <c r="Q23" i="53"/>
  <c r="P23" i="53"/>
  <c r="O23" i="53"/>
  <c r="G21" i="53"/>
  <c r="F21" i="53"/>
  <c r="E21" i="53"/>
  <c r="C21" i="53"/>
  <c r="G19" i="53"/>
  <c r="F19" i="53"/>
  <c r="E19" i="53"/>
  <c r="C19" i="53"/>
  <c r="F17" i="53"/>
  <c r="C17" i="53"/>
  <c r="H16" i="53"/>
  <c r="I16" i="53" s="1"/>
  <c r="H15" i="53"/>
  <c r="I14" i="53"/>
  <c r="H13" i="53"/>
  <c r="G72" i="53" s="1"/>
  <c r="H12" i="53"/>
  <c r="G71" i="53" s="1"/>
  <c r="H11" i="53"/>
  <c r="G70" i="53" s="1"/>
  <c r="H10" i="53"/>
  <c r="G69" i="53" s="1"/>
  <c r="H9" i="53"/>
  <c r="G68" i="53" s="1"/>
  <c r="K8" i="53"/>
  <c r="H8" i="53"/>
  <c r="G67" i="53" s="1"/>
  <c r="K7" i="53"/>
  <c r="H7" i="53"/>
  <c r="G66" i="53" s="1"/>
  <c r="K6" i="53"/>
  <c r="H6" i="53"/>
  <c r="G65" i="53" s="1"/>
  <c r="K5" i="53"/>
  <c r="H5" i="53"/>
  <c r="G64" i="53" s="1"/>
  <c r="K4" i="53"/>
  <c r="H4" i="53"/>
  <c r="G63" i="53" s="1"/>
  <c r="K3" i="53"/>
  <c r="H3" i="53"/>
  <c r="I62" i="53" s="1"/>
  <c r="Z28" i="53" l="1"/>
  <c r="AB28" i="53" s="1"/>
  <c r="Z26" i="53"/>
  <c r="AB26" i="53" s="1"/>
  <c r="Q33" i="53"/>
  <c r="Z25" i="53"/>
  <c r="AB25" i="53" s="1"/>
  <c r="I9" i="53"/>
  <c r="Q47" i="53"/>
  <c r="S24" i="53"/>
  <c r="S33" i="53" s="1"/>
  <c r="P51" i="53"/>
  <c r="Q51" i="53" s="1"/>
  <c r="I15" i="53"/>
  <c r="Z27" i="53"/>
  <c r="AB27" i="53" s="1"/>
  <c r="Z24" i="53"/>
  <c r="AB24" i="53" s="1"/>
  <c r="O48" i="53"/>
  <c r="Q48" i="53" s="1"/>
  <c r="I7" i="53"/>
  <c r="J7" i="53" s="1"/>
  <c r="O46" i="53"/>
  <c r="Q46" i="53" s="1"/>
  <c r="O52" i="53"/>
  <c r="Q52" i="53" s="1"/>
  <c r="Q56" i="53"/>
  <c r="E17" i="53"/>
  <c r="G17" i="53"/>
  <c r="Z29" i="53"/>
  <c r="AB29" i="53" s="1"/>
  <c r="V32" i="53"/>
  <c r="X32" i="53" s="1"/>
  <c r="Z32" i="53"/>
  <c r="AB32" i="53" s="1"/>
  <c r="I63" i="53"/>
  <c r="I76" i="53" s="1"/>
  <c r="T33" i="53"/>
  <c r="I3" i="53"/>
  <c r="J3" i="53" s="1"/>
  <c r="V31" i="53"/>
  <c r="X31" i="53" s="1"/>
  <c r="V24" i="53"/>
  <c r="V25" i="53"/>
  <c r="X25" i="53" s="1"/>
  <c r="V26" i="53"/>
  <c r="X26" i="53" s="1"/>
  <c r="V27" i="53"/>
  <c r="X27" i="53" s="1"/>
  <c r="V28" i="53"/>
  <c r="X28" i="53" s="1"/>
  <c r="V29" i="53"/>
  <c r="X29" i="53" s="1"/>
  <c r="I13" i="53"/>
  <c r="J13" i="53" s="1"/>
  <c r="V30" i="53"/>
  <c r="X30" i="53" s="1"/>
  <c r="Z31" i="53"/>
  <c r="AB31" i="53" s="1"/>
  <c r="I5" i="53"/>
  <c r="J5" i="53" s="1"/>
  <c r="I11" i="53"/>
  <c r="J11" i="53" s="1"/>
  <c r="AA36" i="53"/>
  <c r="AC36" i="53" s="1"/>
  <c r="AA37" i="53"/>
  <c r="AC37" i="53" s="1"/>
  <c r="Z30" i="53"/>
  <c r="AB30" i="53" s="1"/>
  <c r="Q53" i="53"/>
  <c r="I65" i="53"/>
  <c r="Q49" i="53"/>
  <c r="Q57" i="53"/>
  <c r="G78" i="53"/>
  <c r="O55" i="53"/>
  <c r="I72" i="53"/>
  <c r="P55" i="53"/>
  <c r="I4" i="53"/>
  <c r="I6" i="53"/>
  <c r="I8" i="53"/>
  <c r="J8" i="53" s="1"/>
  <c r="I12" i="53"/>
  <c r="J12" i="53" s="1"/>
  <c r="H17" i="53"/>
  <c r="G30" i="53"/>
  <c r="O54" i="53"/>
  <c r="C62" i="53"/>
  <c r="I64" i="53"/>
  <c r="I66" i="53"/>
  <c r="I67" i="53"/>
  <c r="I68" i="53"/>
  <c r="I69" i="53"/>
  <c r="I70" i="53"/>
  <c r="I71" i="53"/>
  <c r="P54" i="53"/>
  <c r="I10" i="53"/>
  <c r="G39" i="53"/>
  <c r="G41" i="53"/>
  <c r="O50" i="53"/>
  <c r="Q50" i="53" s="1"/>
  <c r="E62" i="53"/>
  <c r="C63" i="53"/>
  <c r="C64" i="53"/>
  <c r="C65" i="53"/>
  <c r="C66" i="53"/>
  <c r="C67" i="53"/>
  <c r="C68" i="53"/>
  <c r="C69" i="53"/>
  <c r="C70" i="53"/>
  <c r="C71" i="53"/>
  <c r="C72" i="53"/>
  <c r="C73" i="53"/>
  <c r="H21" i="53"/>
  <c r="P33" i="53"/>
  <c r="G62" i="53"/>
  <c r="E63" i="53"/>
  <c r="E64" i="53"/>
  <c r="E65" i="53"/>
  <c r="E66" i="53"/>
  <c r="E67" i="53"/>
  <c r="E68" i="53"/>
  <c r="E69" i="53"/>
  <c r="E70" i="53"/>
  <c r="E71" i="53"/>
  <c r="E72" i="53"/>
  <c r="H19" i="53"/>
  <c r="D84" i="52"/>
  <c r="P61" i="53" l="1"/>
  <c r="AC32" i="53"/>
  <c r="AE32" i="53" s="1"/>
  <c r="AC27" i="53"/>
  <c r="AD27" i="53" s="1"/>
  <c r="O61" i="53"/>
  <c r="AC28" i="53"/>
  <c r="AD28" i="53" s="1"/>
  <c r="AC25" i="53"/>
  <c r="AD25" i="53" s="1"/>
  <c r="AC26" i="53"/>
  <c r="AE26" i="53" s="1"/>
  <c r="X24" i="53"/>
  <c r="X33" i="53" s="1"/>
  <c r="AC29" i="53"/>
  <c r="AE29" i="53" s="1"/>
  <c r="J73" i="53"/>
  <c r="J9" i="53"/>
  <c r="H78" i="53"/>
  <c r="Z33" i="53"/>
  <c r="AC30" i="53"/>
  <c r="AE30" i="53" s="1"/>
  <c r="AB33" i="53"/>
  <c r="Q54" i="53"/>
  <c r="V33" i="53"/>
  <c r="S39" i="53" s="1"/>
  <c r="AC31" i="53"/>
  <c r="D76" i="53"/>
  <c r="D74" i="53"/>
  <c r="H76" i="53"/>
  <c r="H74" i="53"/>
  <c r="E78" i="53"/>
  <c r="D78" i="53"/>
  <c r="J69" i="53"/>
  <c r="J65" i="53"/>
  <c r="H27" i="53" s="1"/>
  <c r="I27" i="53" s="1"/>
  <c r="J72" i="53"/>
  <c r="H33" i="53" s="1"/>
  <c r="I33" i="53" s="1"/>
  <c r="K13" i="53" s="1"/>
  <c r="J70" i="53"/>
  <c r="H31" i="53" s="1"/>
  <c r="I31" i="53" s="1"/>
  <c r="K11" i="53" s="1"/>
  <c r="J68" i="53"/>
  <c r="H30" i="53" s="1"/>
  <c r="I30" i="53" s="1"/>
  <c r="K9" i="53" s="1"/>
  <c r="X37" i="53"/>
  <c r="AD37" i="53" s="1"/>
  <c r="AE37" i="53" s="1"/>
  <c r="C78" i="53"/>
  <c r="J64" i="53"/>
  <c r="I21" i="53"/>
  <c r="J6" i="53"/>
  <c r="E76" i="53"/>
  <c r="E74" i="53"/>
  <c r="S41" i="53" s="1"/>
  <c r="F76" i="53"/>
  <c r="F74" i="53"/>
  <c r="AD32" i="53"/>
  <c r="I78" i="53"/>
  <c r="G76" i="53"/>
  <c r="G74" i="53"/>
  <c r="J67" i="53"/>
  <c r="H29" i="53" s="1"/>
  <c r="I29" i="53" s="1"/>
  <c r="J66" i="53"/>
  <c r="H28" i="53" s="1"/>
  <c r="I28" i="53" s="1"/>
  <c r="Q55" i="53"/>
  <c r="G37" i="53"/>
  <c r="F78" i="53"/>
  <c r="J71" i="53"/>
  <c r="H32" i="53" s="1"/>
  <c r="I32" i="53" s="1"/>
  <c r="K12" i="53" s="1"/>
  <c r="J63" i="53"/>
  <c r="H25" i="53" s="1"/>
  <c r="I25" i="53" s="1"/>
  <c r="C76" i="53"/>
  <c r="C74" i="53"/>
  <c r="J62" i="53"/>
  <c r="I19" i="53"/>
  <c r="J4" i="53"/>
  <c r="I17" i="53"/>
  <c r="I74" i="53"/>
  <c r="D30" i="52"/>
  <c r="G9" i="52"/>
  <c r="E9" i="52"/>
  <c r="AE27" i="53" l="1"/>
  <c r="AE28" i="53"/>
  <c r="AC24" i="53"/>
  <c r="AE24" i="53" s="1"/>
  <c r="AE25" i="53"/>
  <c r="AD26" i="53"/>
  <c r="AD30" i="53"/>
  <c r="X36" i="53"/>
  <c r="AD36" i="53" s="1"/>
  <c r="AE36" i="53" s="1"/>
  <c r="AD29" i="53"/>
  <c r="AE31" i="53"/>
  <c r="AD31" i="53"/>
  <c r="J78" i="53"/>
  <c r="H26" i="53"/>
  <c r="J76" i="53"/>
  <c r="J74" i="53"/>
  <c r="H24" i="53"/>
  <c r="O62" i="52"/>
  <c r="K27" i="41"/>
  <c r="AC33" i="53" l="1"/>
  <c r="AE33" i="53" s="1"/>
  <c r="AD24" i="53"/>
  <c r="AD33" i="53" s="1"/>
  <c r="H37" i="53"/>
  <c r="H39" i="53"/>
  <c r="I24" i="53"/>
  <c r="H41" i="53"/>
  <c r="I26" i="53"/>
  <c r="I41" i="53" s="1"/>
  <c r="P45" i="52"/>
  <c r="O45" i="52"/>
  <c r="L46" i="52"/>
  <c r="L47" i="52"/>
  <c r="L48" i="52"/>
  <c r="L49" i="52"/>
  <c r="L50" i="52"/>
  <c r="L51" i="52"/>
  <c r="L52" i="52"/>
  <c r="L53" i="52"/>
  <c r="L54" i="52"/>
  <c r="L55" i="52"/>
  <c r="L56" i="52"/>
  <c r="L57" i="52"/>
  <c r="L45" i="52"/>
  <c r="M45" i="52"/>
  <c r="M46" i="52"/>
  <c r="M47" i="52"/>
  <c r="M48" i="52"/>
  <c r="M49" i="52"/>
  <c r="M50" i="52"/>
  <c r="M51" i="52"/>
  <c r="M52" i="52"/>
  <c r="M53" i="52"/>
  <c r="M54" i="52"/>
  <c r="M55" i="52"/>
  <c r="M56" i="52"/>
  <c r="M57" i="52"/>
  <c r="G73" i="52"/>
  <c r="I39" i="53" l="1"/>
  <c r="I37" i="53"/>
  <c r="Q45" i="52"/>
  <c r="C85" i="52"/>
  <c r="B85" i="52"/>
  <c r="E84" i="52"/>
  <c r="E85" i="52" s="1"/>
  <c r="I73" i="52"/>
  <c r="E73" i="52"/>
  <c r="P57" i="52"/>
  <c r="O57" i="52"/>
  <c r="P56" i="52"/>
  <c r="O56" i="52"/>
  <c r="I54" i="52"/>
  <c r="I55" i="52" s="1"/>
  <c r="P53" i="52"/>
  <c r="O53" i="52"/>
  <c r="I52" i="52"/>
  <c r="P52" i="52" s="1"/>
  <c r="D85" i="52"/>
  <c r="O51" i="52"/>
  <c r="I50" i="52"/>
  <c r="O50" i="52" s="1"/>
  <c r="P49" i="52"/>
  <c r="O49" i="52"/>
  <c r="I48" i="52"/>
  <c r="P47" i="52"/>
  <c r="O47" i="52"/>
  <c r="I46" i="52"/>
  <c r="P46" i="52" s="1"/>
  <c r="F41" i="52"/>
  <c r="E41" i="52"/>
  <c r="D41" i="52"/>
  <c r="C41" i="52"/>
  <c r="F39" i="52"/>
  <c r="E39" i="52"/>
  <c r="D39" i="52"/>
  <c r="C39" i="52"/>
  <c r="F37" i="52"/>
  <c r="E37" i="52"/>
  <c r="C37" i="52"/>
  <c r="G36" i="52"/>
  <c r="I36" i="52" s="1"/>
  <c r="G35" i="52"/>
  <c r="I35" i="52" s="1"/>
  <c r="G34" i="52"/>
  <c r="I34" i="52" s="1"/>
  <c r="O33" i="52"/>
  <c r="G33" i="52"/>
  <c r="AA32" i="52"/>
  <c r="U32" i="52"/>
  <c r="T32" i="52"/>
  <c r="Q32" i="52"/>
  <c r="S32" i="52" s="1"/>
  <c r="P32" i="52"/>
  <c r="G32" i="52"/>
  <c r="AA31" i="52"/>
  <c r="U31" i="52"/>
  <c r="T31" i="52"/>
  <c r="Q31" i="52"/>
  <c r="S31" i="52" s="1"/>
  <c r="P31" i="52"/>
  <c r="G31" i="52"/>
  <c r="AA30" i="52"/>
  <c r="U30" i="52"/>
  <c r="T30" i="52"/>
  <c r="Q30" i="52"/>
  <c r="S30" i="52" s="1"/>
  <c r="P30" i="52"/>
  <c r="D37" i="52"/>
  <c r="AA29" i="52"/>
  <c r="U29" i="52"/>
  <c r="T29" i="52"/>
  <c r="Q29" i="52"/>
  <c r="S29" i="52" s="1"/>
  <c r="P29" i="52"/>
  <c r="G29" i="52"/>
  <c r="AA28" i="52"/>
  <c r="U28" i="52"/>
  <c r="T28" i="52"/>
  <c r="Q28" i="52"/>
  <c r="S28" i="52" s="1"/>
  <c r="P28" i="52"/>
  <c r="G28" i="52"/>
  <c r="AA27" i="52"/>
  <c r="U27" i="52"/>
  <c r="T27" i="52"/>
  <c r="Q27" i="52"/>
  <c r="S27" i="52" s="1"/>
  <c r="P27" i="52"/>
  <c r="G27" i="52"/>
  <c r="AA26" i="52"/>
  <c r="U26" i="52"/>
  <c r="T26" i="52"/>
  <c r="V26" i="52" s="1"/>
  <c r="Q26" i="52"/>
  <c r="S26" i="52" s="1"/>
  <c r="P26" i="52"/>
  <c r="G26" i="52"/>
  <c r="AA25" i="52"/>
  <c r="U25" i="52"/>
  <c r="T25" i="52"/>
  <c r="Q25" i="52"/>
  <c r="S25" i="52" s="1"/>
  <c r="P25" i="52"/>
  <c r="G25" i="52"/>
  <c r="AA24" i="52"/>
  <c r="U24" i="52"/>
  <c r="T24" i="52"/>
  <c r="Q24" i="52"/>
  <c r="P24" i="52"/>
  <c r="G24" i="52"/>
  <c r="AD23" i="52"/>
  <c r="AA23" i="52"/>
  <c r="Z23" i="52"/>
  <c r="X23" i="52"/>
  <c r="V23" i="52"/>
  <c r="T23" i="52"/>
  <c r="Q23" i="52"/>
  <c r="P23" i="52"/>
  <c r="O23" i="52"/>
  <c r="G21" i="52"/>
  <c r="F21" i="52"/>
  <c r="E21" i="52"/>
  <c r="C21" i="52"/>
  <c r="G19" i="52"/>
  <c r="F19" i="52"/>
  <c r="E19" i="52"/>
  <c r="C19" i="52"/>
  <c r="F17" i="52"/>
  <c r="C17" i="52"/>
  <c r="H16" i="52"/>
  <c r="I16" i="52" s="1"/>
  <c r="H15" i="52"/>
  <c r="I14" i="52"/>
  <c r="H13" i="52"/>
  <c r="H12" i="52"/>
  <c r="H11" i="52"/>
  <c r="H10" i="52"/>
  <c r="E17" i="52"/>
  <c r="K8" i="52"/>
  <c r="H8" i="52"/>
  <c r="K7" i="52"/>
  <c r="H7" i="52"/>
  <c r="K6" i="52"/>
  <c r="H6" i="52"/>
  <c r="K5" i="52"/>
  <c r="H5" i="52"/>
  <c r="K4" i="52"/>
  <c r="H4" i="52"/>
  <c r="K3" i="52"/>
  <c r="H3" i="52"/>
  <c r="F65" i="52" l="1"/>
  <c r="G65" i="52"/>
  <c r="I62" i="52"/>
  <c r="G62" i="52"/>
  <c r="F66" i="52"/>
  <c r="G66" i="52"/>
  <c r="F71" i="52"/>
  <c r="G71" i="52"/>
  <c r="F63" i="52"/>
  <c r="G63" i="52"/>
  <c r="G76" i="52" s="1"/>
  <c r="F69" i="52"/>
  <c r="G69" i="52"/>
  <c r="F67" i="52"/>
  <c r="G67" i="52"/>
  <c r="F64" i="52"/>
  <c r="G64" i="52"/>
  <c r="F70" i="52"/>
  <c r="G70" i="52"/>
  <c r="F72" i="52"/>
  <c r="G72" i="52"/>
  <c r="P50" i="52"/>
  <c r="Q50" i="52" s="1"/>
  <c r="V29" i="52"/>
  <c r="X29" i="52" s="1"/>
  <c r="F73" i="52"/>
  <c r="V28" i="52"/>
  <c r="X28" i="52" s="1"/>
  <c r="V32" i="52"/>
  <c r="X32" i="52" s="1"/>
  <c r="I65" i="52"/>
  <c r="H70" i="52"/>
  <c r="AA37" i="52"/>
  <c r="AC37" i="52" s="1"/>
  <c r="Z30" i="52"/>
  <c r="AB30" i="52" s="1"/>
  <c r="V31" i="52"/>
  <c r="X31" i="52" s="1"/>
  <c r="V27" i="52"/>
  <c r="X27" i="52" s="1"/>
  <c r="AA36" i="52"/>
  <c r="AC36" i="52" s="1"/>
  <c r="V25" i="52"/>
  <c r="Z32" i="52"/>
  <c r="AB32" i="52" s="1"/>
  <c r="T33" i="52"/>
  <c r="Z31" i="52"/>
  <c r="AB31" i="52" s="1"/>
  <c r="Q57" i="52"/>
  <c r="V24" i="52"/>
  <c r="Z28" i="52"/>
  <c r="AB28" i="52" s="1"/>
  <c r="V30" i="52"/>
  <c r="H66" i="52"/>
  <c r="H72" i="52"/>
  <c r="G17" i="52"/>
  <c r="G41" i="52"/>
  <c r="Z27" i="52"/>
  <c r="AB27" i="52" s="1"/>
  <c r="Q47" i="52"/>
  <c r="Z25" i="52"/>
  <c r="AB25" i="52" s="1"/>
  <c r="X26" i="52"/>
  <c r="O48" i="52"/>
  <c r="Q56" i="52"/>
  <c r="H69" i="52"/>
  <c r="I15" i="52"/>
  <c r="X25" i="52"/>
  <c r="Q33" i="52"/>
  <c r="O46" i="52"/>
  <c r="Q46" i="52" s="1"/>
  <c r="H64" i="52"/>
  <c r="Z29" i="52"/>
  <c r="AB29" i="52" s="1"/>
  <c r="I67" i="52"/>
  <c r="Q53" i="52"/>
  <c r="O55" i="52"/>
  <c r="P55" i="52"/>
  <c r="I72" i="52"/>
  <c r="Q49" i="52"/>
  <c r="H67" i="52"/>
  <c r="I4" i="52"/>
  <c r="J4" i="52" s="1"/>
  <c r="I6" i="52"/>
  <c r="J6" i="52" s="1"/>
  <c r="I8" i="52"/>
  <c r="J8" i="52" s="1"/>
  <c r="I12" i="52"/>
  <c r="J12" i="52" s="1"/>
  <c r="G30" i="52"/>
  <c r="P48" i="52"/>
  <c r="O54" i="52"/>
  <c r="C62" i="52"/>
  <c r="I63" i="52"/>
  <c r="I64" i="52"/>
  <c r="I66" i="52"/>
  <c r="I69" i="52"/>
  <c r="I70" i="52"/>
  <c r="I71" i="52"/>
  <c r="H71" i="52"/>
  <c r="Z24" i="52"/>
  <c r="Z26" i="52"/>
  <c r="AB26" i="52" s="1"/>
  <c r="P54" i="52"/>
  <c r="D62" i="52"/>
  <c r="I10" i="52"/>
  <c r="G39" i="52"/>
  <c r="P51" i="52"/>
  <c r="Q51" i="52" s="1"/>
  <c r="E62" i="52"/>
  <c r="C63" i="52"/>
  <c r="C64" i="52"/>
  <c r="C65" i="52"/>
  <c r="C66" i="52"/>
  <c r="C67" i="52"/>
  <c r="C69" i="52"/>
  <c r="C70" i="52"/>
  <c r="C71" i="52"/>
  <c r="C72" i="52"/>
  <c r="C73" i="52"/>
  <c r="H65" i="52"/>
  <c r="F62" i="52"/>
  <c r="D63" i="52"/>
  <c r="D64" i="52"/>
  <c r="D65" i="52"/>
  <c r="D66" i="52"/>
  <c r="D67" i="52"/>
  <c r="D69" i="52"/>
  <c r="D70" i="52"/>
  <c r="D71" i="52"/>
  <c r="D72" i="52"/>
  <c r="D73" i="52"/>
  <c r="H63" i="52"/>
  <c r="I5" i="52"/>
  <c r="S24" i="52"/>
  <c r="P33" i="52"/>
  <c r="E63" i="52"/>
  <c r="E64" i="52"/>
  <c r="E65" i="52"/>
  <c r="E66" i="52"/>
  <c r="E67" i="52"/>
  <c r="E69" i="52"/>
  <c r="E70" i="52"/>
  <c r="E71" i="52"/>
  <c r="E72" i="52"/>
  <c r="I3" i="52"/>
  <c r="I7" i="52"/>
  <c r="J7" i="52" s="1"/>
  <c r="I11" i="52"/>
  <c r="J11" i="52" s="1"/>
  <c r="I13" i="52"/>
  <c r="J13" i="52" s="1"/>
  <c r="H21" i="52"/>
  <c r="H9" i="52"/>
  <c r="O52" i="52"/>
  <c r="Q52" i="52" s="1"/>
  <c r="H62" i="52"/>
  <c r="H19" i="52"/>
  <c r="D84" i="50"/>
  <c r="G9" i="50"/>
  <c r="G78" i="52" l="1"/>
  <c r="AC28" i="52"/>
  <c r="AE28" i="52" s="1"/>
  <c r="F78" i="52"/>
  <c r="H17" i="52"/>
  <c r="G68" i="52"/>
  <c r="G74" i="52" s="1"/>
  <c r="Q48" i="52"/>
  <c r="AC25" i="52"/>
  <c r="AD25" i="52" s="1"/>
  <c r="AC31" i="52"/>
  <c r="AD31" i="52" s="1"/>
  <c r="AE25" i="52"/>
  <c r="Q54" i="52"/>
  <c r="AC27" i="52"/>
  <c r="AE27" i="52" s="1"/>
  <c r="AC32" i="52"/>
  <c r="AD32" i="52" s="1"/>
  <c r="J73" i="52"/>
  <c r="V33" i="52"/>
  <c r="H78" i="52"/>
  <c r="AC29" i="52"/>
  <c r="AD29" i="52" s="1"/>
  <c r="AC26" i="52"/>
  <c r="AE26" i="52" s="1"/>
  <c r="J65" i="52"/>
  <c r="H27" i="52" s="1"/>
  <c r="I27" i="52" s="1"/>
  <c r="Q55" i="52"/>
  <c r="X30" i="52"/>
  <c r="AC30" i="52" s="1"/>
  <c r="J71" i="52"/>
  <c r="H32" i="52" s="1"/>
  <c r="I32" i="52" s="1"/>
  <c r="K12" i="52" s="1"/>
  <c r="J70" i="52"/>
  <c r="H31" i="52" s="1"/>
  <c r="I31" i="52" s="1"/>
  <c r="K11" i="52" s="1"/>
  <c r="J62" i="52"/>
  <c r="C76" i="52"/>
  <c r="I76" i="52"/>
  <c r="AB24" i="52"/>
  <c r="AB33" i="52" s="1"/>
  <c r="Z33" i="52"/>
  <c r="D78" i="52"/>
  <c r="O61" i="52"/>
  <c r="J69" i="52"/>
  <c r="J67" i="52"/>
  <c r="H29" i="52" s="1"/>
  <c r="I29" i="52" s="1"/>
  <c r="P61" i="52"/>
  <c r="I21" i="52"/>
  <c r="J5" i="52"/>
  <c r="E76" i="52"/>
  <c r="J3" i="52"/>
  <c r="I19" i="52"/>
  <c r="E78" i="52"/>
  <c r="F76" i="52"/>
  <c r="J66" i="52"/>
  <c r="H28" i="52" s="1"/>
  <c r="I28" i="52" s="1"/>
  <c r="D76" i="52"/>
  <c r="H76" i="52"/>
  <c r="C78" i="52"/>
  <c r="J64" i="52"/>
  <c r="I9" i="52"/>
  <c r="J9" i="52" s="1"/>
  <c r="F68" i="52"/>
  <c r="F74" i="52" s="1"/>
  <c r="E68" i="52"/>
  <c r="E74" i="52" s="1"/>
  <c r="S41" i="52" s="1"/>
  <c r="D68" i="52"/>
  <c r="D74" i="52" s="1"/>
  <c r="C68" i="52"/>
  <c r="C74" i="52" s="1"/>
  <c r="H68" i="52"/>
  <c r="H74" i="52" s="1"/>
  <c r="I68" i="52"/>
  <c r="I74" i="52" s="1"/>
  <c r="S33" i="52"/>
  <c r="X24" i="52"/>
  <c r="J72" i="52"/>
  <c r="H33" i="52" s="1"/>
  <c r="I33" i="52" s="1"/>
  <c r="K13" i="52" s="1"/>
  <c r="J63" i="52"/>
  <c r="H25" i="52" s="1"/>
  <c r="I25" i="52" s="1"/>
  <c r="I78" i="52"/>
  <c r="G37" i="52"/>
  <c r="D30" i="50"/>
  <c r="E9" i="50"/>
  <c r="AE32" i="52" l="1"/>
  <c r="AD28" i="52"/>
  <c r="I17" i="52"/>
  <c r="Q61" i="52"/>
  <c r="AE29" i="52"/>
  <c r="X37" i="52"/>
  <c r="AD37" i="52" s="1"/>
  <c r="AE37" i="52" s="1"/>
  <c r="AD27" i="52"/>
  <c r="AE31" i="52"/>
  <c r="S39" i="52"/>
  <c r="AD26" i="52"/>
  <c r="AE30" i="52"/>
  <c r="AD30" i="52"/>
  <c r="J68" i="52"/>
  <c r="H30" i="52" s="1"/>
  <c r="I30" i="52" s="1"/>
  <c r="K9" i="52" s="1"/>
  <c r="J76" i="52"/>
  <c r="H24" i="52"/>
  <c r="J78" i="52"/>
  <c r="H26" i="52"/>
  <c r="X36" i="52"/>
  <c r="AD36" i="52" s="1"/>
  <c r="AE36" i="52" s="1"/>
  <c r="AC24" i="52"/>
  <c r="X33" i="52"/>
  <c r="O62" i="50"/>
  <c r="M46" i="50"/>
  <c r="M47" i="50"/>
  <c r="M48" i="50"/>
  <c r="M49" i="50"/>
  <c r="M50" i="50"/>
  <c r="M51" i="50"/>
  <c r="M52" i="50"/>
  <c r="M53" i="50"/>
  <c r="M54" i="50"/>
  <c r="M55" i="50"/>
  <c r="M56" i="50"/>
  <c r="M57" i="50"/>
  <c r="M45" i="50"/>
  <c r="L46" i="50"/>
  <c r="L47" i="50"/>
  <c r="L48" i="50"/>
  <c r="L49" i="50"/>
  <c r="L50" i="50"/>
  <c r="L51" i="50"/>
  <c r="L52" i="50"/>
  <c r="L53" i="50"/>
  <c r="L54" i="50"/>
  <c r="L55" i="50"/>
  <c r="L56" i="50"/>
  <c r="L57" i="50"/>
  <c r="L45" i="50"/>
  <c r="J74" i="52" l="1"/>
  <c r="Q62" i="52" s="1"/>
  <c r="H41" i="52"/>
  <c r="I26" i="52"/>
  <c r="I41" i="52" s="1"/>
  <c r="H37" i="52"/>
  <c r="H39" i="52"/>
  <c r="I24" i="52"/>
  <c r="AE24" i="52"/>
  <c r="AD24" i="52"/>
  <c r="AD33" i="52" s="1"/>
  <c r="AC33" i="52"/>
  <c r="AE33" i="52" s="1"/>
  <c r="G62" i="50"/>
  <c r="G63" i="50"/>
  <c r="G64" i="50"/>
  <c r="G65" i="50"/>
  <c r="G66" i="50"/>
  <c r="G67" i="50"/>
  <c r="G68" i="50"/>
  <c r="G69" i="50"/>
  <c r="G70" i="50"/>
  <c r="G71" i="50"/>
  <c r="G72" i="50"/>
  <c r="G73" i="50"/>
  <c r="I73" i="50"/>
  <c r="I39" i="52" l="1"/>
  <c r="I37" i="52"/>
  <c r="C85" i="50"/>
  <c r="B85" i="50"/>
  <c r="E84" i="50"/>
  <c r="E85" i="50" s="1"/>
  <c r="E73" i="50"/>
  <c r="P57" i="50"/>
  <c r="O57" i="50"/>
  <c r="P56" i="50"/>
  <c r="O56" i="50"/>
  <c r="J54" i="50"/>
  <c r="P53" i="50"/>
  <c r="O53" i="50"/>
  <c r="J52" i="50"/>
  <c r="P52" i="50" s="1"/>
  <c r="D85" i="50"/>
  <c r="O51" i="50"/>
  <c r="J50" i="50"/>
  <c r="O49" i="50"/>
  <c r="P49" i="50"/>
  <c r="J48" i="50"/>
  <c r="P47" i="50"/>
  <c r="O47" i="50"/>
  <c r="J46" i="50"/>
  <c r="P45" i="50"/>
  <c r="O45" i="50"/>
  <c r="F41" i="50"/>
  <c r="E41" i="50"/>
  <c r="D41" i="50"/>
  <c r="C41" i="50"/>
  <c r="F39" i="50"/>
  <c r="E39" i="50"/>
  <c r="D39" i="50"/>
  <c r="C39" i="50"/>
  <c r="F37" i="50"/>
  <c r="E37" i="50"/>
  <c r="C37" i="50"/>
  <c r="G36" i="50"/>
  <c r="I36" i="50" s="1"/>
  <c r="G35" i="50"/>
  <c r="I35" i="50" s="1"/>
  <c r="G34" i="50"/>
  <c r="I34" i="50" s="1"/>
  <c r="O33" i="50"/>
  <c r="G33" i="50"/>
  <c r="AA32" i="50"/>
  <c r="U32" i="50"/>
  <c r="T32" i="50"/>
  <c r="Q32" i="50"/>
  <c r="S32" i="50" s="1"/>
  <c r="P32" i="50"/>
  <c r="G32" i="50"/>
  <c r="AA31" i="50"/>
  <c r="U31" i="50"/>
  <c r="T31" i="50"/>
  <c r="Q31" i="50"/>
  <c r="S31" i="50" s="1"/>
  <c r="P31" i="50"/>
  <c r="G31" i="50"/>
  <c r="AA30" i="50"/>
  <c r="U30" i="50"/>
  <c r="T30" i="50"/>
  <c r="Q30" i="50"/>
  <c r="S30" i="50" s="1"/>
  <c r="P30" i="50"/>
  <c r="D37" i="50"/>
  <c r="AA29" i="50"/>
  <c r="U29" i="50"/>
  <c r="T29" i="50"/>
  <c r="Q29" i="50"/>
  <c r="S29" i="50" s="1"/>
  <c r="P29" i="50"/>
  <c r="G29" i="50"/>
  <c r="AA28" i="50"/>
  <c r="U28" i="50"/>
  <c r="T28" i="50"/>
  <c r="Q28" i="50"/>
  <c r="S28" i="50" s="1"/>
  <c r="P28" i="50"/>
  <c r="G28" i="50"/>
  <c r="AA27" i="50"/>
  <c r="U27" i="50"/>
  <c r="T27" i="50"/>
  <c r="V27" i="50" s="1"/>
  <c r="Q27" i="50"/>
  <c r="S27" i="50" s="1"/>
  <c r="P27" i="50"/>
  <c r="G27" i="50"/>
  <c r="AA26" i="50"/>
  <c r="U26" i="50"/>
  <c r="T26" i="50"/>
  <c r="Q26" i="50"/>
  <c r="S26" i="50" s="1"/>
  <c r="P26" i="50"/>
  <c r="G26" i="50"/>
  <c r="AA25" i="50"/>
  <c r="U25" i="50"/>
  <c r="T25" i="50"/>
  <c r="Q25" i="50"/>
  <c r="S25" i="50" s="1"/>
  <c r="P25" i="50"/>
  <c r="G25" i="50"/>
  <c r="AA24" i="50"/>
  <c r="U24" i="50"/>
  <c r="T24" i="50"/>
  <c r="Q24" i="50"/>
  <c r="S24" i="50" s="1"/>
  <c r="P24" i="50"/>
  <c r="G24" i="50"/>
  <c r="AD23" i="50"/>
  <c r="AA23" i="50"/>
  <c r="Z23" i="50"/>
  <c r="X23" i="50"/>
  <c r="V23" i="50"/>
  <c r="T23" i="50"/>
  <c r="Q23" i="50"/>
  <c r="P23" i="50"/>
  <c r="O23" i="50"/>
  <c r="G21" i="50"/>
  <c r="F21" i="50"/>
  <c r="E21" i="50"/>
  <c r="C21" i="50"/>
  <c r="G19" i="50"/>
  <c r="F19" i="50"/>
  <c r="E19" i="50"/>
  <c r="C19" i="50"/>
  <c r="F17" i="50"/>
  <c r="C17" i="50"/>
  <c r="H16" i="50"/>
  <c r="I16" i="50" s="1"/>
  <c r="H15" i="50"/>
  <c r="I14" i="50"/>
  <c r="H13" i="50"/>
  <c r="H12" i="50"/>
  <c r="H11" i="50"/>
  <c r="H10" i="50"/>
  <c r="G17" i="50"/>
  <c r="E17" i="50"/>
  <c r="K8" i="50"/>
  <c r="H8" i="50"/>
  <c r="K7" i="50"/>
  <c r="H7" i="50"/>
  <c r="E66" i="50" s="1"/>
  <c r="K6" i="50"/>
  <c r="H6" i="50"/>
  <c r="K5" i="50"/>
  <c r="H5" i="50"/>
  <c r="K4" i="50"/>
  <c r="H4" i="50"/>
  <c r="K3" i="50"/>
  <c r="H3" i="50"/>
  <c r="P33" i="50" l="1"/>
  <c r="V25" i="50"/>
  <c r="V29" i="50"/>
  <c r="P51" i="50"/>
  <c r="Q51" i="50" s="1"/>
  <c r="V26" i="50"/>
  <c r="S33" i="50"/>
  <c r="X26" i="50"/>
  <c r="I64" i="50"/>
  <c r="X25" i="50"/>
  <c r="G30" i="50"/>
  <c r="G37" i="50" s="1"/>
  <c r="I69" i="50"/>
  <c r="O52" i="50"/>
  <c r="Q52" i="50" s="1"/>
  <c r="Z32" i="50"/>
  <c r="AB32" i="50" s="1"/>
  <c r="O46" i="50"/>
  <c r="I63" i="50"/>
  <c r="P50" i="50"/>
  <c r="I67" i="50"/>
  <c r="O50" i="50"/>
  <c r="X27" i="50"/>
  <c r="I70" i="50"/>
  <c r="Z31" i="50"/>
  <c r="AB31" i="50" s="1"/>
  <c r="I66" i="50"/>
  <c r="X29" i="50"/>
  <c r="Z30" i="50"/>
  <c r="AB30" i="50" s="1"/>
  <c r="P54" i="50"/>
  <c r="O54" i="50"/>
  <c r="I71" i="50"/>
  <c r="Q33" i="50"/>
  <c r="G76" i="50"/>
  <c r="I62" i="50"/>
  <c r="H62" i="50"/>
  <c r="V28" i="50"/>
  <c r="X28" i="50" s="1"/>
  <c r="P48" i="50"/>
  <c r="I65" i="50"/>
  <c r="O48" i="50"/>
  <c r="Q56" i="50"/>
  <c r="Q57" i="50"/>
  <c r="G39" i="50"/>
  <c r="G41" i="50"/>
  <c r="AA37" i="50"/>
  <c r="AC37" i="50" s="1"/>
  <c r="E64" i="50"/>
  <c r="E62" i="50"/>
  <c r="T33" i="50"/>
  <c r="E70" i="50"/>
  <c r="Q49" i="50"/>
  <c r="Z24" i="50"/>
  <c r="AB24" i="50" s="1"/>
  <c r="Z25" i="50"/>
  <c r="AB25" i="50" s="1"/>
  <c r="Z26" i="50"/>
  <c r="AB26" i="50" s="1"/>
  <c r="Z27" i="50"/>
  <c r="AB27" i="50" s="1"/>
  <c r="Z28" i="50"/>
  <c r="AB28" i="50" s="1"/>
  <c r="Z29" i="50"/>
  <c r="AB29" i="50" s="1"/>
  <c r="AA36" i="50"/>
  <c r="AC36" i="50" s="1"/>
  <c r="H19" i="50"/>
  <c r="E72" i="50"/>
  <c r="Q47" i="50"/>
  <c r="Q53" i="50"/>
  <c r="Q45" i="50"/>
  <c r="P46" i="50"/>
  <c r="J55" i="50"/>
  <c r="H63" i="50"/>
  <c r="H64" i="50"/>
  <c r="H65" i="50"/>
  <c r="H66" i="50"/>
  <c r="H67" i="50"/>
  <c r="H69" i="50"/>
  <c r="H70" i="50"/>
  <c r="H71" i="50"/>
  <c r="H72" i="50"/>
  <c r="I4" i="50"/>
  <c r="J4" i="50" s="1"/>
  <c r="I6" i="50"/>
  <c r="J6" i="50" s="1"/>
  <c r="I8" i="50"/>
  <c r="J8" i="50" s="1"/>
  <c r="I12" i="50"/>
  <c r="J12" i="50" s="1"/>
  <c r="I15" i="50"/>
  <c r="I10" i="50"/>
  <c r="I3" i="50"/>
  <c r="I5" i="50"/>
  <c r="I7" i="50"/>
  <c r="J7" i="50" s="1"/>
  <c r="I11" i="50"/>
  <c r="J11" i="50" s="1"/>
  <c r="I13" i="50"/>
  <c r="J13" i="50" s="1"/>
  <c r="H21" i="50"/>
  <c r="H9" i="50"/>
  <c r="I68" i="50" s="1"/>
  <c r="V24" i="50"/>
  <c r="C62" i="50"/>
  <c r="C63" i="50"/>
  <c r="C64" i="50"/>
  <c r="C65" i="50"/>
  <c r="C66" i="50"/>
  <c r="C67" i="50"/>
  <c r="C69" i="50"/>
  <c r="C70" i="50"/>
  <c r="C71" i="50"/>
  <c r="C72" i="50"/>
  <c r="C73" i="50"/>
  <c r="V30" i="50"/>
  <c r="X30" i="50" s="1"/>
  <c r="V31" i="50"/>
  <c r="X31" i="50" s="1"/>
  <c r="V32" i="50"/>
  <c r="X32" i="50" s="1"/>
  <c r="D62" i="50"/>
  <c r="D63" i="50"/>
  <c r="D64" i="50"/>
  <c r="D65" i="50"/>
  <c r="D66" i="50"/>
  <c r="D67" i="50"/>
  <c r="D69" i="50"/>
  <c r="D70" i="50"/>
  <c r="D71" i="50"/>
  <c r="D72" i="50"/>
  <c r="D73" i="50"/>
  <c r="E63" i="50"/>
  <c r="E65" i="50"/>
  <c r="E67" i="50"/>
  <c r="E69" i="50"/>
  <c r="E71" i="50"/>
  <c r="F62" i="50"/>
  <c r="F63" i="50"/>
  <c r="F64" i="50"/>
  <c r="F65" i="50"/>
  <c r="F66" i="50"/>
  <c r="F67" i="50"/>
  <c r="F69" i="50"/>
  <c r="F70" i="50"/>
  <c r="F71" i="50"/>
  <c r="F72" i="50"/>
  <c r="F73" i="50"/>
  <c r="M38" i="41"/>
  <c r="M37" i="41"/>
  <c r="AC30" i="50" l="1"/>
  <c r="Q54" i="50"/>
  <c r="Q50" i="50"/>
  <c r="AC31" i="50"/>
  <c r="E76" i="50"/>
  <c r="AC28" i="50"/>
  <c r="AE28" i="50" s="1"/>
  <c r="G78" i="50"/>
  <c r="AC26" i="50"/>
  <c r="AE26" i="50" s="1"/>
  <c r="Q48" i="50"/>
  <c r="I76" i="50"/>
  <c r="AC25" i="50"/>
  <c r="AE25" i="50" s="1"/>
  <c r="AC29" i="50"/>
  <c r="AD29" i="50" s="1"/>
  <c r="AC32" i="50"/>
  <c r="AE32" i="50" s="1"/>
  <c r="O55" i="50"/>
  <c r="O61" i="50" s="1"/>
  <c r="I72" i="50"/>
  <c r="I74" i="50" s="1"/>
  <c r="AC27" i="50"/>
  <c r="AE27" i="50" s="1"/>
  <c r="Q46" i="50"/>
  <c r="AB33" i="50"/>
  <c r="E78" i="50"/>
  <c r="D78" i="50"/>
  <c r="Z33" i="50"/>
  <c r="J71" i="50"/>
  <c r="H32" i="50" s="1"/>
  <c r="I32" i="50" s="1"/>
  <c r="K12" i="50" s="1"/>
  <c r="P55" i="50"/>
  <c r="P61" i="50" s="1"/>
  <c r="D76" i="50"/>
  <c r="J69" i="50"/>
  <c r="V33" i="50"/>
  <c r="S39" i="50" s="1"/>
  <c r="X24" i="50"/>
  <c r="F76" i="50"/>
  <c r="G74" i="50"/>
  <c r="I9" i="50"/>
  <c r="J9" i="50" s="1"/>
  <c r="F68" i="50"/>
  <c r="F74" i="50" s="1"/>
  <c r="E68" i="50"/>
  <c r="E74" i="50" s="1"/>
  <c r="S41" i="50" s="1"/>
  <c r="D68" i="50"/>
  <c r="D74" i="50" s="1"/>
  <c r="C68" i="50"/>
  <c r="C74" i="50" s="1"/>
  <c r="H68" i="50"/>
  <c r="H74" i="50" s="1"/>
  <c r="J70" i="50"/>
  <c r="H31" i="50" s="1"/>
  <c r="I31" i="50" s="1"/>
  <c r="K11" i="50" s="1"/>
  <c r="J67" i="50"/>
  <c r="H29" i="50" s="1"/>
  <c r="I29" i="50" s="1"/>
  <c r="H76" i="50"/>
  <c r="AE31" i="50"/>
  <c r="AD31" i="50"/>
  <c r="AE30" i="50"/>
  <c r="AD30" i="50"/>
  <c r="J65" i="50"/>
  <c r="H27" i="50" s="1"/>
  <c r="I27" i="50" s="1"/>
  <c r="I21" i="50"/>
  <c r="J5" i="50"/>
  <c r="C76" i="50"/>
  <c r="J62" i="50"/>
  <c r="F78" i="50"/>
  <c r="J73" i="50"/>
  <c r="C78" i="50"/>
  <c r="J64" i="50"/>
  <c r="J3" i="50"/>
  <c r="I19" i="50"/>
  <c r="H78" i="50"/>
  <c r="H17" i="50"/>
  <c r="J66" i="50"/>
  <c r="H28" i="50" s="1"/>
  <c r="I28" i="50" s="1"/>
  <c r="J63" i="50"/>
  <c r="H25" i="50" s="1"/>
  <c r="I25" i="50" s="1"/>
  <c r="X37" i="50"/>
  <c r="AD37" i="50" s="1"/>
  <c r="AE37" i="50" s="1"/>
  <c r="K26" i="24"/>
  <c r="AD26" i="50" l="1"/>
  <c r="AD28" i="50"/>
  <c r="AE29" i="50"/>
  <c r="AD25" i="50"/>
  <c r="AD32" i="50"/>
  <c r="AD27" i="50"/>
  <c r="I17" i="50"/>
  <c r="J72" i="50"/>
  <c r="H33" i="50" s="1"/>
  <c r="I33" i="50" s="1"/>
  <c r="K13" i="50" s="1"/>
  <c r="I78" i="50"/>
  <c r="H24" i="50"/>
  <c r="J76" i="50"/>
  <c r="Q55" i="50"/>
  <c r="Q61" i="50" s="1"/>
  <c r="H26" i="50"/>
  <c r="J68" i="50"/>
  <c r="H30" i="50" s="1"/>
  <c r="I30" i="50" s="1"/>
  <c r="K9" i="50" s="1"/>
  <c r="X33" i="50"/>
  <c r="X36" i="50"/>
  <c r="AD36" i="50" s="1"/>
  <c r="AE36" i="50" s="1"/>
  <c r="AC24" i="50"/>
  <c r="E93" i="24"/>
  <c r="F93" i="24"/>
  <c r="G93" i="24"/>
  <c r="H93" i="24"/>
  <c r="I93" i="24"/>
  <c r="J93" i="24"/>
  <c r="E94" i="24"/>
  <c r="F94" i="24"/>
  <c r="G94" i="24"/>
  <c r="H94" i="24"/>
  <c r="I94" i="24"/>
  <c r="J94" i="24"/>
  <c r="D94" i="24"/>
  <c r="D93" i="24"/>
  <c r="E90" i="24"/>
  <c r="F90" i="24"/>
  <c r="G90" i="24"/>
  <c r="H90" i="24"/>
  <c r="I90" i="24"/>
  <c r="J90" i="24"/>
  <c r="K90" i="24"/>
  <c r="L90" i="24"/>
  <c r="M90" i="24"/>
  <c r="N90" i="24"/>
  <c r="O90" i="24"/>
  <c r="P90" i="24"/>
  <c r="E91" i="24"/>
  <c r="F91" i="24"/>
  <c r="G91" i="24"/>
  <c r="H91" i="24"/>
  <c r="I91" i="24"/>
  <c r="J91" i="24"/>
  <c r="K91" i="24"/>
  <c r="L91" i="24"/>
  <c r="M91" i="24"/>
  <c r="N91" i="24"/>
  <c r="O91" i="24"/>
  <c r="P91" i="24"/>
  <c r="D91" i="24"/>
  <c r="D90" i="24"/>
  <c r="E88" i="24"/>
  <c r="F88" i="24"/>
  <c r="G88" i="24"/>
  <c r="H88" i="24"/>
  <c r="I88" i="24"/>
  <c r="J88" i="24"/>
  <c r="D88" i="24"/>
  <c r="E87" i="24"/>
  <c r="F87" i="24"/>
  <c r="G87" i="24"/>
  <c r="H87" i="24"/>
  <c r="I87" i="24"/>
  <c r="J87" i="24"/>
  <c r="D87" i="24"/>
  <c r="J78" i="50" l="1"/>
  <c r="J74" i="50"/>
  <c r="Q62" i="50" s="1"/>
  <c r="H41" i="50"/>
  <c r="I26" i="50"/>
  <c r="I41" i="50" s="1"/>
  <c r="AE24" i="50"/>
  <c r="AD24" i="50"/>
  <c r="AD33" i="50" s="1"/>
  <c r="AC33" i="50"/>
  <c r="AE33" i="50" s="1"/>
  <c r="H39" i="50"/>
  <c r="I24" i="50"/>
  <c r="H37" i="50"/>
  <c r="D84" i="51"/>
  <c r="I37" i="50" l="1"/>
  <c r="I39" i="50"/>
  <c r="S39" i="51"/>
  <c r="H30" i="51"/>
  <c r="G36" i="51"/>
  <c r="I36" i="51" s="1"/>
  <c r="G35" i="51"/>
  <c r="I35" i="51"/>
  <c r="D30" i="51"/>
  <c r="G9" i="51"/>
  <c r="E9" i="51" l="1"/>
  <c r="I63" i="51" l="1"/>
  <c r="I64" i="51"/>
  <c r="I65" i="51"/>
  <c r="I66" i="51"/>
  <c r="I67" i="51"/>
  <c r="I68" i="51"/>
  <c r="I69" i="51"/>
  <c r="I70" i="51"/>
  <c r="I71" i="51"/>
  <c r="I72" i="51"/>
  <c r="I73" i="51"/>
  <c r="I62" i="51"/>
  <c r="M46" i="51"/>
  <c r="M47" i="51"/>
  <c r="M48" i="51"/>
  <c r="M49" i="51"/>
  <c r="M50" i="51"/>
  <c r="M51" i="51"/>
  <c r="M52" i="51"/>
  <c r="M53" i="51"/>
  <c r="M54" i="51"/>
  <c r="M55" i="51"/>
  <c r="M56" i="51"/>
  <c r="M57" i="51"/>
  <c r="M45" i="51"/>
  <c r="L46" i="51"/>
  <c r="L47" i="51"/>
  <c r="L48" i="51"/>
  <c r="L49" i="51"/>
  <c r="L50" i="51"/>
  <c r="L51" i="51"/>
  <c r="L52" i="51"/>
  <c r="L53" i="51"/>
  <c r="L54" i="51"/>
  <c r="L55" i="51"/>
  <c r="L56" i="51"/>
  <c r="L57" i="51"/>
  <c r="L45" i="51"/>
  <c r="I55" i="51"/>
  <c r="I54" i="51"/>
  <c r="I52" i="51"/>
  <c r="I50" i="51"/>
  <c r="I48" i="51"/>
  <c r="I46" i="51"/>
  <c r="N39" i="41" l="1"/>
  <c r="D84" i="49" l="1"/>
  <c r="L46" i="49"/>
  <c r="L47" i="49"/>
  <c r="L48" i="49"/>
  <c r="L49" i="49"/>
  <c r="L50" i="49"/>
  <c r="L51" i="49"/>
  <c r="L52" i="49"/>
  <c r="L53" i="49"/>
  <c r="L54" i="49"/>
  <c r="L55" i="49"/>
  <c r="L56" i="49"/>
  <c r="L57" i="49"/>
  <c r="M45" i="49"/>
  <c r="L45" i="49"/>
  <c r="D63" i="49"/>
  <c r="D64" i="49"/>
  <c r="D65" i="49"/>
  <c r="D66" i="49"/>
  <c r="D67" i="49"/>
  <c r="D68" i="49"/>
  <c r="D69" i="49"/>
  <c r="D70" i="49"/>
  <c r="D71" i="49"/>
  <c r="D72" i="49"/>
  <c r="D73" i="49"/>
  <c r="D62" i="49"/>
  <c r="D30" i="49"/>
  <c r="E9" i="49"/>
  <c r="G9" i="49"/>
  <c r="C85" i="49" l="1"/>
  <c r="B85" i="49"/>
  <c r="E84" i="49"/>
  <c r="E85" i="49" s="1"/>
  <c r="I73" i="49"/>
  <c r="E73" i="49"/>
  <c r="M57" i="49"/>
  <c r="P57" i="49" s="1"/>
  <c r="O57" i="49"/>
  <c r="O56" i="49"/>
  <c r="M56" i="49"/>
  <c r="P56" i="49" s="1"/>
  <c r="P55" i="49"/>
  <c r="O55" i="49"/>
  <c r="M55" i="49"/>
  <c r="M54" i="49"/>
  <c r="P54" i="49" s="1"/>
  <c r="O54" i="49"/>
  <c r="M53" i="49"/>
  <c r="P53" i="49" s="1"/>
  <c r="O53" i="49"/>
  <c r="M52" i="49"/>
  <c r="P52" i="49" s="1"/>
  <c r="O52" i="49"/>
  <c r="P51" i="49"/>
  <c r="O51" i="49"/>
  <c r="M51" i="49"/>
  <c r="D85" i="49" s="1"/>
  <c r="M50" i="49"/>
  <c r="P50" i="49" s="1"/>
  <c r="O50" i="49"/>
  <c r="M49" i="49"/>
  <c r="P49" i="49" s="1"/>
  <c r="O49" i="49"/>
  <c r="M48" i="49"/>
  <c r="P48" i="49" s="1"/>
  <c r="O48" i="49"/>
  <c r="P47" i="49"/>
  <c r="M47" i="49"/>
  <c r="O47" i="49"/>
  <c r="M46" i="49"/>
  <c r="P46" i="49" s="1"/>
  <c r="O46" i="49"/>
  <c r="P45" i="49"/>
  <c r="O45" i="49"/>
  <c r="F41" i="49"/>
  <c r="E41" i="49"/>
  <c r="D41" i="49"/>
  <c r="C41" i="49"/>
  <c r="F39" i="49"/>
  <c r="E39" i="49"/>
  <c r="D39" i="49"/>
  <c r="C39" i="49"/>
  <c r="F37" i="49"/>
  <c r="E37" i="49"/>
  <c r="C37" i="49"/>
  <c r="G34" i="49"/>
  <c r="I34" i="49" s="1"/>
  <c r="O33" i="49"/>
  <c r="G33" i="49"/>
  <c r="AA32" i="49"/>
  <c r="U32" i="49"/>
  <c r="T32" i="49"/>
  <c r="V32" i="49" s="1"/>
  <c r="Q32" i="49"/>
  <c r="S32" i="49" s="1"/>
  <c r="P32" i="49"/>
  <c r="G32" i="49"/>
  <c r="AA31" i="49"/>
  <c r="U31" i="49"/>
  <c r="T31" i="49"/>
  <c r="V31" i="49" s="1"/>
  <c r="Q31" i="49"/>
  <c r="S31" i="49" s="1"/>
  <c r="P31" i="49"/>
  <c r="G31" i="49"/>
  <c r="AA30" i="49"/>
  <c r="U30" i="49"/>
  <c r="T30" i="49"/>
  <c r="V30" i="49" s="1"/>
  <c r="Q30" i="49"/>
  <c r="S30" i="49" s="1"/>
  <c r="P30" i="49"/>
  <c r="G30" i="49"/>
  <c r="D37" i="49"/>
  <c r="AA29" i="49"/>
  <c r="U29" i="49"/>
  <c r="T29" i="49"/>
  <c r="V29" i="49" s="1"/>
  <c r="S29" i="49"/>
  <c r="Q29" i="49"/>
  <c r="P29" i="49"/>
  <c r="G29" i="49"/>
  <c r="AA28" i="49"/>
  <c r="U28" i="49"/>
  <c r="T28" i="49"/>
  <c r="V28" i="49" s="1"/>
  <c r="Q28" i="49"/>
  <c r="S28" i="49" s="1"/>
  <c r="P28" i="49"/>
  <c r="G28" i="49"/>
  <c r="AA27" i="49"/>
  <c r="U27" i="49"/>
  <c r="T27" i="49"/>
  <c r="Q27" i="49"/>
  <c r="S27" i="49" s="1"/>
  <c r="P27" i="49"/>
  <c r="G27" i="49"/>
  <c r="AA26" i="49"/>
  <c r="U26" i="49"/>
  <c r="T26" i="49"/>
  <c r="Q26" i="49"/>
  <c r="S26" i="49" s="1"/>
  <c r="P26" i="49"/>
  <c r="G26" i="49"/>
  <c r="AA25" i="49"/>
  <c r="U25" i="49"/>
  <c r="T25" i="49"/>
  <c r="Q25" i="49"/>
  <c r="S25" i="49" s="1"/>
  <c r="P25" i="49"/>
  <c r="G25" i="49"/>
  <c r="AA24" i="49"/>
  <c r="U24" i="49"/>
  <c r="T24" i="49"/>
  <c r="Q24" i="49"/>
  <c r="P24" i="49"/>
  <c r="G24" i="49"/>
  <c r="AD23" i="49"/>
  <c r="AA23" i="49"/>
  <c r="Z23" i="49"/>
  <c r="X23" i="49"/>
  <c r="V23" i="49"/>
  <c r="T23" i="49"/>
  <c r="Q23" i="49"/>
  <c r="P23" i="49"/>
  <c r="O23" i="49"/>
  <c r="G21" i="49"/>
  <c r="F21" i="49"/>
  <c r="E21" i="49"/>
  <c r="D21" i="49"/>
  <c r="C21" i="49"/>
  <c r="G19" i="49"/>
  <c r="F19" i="49"/>
  <c r="E19" i="49"/>
  <c r="D19" i="49"/>
  <c r="C19" i="49"/>
  <c r="F17" i="49"/>
  <c r="D17" i="49"/>
  <c r="C17" i="49"/>
  <c r="H16" i="49"/>
  <c r="I16" i="49" s="1"/>
  <c r="H15" i="49"/>
  <c r="G73" i="49" s="1"/>
  <c r="I14" i="49"/>
  <c r="H13" i="49"/>
  <c r="H12" i="49"/>
  <c r="H11" i="49"/>
  <c r="H10" i="49"/>
  <c r="G69" i="49" s="1"/>
  <c r="H9" i="49"/>
  <c r="G68" i="49" s="1"/>
  <c r="G17" i="49"/>
  <c r="K8" i="49"/>
  <c r="H8" i="49"/>
  <c r="K7" i="49"/>
  <c r="H7" i="49"/>
  <c r="K6" i="49"/>
  <c r="H6" i="49"/>
  <c r="H65" i="49" s="1"/>
  <c r="K5" i="49"/>
  <c r="H5" i="49"/>
  <c r="K4" i="49"/>
  <c r="H4" i="49"/>
  <c r="H63" i="49" s="1"/>
  <c r="K3" i="49"/>
  <c r="H3" i="49"/>
  <c r="Q46" i="49" l="1"/>
  <c r="G41" i="49"/>
  <c r="G39" i="49"/>
  <c r="G37" i="49"/>
  <c r="Q54" i="49"/>
  <c r="Q50" i="49"/>
  <c r="Q33" i="49"/>
  <c r="S24" i="49"/>
  <c r="S33" i="49" s="1"/>
  <c r="O61" i="49"/>
  <c r="Q47" i="49"/>
  <c r="Q51" i="49"/>
  <c r="Q55" i="49"/>
  <c r="Z25" i="49"/>
  <c r="AB25" i="49" s="1"/>
  <c r="AA36" i="49"/>
  <c r="AC36" i="49" s="1"/>
  <c r="V24" i="49"/>
  <c r="Z28" i="49"/>
  <c r="AB28" i="49" s="1"/>
  <c r="X30" i="49"/>
  <c r="Z27" i="49"/>
  <c r="AB27" i="49" s="1"/>
  <c r="V27" i="49"/>
  <c r="Q49" i="49"/>
  <c r="Q53" i="49"/>
  <c r="Q57" i="49"/>
  <c r="H69" i="49"/>
  <c r="I15" i="49"/>
  <c r="Z26" i="49"/>
  <c r="AB26" i="49" s="1"/>
  <c r="V26" i="49"/>
  <c r="Z31" i="49"/>
  <c r="AB31" i="49" s="1"/>
  <c r="Q52" i="49"/>
  <c r="T33" i="49"/>
  <c r="V25" i="49"/>
  <c r="Z29" i="49"/>
  <c r="AB29" i="49" s="1"/>
  <c r="Z30" i="49"/>
  <c r="AB30" i="49" s="1"/>
  <c r="H68" i="49"/>
  <c r="G70" i="49"/>
  <c r="C70" i="49"/>
  <c r="F70" i="49"/>
  <c r="I70" i="49"/>
  <c r="E70" i="49"/>
  <c r="I11" i="49"/>
  <c r="J11" i="49" s="1"/>
  <c r="AC30" i="49"/>
  <c r="D76" i="49"/>
  <c r="G66" i="49"/>
  <c r="C66" i="49"/>
  <c r="F66" i="49"/>
  <c r="I66" i="49"/>
  <c r="E66" i="49"/>
  <c r="I7" i="49"/>
  <c r="J7" i="49" s="1"/>
  <c r="G67" i="49"/>
  <c r="C67" i="49"/>
  <c r="F67" i="49"/>
  <c r="I67" i="49"/>
  <c r="E67" i="49"/>
  <c r="I8" i="49"/>
  <c r="J8" i="49" s="1"/>
  <c r="G71" i="49"/>
  <c r="C71" i="49"/>
  <c r="F71" i="49"/>
  <c r="I71" i="49"/>
  <c r="E71" i="49"/>
  <c r="I12" i="49"/>
  <c r="J12" i="49" s="1"/>
  <c r="X31" i="49"/>
  <c r="Z32" i="49"/>
  <c r="AB32" i="49" s="1"/>
  <c r="AA37" i="49"/>
  <c r="AC37" i="49" s="1"/>
  <c r="Q45" i="49"/>
  <c r="P61" i="49"/>
  <c r="Q56" i="49"/>
  <c r="H67" i="49"/>
  <c r="H71" i="49"/>
  <c r="G64" i="49"/>
  <c r="C64" i="49"/>
  <c r="F64" i="49"/>
  <c r="H21" i="49"/>
  <c r="I64" i="49"/>
  <c r="E64" i="49"/>
  <c r="I5" i="49"/>
  <c r="I9" i="49"/>
  <c r="E17" i="49"/>
  <c r="K14" i="49"/>
  <c r="J14" i="49"/>
  <c r="H17" i="49"/>
  <c r="G63" i="49"/>
  <c r="C63" i="49"/>
  <c r="F63" i="49"/>
  <c r="I63" i="49"/>
  <c r="E63" i="49"/>
  <c r="I4" i="49"/>
  <c r="J4" i="49" s="1"/>
  <c r="G65" i="49"/>
  <c r="C65" i="49"/>
  <c r="F65" i="49"/>
  <c r="I65" i="49"/>
  <c r="E65" i="49"/>
  <c r="I6" i="49"/>
  <c r="J6" i="49" s="1"/>
  <c r="Z24" i="49"/>
  <c r="P33" i="49"/>
  <c r="G72" i="49"/>
  <c r="C72" i="49"/>
  <c r="F72" i="49"/>
  <c r="I72" i="49"/>
  <c r="E72" i="49"/>
  <c r="I13" i="49"/>
  <c r="J13" i="49" s="1"/>
  <c r="X32" i="49"/>
  <c r="AC32" i="49" s="1"/>
  <c r="G62" i="49"/>
  <c r="C62" i="49"/>
  <c r="H19" i="49"/>
  <c r="F62" i="49"/>
  <c r="I62" i="49"/>
  <c r="E62" i="49"/>
  <c r="I3" i="49"/>
  <c r="X24" i="49"/>
  <c r="X25" i="49"/>
  <c r="AC25" i="49" s="1"/>
  <c r="X26" i="49"/>
  <c r="X27" i="49"/>
  <c r="X28" i="49"/>
  <c r="AC28" i="49" s="1"/>
  <c r="X29" i="49"/>
  <c r="Q48" i="49"/>
  <c r="H62" i="49"/>
  <c r="H64" i="49"/>
  <c r="H66" i="49"/>
  <c r="H70" i="49"/>
  <c r="H72" i="49"/>
  <c r="E68" i="49"/>
  <c r="I68" i="49"/>
  <c r="E69" i="49"/>
  <c r="I69" i="49"/>
  <c r="F68" i="49"/>
  <c r="F69" i="49"/>
  <c r="F73" i="49"/>
  <c r="I10" i="49"/>
  <c r="C68" i="49"/>
  <c r="C69" i="49"/>
  <c r="C73" i="49"/>
  <c r="J73" i="49" s="1"/>
  <c r="D84" i="48"/>
  <c r="D30" i="48"/>
  <c r="G9" i="48"/>
  <c r="E9" i="48"/>
  <c r="AC27" i="49" l="1"/>
  <c r="V33" i="49"/>
  <c r="I78" i="49"/>
  <c r="AC31" i="49"/>
  <c r="AE31" i="49" s="1"/>
  <c r="J69" i="49"/>
  <c r="S39" i="49"/>
  <c r="AC29" i="49"/>
  <c r="AD29" i="49" s="1"/>
  <c r="H76" i="49"/>
  <c r="H74" i="49"/>
  <c r="AD28" i="49"/>
  <c r="AE28" i="49"/>
  <c r="X36" i="49"/>
  <c r="AD36" i="49" s="1"/>
  <c r="AE36" i="49" s="1"/>
  <c r="X33" i="49"/>
  <c r="F76" i="49"/>
  <c r="F74" i="49"/>
  <c r="AE32" i="49"/>
  <c r="AD32" i="49"/>
  <c r="AB24" i="49"/>
  <c r="AB33" i="49" s="1"/>
  <c r="Z33" i="49"/>
  <c r="G78" i="49"/>
  <c r="J70" i="49"/>
  <c r="H31" i="49" s="1"/>
  <c r="I31" i="49" s="1"/>
  <c r="K11" i="49" s="1"/>
  <c r="AD27" i="49"/>
  <c r="AE27" i="49"/>
  <c r="J3" i="49"/>
  <c r="I17" i="49"/>
  <c r="I19" i="49"/>
  <c r="J72" i="49"/>
  <c r="H33" i="49" s="1"/>
  <c r="I33" i="49" s="1"/>
  <c r="K13" i="49" s="1"/>
  <c r="J65" i="49"/>
  <c r="H27" i="49" s="1"/>
  <c r="I27" i="49" s="1"/>
  <c r="J9" i="49"/>
  <c r="Q61" i="49"/>
  <c r="J71" i="49"/>
  <c r="H32" i="49" s="1"/>
  <c r="I32" i="49" s="1"/>
  <c r="K12" i="49" s="1"/>
  <c r="J66" i="49"/>
  <c r="H28" i="49" s="1"/>
  <c r="I28" i="49" s="1"/>
  <c r="AE30" i="49"/>
  <c r="AD30" i="49"/>
  <c r="X37" i="49"/>
  <c r="AD37" i="49" s="1"/>
  <c r="AE37" i="49" s="1"/>
  <c r="AC26" i="49"/>
  <c r="E76" i="49"/>
  <c r="E74" i="49"/>
  <c r="C76" i="49"/>
  <c r="C74" i="49"/>
  <c r="J62" i="49"/>
  <c r="I21" i="49"/>
  <c r="J5" i="49"/>
  <c r="F78" i="49"/>
  <c r="D74" i="49"/>
  <c r="J68" i="49"/>
  <c r="H30" i="49" s="1"/>
  <c r="I30" i="49" s="1"/>
  <c r="K9" i="49" s="1"/>
  <c r="H78" i="49"/>
  <c r="AD25" i="49"/>
  <c r="AE25" i="49"/>
  <c r="I76" i="49"/>
  <c r="I74" i="49"/>
  <c r="G76" i="49"/>
  <c r="G74" i="49"/>
  <c r="D78" i="49"/>
  <c r="J63" i="49"/>
  <c r="H25" i="49" s="1"/>
  <c r="I25" i="49" s="1"/>
  <c r="E78" i="49"/>
  <c r="C78" i="49"/>
  <c r="J64" i="49"/>
  <c r="J67" i="49"/>
  <c r="H29" i="49" s="1"/>
  <c r="I29" i="49" s="1"/>
  <c r="C85" i="48"/>
  <c r="B85" i="48"/>
  <c r="E84" i="48"/>
  <c r="E85" i="48" s="1"/>
  <c r="E73" i="48"/>
  <c r="F64" i="48"/>
  <c r="P57" i="48"/>
  <c r="Q57" i="48" s="1"/>
  <c r="M57" i="48"/>
  <c r="L57" i="48"/>
  <c r="O57" i="48" s="1"/>
  <c r="O56" i="48"/>
  <c r="Q56" i="48" s="1"/>
  <c r="M56" i="48"/>
  <c r="P56" i="48" s="1"/>
  <c r="L56" i="48"/>
  <c r="P55" i="48"/>
  <c r="O55" i="48"/>
  <c r="M55" i="48"/>
  <c r="L55" i="48"/>
  <c r="P54" i="48"/>
  <c r="M54" i="48"/>
  <c r="L54" i="48"/>
  <c r="O54" i="48" s="1"/>
  <c r="M53" i="48"/>
  <c r="P53" i="48" s="1"/>
  <c r="L53" i="48"/>
  <c r="O53" i="48" s="1"/>
  <c r="M52" i="48"/>
  <c r="P52" i="48" s="1"/>
  <c r="L52" i="48"/>
  <c r="O52" i="48" s="1"/>
  <c r="Q52" i="48" s="1"/>
  <c r="O51" i="48"/>
  <c r="M51" i="48"/>
  <c r="D85" i="48" s="1"/>
  <c r="L51" i="48"/>
  <c r="P50" i="48"/>
  <c r="Q50" i="48" s="1"/>
  <c r="M50" i="48"/>
  <c r="L50" i="48"/>
  <c r="O50" i="48" s="1"/>
  <c r="M49" i="48"/>
  <c r="P49" i="48" s="1"/>
  <c r="L49" i="48"/>
  <c r="O49" i="48" s="1"/>
  <c r="M48" i="48"/>
  <c r="P48" i="48" s="1"/>
  <c r="L48" i="48"/>
  <c r="O48" i="48" s="1"/>
  <c r="O47" i="48"/>
  <c r="M47" i="48"/>
  <c r="P47" i="48" s="1"/>
  <c r="L47" i="48"/>
  <c r="P46" i="48"/>
  <c r="O46" i="48"/>
  <c r="M46" i="48"/>
  <c r="L46" i="48"/>
  <c r="M45" i="48"/>
  <c r="P45" i="48" s="1"/>
  <c r="L45" i="48"/>
  <c r="O45" i="48" s="1"/>
  <c r="F41" i="48"/>
  <c r="E41" i="48"/>
  <c r="D41" i="48"/>
  <c r="C41" i="48"/>
  <c r="F39" i="48"/>
  <c r="E39" i="48"/>
  <c r="D39" i="48"/>
  <c r="C39" i="48"/>
  <c r="F37" i="48"/>
  <c r="E37" i="48"/>
  <c r="C37" i="48"/>
  <c r="I34" i="48"/>
  <c r="G34" i="48"/>
  <c r="G33" i="48"/>
  <c r="AA32" i="48"/>
  <c r="V32" i="48"/>
  <c r="U32" i="48"/>
  <c r="T32" i="48"/>
  <c r="Q32" i="48"/>
  <c r="P32" i="48"/>
  <c r="G32" i="48"/>
  <c r="AA31" i="48"/>
  <c r="U31" i="48"/>
  <c r="T31" i="48"/>
  <c r="V31" i="48" s="1"/>
  <c r="Q31" i="48"/>
  <c r="P31" i="48"/>
  <c r="G31" i="48"/>
  <c r="AA30" i="48"/>
  <c r="U30" i="48"/>
  <c r="T30" i="48"/>
  <c r="V30" i="48" s="1"/>
  <c r="Q30" i="48"/>
  <c r="P30" i="48"/>
  <c r="G30" i="48"/>
  <c r="D37" i="48"/>
  <c r="AA29" i="48"/>
  <c r="U29" i="48"/>
  <c r="T29" i="48"/>
  <c r="Q29" i="48"/>
  <c r="S29" i="48" s="1"/>
  <c r="P29" i="48"/>
  <c r="G29" i="48"/>
  <c r="AA28" i="48"/>
  <c r="U28" i="48"/>
  <c r="T28" i="48"/>
  <c r="S28" i="48"/>
  <c r="Q28" i="48"/>
  <c r="P28" i="48"/>
  <c r="G28" i="48"/>
  <c r="AA27" i="48"/>
  <c r="U27" i="48"/>
  <c r="T27" i="48"/>
  <c r="V27" i="48" s="1"/>
  <c r="Q27" i="48"/>
  <c r="S27" i="48" s="1"/>
  <c r="X27" i="48" s="1"/>
  <c r="P27" i="48"/>
  <c r="G27" i="48"/>
  <c r="AA26" i="48"/>
  <c r="U26" i="48"/>
  <c r="T26" i="48"/>
  <c r="S26" i="48"/>
  <c r="Q26" i="48"/>
  <c r="P26" i="48"/>
  <c r="G26" i="48"/>
  <c r="AA25" i="48"/>
  <c r="U25" i="48"/>
  <c r="T25" i="48"/>
  <c r="V25" i="48" s="1"/>
  <c r="Q25" i="48"/>
  <c r="S25" i="48" s="1"/>
  <c r="X25" i="48" s="1"/>
  <c r="P25" i="48"/>
  <c r="G25" i="48"/>
  <c r="AA24" i="48"/>
  <c r="U24" i="48"/>
  <c r="T24" i="48"/>
  <c r="S24" i="48"/>
  <c r="Q24" i="48"/>
  <c r="P24" i="48"/>
  <c r="O33" i="48"/>
  <c r="G24" i="48"/>
  <c r="G39" i="48" s="1"/>
  <c r="AD23" i="48"/>
  <c r="AA23" i="48"/>
  <c r="Z23" i="48"/>
  <c r="X23" i="48"/>
  <c r="V23" i="48"/>
  <c r="T23" i="48"/>
  <c r="Q23" i="48"/>
  <c r="P23" i="48"/>
  <c r="O23" i="48"/>
  <c r="G21" i="48"/>
  <c r="F21" i="48"/>
  <c r="E21" i="48"/>
  <c r="D21" i="48"/>
  <c r="C21" i="48"/>
  <c r="G19" i="48"/>
  <c r="F19" i="48"/>
  <c r="E19" i="48"/>
  <c r="D19" i="48"/>
  <c r="C19" i="48"/>
  <c r="F17" i="48"/>
  <c r="E17" i="48"/>
  <c r="D17" i="48"/>
  <c r="C17" i="48"/>
  <c r="H16" i="48"/>
  <c r="I16" i="48" s="1"/>
  <c r="H15" i="48"/>
  <c r="I14" i="48"/>
  <c r="J14" i="48" s="1"/>
  <c r="H13" i="48"/>
  <c r="H12" i="48"/>
  <c r="I12" i="48" s="1"/>
  <c r="J12" i="48" s="1"/>
  <c r="H11" i="48"/>
  <c r="D70" i="48" s="1"/>
  <c r="H10" i="48"/>
  <c r="I69" i="48" s="1"/>
  <c r="H9" i="48"/>
  <c r="K8" i="48"/>
  <c r="H8" i="48"/>
  <c r="K7" i="48"/>
  <c r="H7" i="48"/>
  <c r="C66" i="48" s="1"/>
  <c r="K6" i="48"/>
  <c r="H6" i="48"/>
  <c r="F65" i="48" s="1"/>
  <c r="K5" i="48"/>
  <c r="H5" i="48"/>
  <c r="D64" i="48" s="1"/>
  <c r="K4" i="48"/>
  <c r="H4" i="48"/>
  <c r="G63" i="48" s="1"/>
  <c r="K3" i="48"/>
  <c r="H3" i="48"/>
  <c r="D62" i="48" s="1"/>
  <c r="AD31" i="49" l="1"/>
  <c r="AE29" i="49"/>
  <c r="H26" i="49"/>
  <c r="J78" i="49"/>
  <c r="AD26" i="49"/>
  <c r="AE26" i="49"/>
  <c r="AC24" i="49"/>
  <c r="H24" i="49"/>
  <c r="J76" i="49"/>
  <c r="J74" i="49"/>
  <c r="Z25" i="48"/>
  <c r="AB25" i="48" s="1"/>
  <c r="Z29" i="48"/>
  <c r="AB29" i="48" s="1"/>
  <c r="I10" i="48"/>
  <c r="Q49" i="48"/>
  <c r="C69" i="48"/>
  <c r="J69" i="48" s="1"/>
  <c r="AC25" i="48"/>
  <c r="AD25" i="48" s="1"/>
  <c r="Z27" i="48"/>
  <c r="AB27" i="48" s="1"/>
  <c r="H62" i="48"/>
  <c r="F69" i="48"/>
  <c r="I5" i="48"/>
  <c r="J5" i="48" s="1"/>
  <c r="Z31" i="48"/>
  <c r="AB31" i="48" s="1"/>
  <c r="C64" i="48"/>
  <c r="Q54" i="48"/>
  <c r="H69" i="48"/>
  <c r="Z28" i="48"/>
  <c r="AB28" i="48" s="1"/>
  <c r="Q47" i="48"/>
  <c r="Q53" i="48"/>
  <c r="H64" i="48"/>
  <c r="D69" i="48"/>
  <c r="O61" i="48"/>
  <c r="G71" i="48"/>
  <c r="G69" i="48"/>
  <c r="K14" i="48"/>
  <c r="Z32" i="48"/>
  <c r="AB32" i="48" s="1"/>
  <c r="AC27" i="48"/>
  <c r="AE27" i="48" s="1"/>
  <c r="AA36" i="48"/>
  <c r="AC36" i="48" s="1"/>
  <c r="Q45" i="48"/>
  <c r="I67" i="48"/>
  <c r="E67" i="48"/>
  <c r="D67" i="48"/>
  <c r="H67" i="48"/>
  <c r="C67" i="48"/>
  <c r="I68" i="48"/>
  <c r="E68" i="48"/>
  <c r="G68" i="48"/>
  <c r="F68" i="48"/>
  <c r="P51" i="48"/>
  <c r="Q51" i="48" s="1"/>
  <c r="F67" i="48"/>
  <c r="H68" i="48"/>
  <c r="I63" i="48"/>
  <c r="E63" i="48"/>
  <c r="D63" i="48"/>
  <c r="D76" i="48" s="1"/>
  <c r="H63" i="48"/>
  <c r="H76" i="48" s="1"/>
  <c r="C63" i="48"/>
  <c r="I66" i="48"/>
  <c r="E66" i="48"/>
  <c r="G66" i="48"/>
  <c r="F66" i="48"/>
  <c r="I8" i="48"/>
  <c r="J8" i="48" s="1"/>
  <c r="I9" i="48"/>
  <c r="J9" i="48" s="1"/>
  <c r="I70" i="48"/>
  <c r="E70" i="48"/>
  <c r="G70" i="48"/>
  <c r="I11" i="48"/>
  <c r="J11" i="48" s="1"/>
  <c r="F70" i="48"/>
  <c r="I72" i="48"/>
  <c r="E72" i="48"/>
  <c r="G72" i="48"/>
  <c r="F72" i="48"/>
  <c r="G17" i="48"/>
  <c r="H19" i="48"/>
  <c r="AA37" i="48"/>
  <c r="AC37" i="48" s="1"/>
  <c r="Q33" i="48"/>
  <c r="S30" i="48"/>
  <c r="X30" i="48" s="1"/>
  <c r="Z30" i="48"/>
  <c r="AB30" i="48" s="1"/>
  <c r="S31" i="48"/>
  <c r="X31" i="48" s="1"/>
  <c r="AC31" i="48" s="1"/>
  <c r="G37" i="48"/>
  <c r="Q46" i="48"/>
  <c r="D66" i="48"/>
  <c r="G67" i="48"/>
  <c r="H70" i="48"/>
  <c r="C72" i="48"/>
  <c r="I62" i="48"/>
  <c r="E62" i="48"/>
  <c r="G62" i="48"/>
  <c r="F62" i="48"/>
  <c r="I4" i="48"/>
  <c r="J4" i="48" s="1"/>
  <c r="I7" i="48"/>
  <c r="J7" i="48" s="1"/>
  <c r="I13" i="48"/>
  <c r="J13" i="48" s="1"/>
  <c r="I73" i="48"/>
  <c r="D73" i="48"/>
  <c r="G73" i="48"/>
  <c r="C73" i="48"/>
  <c r="H17" i="48"/>
  <c r="Z24" i="48"/>
  <c r="S32" i="48"/>
  <c r="X32" i="48" s="1"/>
  <c r="G41" i="48"/>
  <c r="Q48" i="48"/>
  <c r="Q55" i="48"/>
  <c r="H66" i="48"/>
  <c r="C68" i="48"/>
  <c r="D72" i="48"/>
  <c r="F73" i="48"/>
  <c r="I3" i="48"/>
  <c r="I65" i="48"/>
  <c r="E65" i="48"/>
  <c r="D65" i="48"/>
  <c r="I6" i="48"/>
  <c r="J6" i="48" s="1"/>
  <c r="H65" i="48"/>
  <c r="C65" i="48"/>
  <c r="I71" i="48"/>
  <c r="E71" i="48"/>
  <c r="D71" i="48"/>
  <c r="H71" i="48"/>
  <c r="C71" i="48"/>
  <c r="I15" i="48"/>
  <c r="Z26" i="48"/>
  <c r="AB26" i="48" s="1"/>
  <c r="V29" i="48"/>
  <c r="X29" i="48" s="1"/>
  <c r="P33" i="48"/>
  <c r="C62" i="48"/>
  <c r="F63" i="48"/>
  <c r="G65" i="48"/>
  <c r="D68" i="48"/>
  <c r="C70" i="48"/>
  <c r="F71" i="48"/>
  <c r="H72" i="48"/>
  <c r="I64" i="48"/>
  <c r="E64" i="48"/>
  <c r="H21" i="48"/>
  <c r="T33" i="48"/>
  <c r="V24" i="48"/>
  <c r="V26" i="48"/>
  <c r="X26" i="48" s="1"/>
  <c r="V28" i="48"/>
  <c r="X28" i="48" s="1"/>
  <c r="AC28" i="48" s="1"/>
  <c r="G64" i="48"/>
  <c r="E69" i="48"/>
  <c r="D84" i="47"/>
  <c r="H39" i="49" l="1"/>
  <c r="H37" i="49"/>
  <c r="I24" i="49"/>
  <c r="AD24" i="49"/>
  <c r="AD33" i="49" s="1"/>
  <c r="AC33" i="49"/>
  <c r="AE33" i="49" s="1"/>
  <c r="AE24" i="49"/>
  <c r="H41" i="49"/>
  <c r="I26" i="49"/>
  <c r="I41" i="49" s="1"/>
  <c r="AD27" i="48"/>
  <c r="AC29" i="48"/>
  <c r="AE29" i="48" s="1"/>
  <c r="C78" i="48"/>
  <c r="J66" i="48"/>
  <c r="H28" i="48" s="1"/>
  <c r="I28" i="48" s="1"/>
  <c r="AE25" i="48"/>
  <c r="H78" i="48"/>
  <c r="E78" i="48"/>
  <c r="D78" i="48"/>
  <c r="AC32" i="48"/>
  <c r="AD32" i="48" s="1"/>
  <c r="F78" i="48"/>
  <c r="AC30" i="48"/>
  <c r="X37" i="48"/>
  <c r="AD37" i="48" s="1"/>
  <c r="AE37" i="48" s="1"/>
  <c r="AC26" i="48"/>
  <c r="AB24" i="48"/>
  <c r="AB33" i="48" s="1"/>
  <c r="Z33" i="48"/>
  <c r="E76" i="48"/>
  <c r="E74" i="48"/>
  <c r="AE30" i="48"/>
  <c r="AD30" i="48"/>
  <c r="I21" i="48"/>
  <c r="J67" i="48"/>
  <c r="H29" i="48" s="1"/>
  <c r="I29" i="48" s="1"/>
  <c r="V33" i="48"/>
  <c r="X24" i="48"/>
  <c r="I78" i="48"/>
  <c r="J70" i="48"/>
  <c r="H31" i="48" s="1"/>
  <c r="I31" i="48" s="1"/>
  <c r="K11" i="48" s="1"/>
  <c r="C76" i="48"/>
  <c r="C74" i="48"/>
  <c r="J62" i="48"/>
  <c r="J3" i="48"/>
  <c r="I17" i="48"/>
  <c r="I19" i="48"/>
  <c r="J68" i="48"/>
  <c r="H30" i="48" s="1"/>
  <c r="I30" i="48" s="1"/>
  <c r="K9" i="48" s="1"/>
  <c r="I76" i="48"/>
  <c r="I74" i="48"/>
  <c r="H74" i="48"/>
  <c r="AE31" i="48"/>
  <c r="AD31" i="48"/>
  <c r="AD28" i="48"/>
  <c r="AE28" i="48"/>
  <c r="D74" i="48"/>
  <c r="G78" i="48"/>
  <c r="J71" i="48"/>
  <c r="H32" i="48" s="1"/>
  <c r="I32" i="48" s="1"/>
  <c r="K12" i="48" s="1"/>
  <c r="F76" i="48"/>
  <c r="F74" i="48"/>
  <c r="J63" i="48"/>
  <c r="H25" i="48" s="1"/>
  <c r="I25" i="48" s="1"/>
  <c r="Q61" i="48"/>
  <c r="J65" i="48"/>
  <c r="H27" i="48" s="1"/>
  <c r="I27" i="48" s="1"/>
  <c r="J73" i="48"/>
  <c r="G76" i="48"/>
  <c r="G74" i="48"/>
  <c r="J72" i="48"/>
  <c r="H33" i="48" s="1"/>
  <c r="I33" i="48" s="1"/>
  <c r="K13" i="48" s="1"/>
  <c r="J64" i="48"/>
  <c r="S33" i="48"/>
  <c r="P61" i="48"/>
  <c r="G9" i="47"/>
  <c r="O24" i="47"/>
  <c r="D30" i="47"/>
  <c r="E9" i="47"/>
  <c r="I39" i="49" l="1"/>
  <c r="I37" i="49"/>
  <c r="AE32" i="48"/>
  <c r="AD29" i="48"/>
  <c r="J78" i="48"/>
  <c r="H26" i="48"/>
  <c r="AE26" i="48"/>
  <c r="AD26" i="48"/>
  <c r="J76" i="48"/>
  <c r="J74" i="48"/>
  <c r="H24" i="48"/>
  <c r="S39" i="48"/>
  <c r="X33" i="48"/>
  <c r="X36" i="48"/>
  <c r="AD36" i="48" s="1"/>
  <c r="AE36" i="48" s="1"/>
  <c r="AC24" i="48"/>
  <c r="C85" i="47"/>
  <c r="B85" i="47"/>
  <c r="E84" i="47"/>
  <c r="E85" i="47" s="1"/>
  <c r="E73" i="47"/>
  <c r="I70" i="47"/>
  <c r="E70" i="47"/>
  <c r="M57" i="47"/>
  <c r="P57" i="47" s="1"/>
  <c r="L57" i="47"/>
  <c r="O57" i="47" s="1"/>
  <c r="Q57" i="47" s="1"/>
  <c r="P56" i="47"/>
  <c r="O56" i="47"/>
  <c r="M56" i="47"/>
  <c r="L56" i="47"/>
  <c r="P55" i="47"/>
  <c r="Q55" i="47" s="1"/>
  <c r="M55" i="47"/>
  <c r="L55" i="47"/>
  <c r="O55" i="47" s="1"/>
  <c r="M54" i="47"/>
  <c r="P54" i="47" s="1"/>
  <c r="L54" i="47"/>
  <c r="O54" i="47" s="1"/>
  <c r="M53" i="47"/>
  <c r="P53" i="47" s="1"/>
  <c r="L53" i="47"/>
  <c r="O53" i="47" s="1"/>
  <c r="O52" i="47"/>
  <c r="M52" i="47"/>
  <c r="P52" i="47" s="1"/>
  <c r="Q52" i="47" s="1"/>
  <c r="L52" i="47"/>
  <c r="P51" i="47"/>
  <c r="O51" i="47"/>
  <c r="M51" i="47"/>
  <c r="D85" i="47" s="1"/>
  <c r="L51" i="47"/>
  <c r="M50" i="47"/>
  <c r="P50" i="47" s="1"/>
  <c r="L50" i="47"/>
  <c r="O50" i="47" s="1"/>
  <c r="O49" i="47"/>
  <c r="M49" i="47"/>
  <c r="P49" i="47" s="1"/>
  <c r="L49" i="47"/>
  <c r="O48" i="47"/>
  <c r="M48" i="47"/>
  <c r="P48" i="47" s="1"/>
  <c r="Q48" i="47" s="1"/>
  <c r="L48" i="47"/>
  <c r="P47" i="47"/>
  <c r="O47" i="47"/>
  <c r="M47" i="47"/>
  <c r="L47" i="47"/>
  <c r="P46" i="47"/>
  <c r="M46" i="47"/>
  <c r="L46" i="47"/>
  <c r="O46" i="47" s="1"/>
  <c r="O45" i="47"/>
  <c r="M45" i="47"/>
  <c r="P45" i="47" s="1"/>
  <c r="L45" i="47"/>
  <c r="F41" i="47"/>
  <c r="E41" i="47"/>
  <c r="D41" i="47"/>
  <c r="C41" i="47"/>
  <c r="F39" i="47"/>
  <c r="E39" i="47"/>
  <c r="D39" i="47"/>
  <c r="C39" i="47"/>
  <c r="F37" i="47"/>
  <c r="E37" i="47"/>
  <c r="C37" i="47"/>
  <c r="G34" i="47"/>
  <c r="I34" i="47" s="1"/>
  <c r="O33" i="47"/>
  <c r="G33" i="47"/>
  <c r="AA32" i="47"/>
  <c r="U32" i="47"/>
  <c r="T32" i="47"/>
  <c r="V32" i="47" s="1"/>
  <c r="Q32" i="47"/>
  <c r="S32" i="47" s="1"/>
  <c r="P32" i="47"/>
  <c r="G32" i="47"/>
  <c r="AA31" i="47"/>
  <c r="U31" i="47"/>
  <c r="T31" i="47"/>
  <c r="V31" i="47" s="1"/>
  <c r="Q31" i="47"/>
  <c r="S31" i="47" s="1"/>
  <c r="P31" i="47"/>
  <c r="G31" i="47"/>
  <c r="AA30" i="47"/>
  <c r="X30" i="47"/>
  <c r="U30" i="47"/>
  <c r="T30" i="47"/>
  <c r="V30" i="47" s="1"/>
  <c r="S30" i="47"/>
  <c r="Q30" i="47"/>
  <c r="P30" i="47"/>
  <c r="Z30" i="47" s="1"/>
  <c r="AB30" i="47" s="1"/>
  <c r="G30" i="47"/>
  <c r="AA29" i="47"/>
  <c r="U29" i="47"/>
  <c r="T29" i="47"/>
  <c r="V29" i="47" s="1"/>
  <c r="Q29" i="47"/>
  <c r="S29" i="47" s="1"/>
  <c r="P29" i="47"/>
  <c r="G29" i="47"/>
  <c r="AA28" i="47"/>
  <c r="U28" i="47"/>
  <c r="T28" i="47"/>
  <c r="V28" i="47" s="1"/>
  <c r="Q28" i="47"/>
  <c r="S28" i="47" s="1"/>
  <c r="P28" i="47"/>
  <c r="G28" i="47"/>
  <c r="AA27" i="47"/>
  <c r="U27" i="47"/>
  <c r="T27" i="47"/>
  <c r="V27" i="47" s="1"/>
  <c r="Q27" i="47"/>
  <c r="S27" i="47" s="1"/>
  <c r="P27" i="47"/>
  <c r="G27" i="47"/>
  <c r="AA26" i="47"/>
  <c r="U26" i="47"/>
  <c r="T26" i="47"/>
  <c r="V26" i="47" s="1"/>
  <c r="Q26" i="47"/>
  <c r="S26" i="47" s="1"/>
  <c r="P26" i="47"/>
  <c r="G26" i="47"/>
  <c r="AA25" i="47"/>
  <c r="U25" i="47"/>
  <c r="T25" i="47"/>
  <c r="V25" i="47" s="1"/>
  <c r="Q25" i="47"/>
  <c r="S25" i="47" s="1"/>
  <c r="P25" i="47"/>
  <c r="G25" i="47"/>
  <c r="AA24" i="47"/>
  <c r="U24" i="47"/>
  <c r="T24" i="47"/>
  <c r="V24" i="47" s="1"/>
  <c r="Q24" i="47"/>
  <c r="S24" i="47" s="1"/>
  <c r="P24" i="47"/>
  <c r="G24" i="47"/>
  <c r="AD23" i="47"/>
  <c r="AA23" i="47"/>
  <c r="Z23" i="47"/>
  <c r="X23" i="47"/>
  <c r="V23" i="47"/>
  <c r="T23" i="47"/>
  <c r="Q23" i="47"/>
  <c r="P23" i="47"/>
  <c r="O23" i="47"/>
  <c r="G21" i="47"/>
  <c r="F21" i="47"/>
  <c r="E21" i="47"/>
  <c r="D21" i="47"/>
  <c r="C21" i="47"/>
  <c r="G19" i="47"/>
  <c r="F19" i="47"/>
  <c r="E19" i="47"/>
  <c r="D19" i="47"/>
  <c r="C19" i="47"/>
  <c r="F17" i="47"/>
  <c r="E17" i="47"/>
  <c r="D17" i="47"/>
  <c r="C17" i="47"/>
  <c r="H16" i="47"/>
  <c r="I16" i="47" s="1"/>
  <c r="H15" i="47"/>
  <c r="I14" i="47"/>
  <c r="J14" i="47" s="1"/>
  <c r="H13" i="47"/>
  <c r="F72" i="47" s="1"/>
  <c r="H12" i="47"/>
  <c r="F71" i="47" s="1"/>
  <c r="H11" i="47"/>
  <c r="F70" i="47" s="1"/>
  <c r="H10" i="47"/>
  <c r="G69" i="47" s="1"/>
  <c r="H9" i="47"/>
  <c r="G17" i="47"/>
  <c r="K8" i="47"/>
  <c r="H8" i="47"/>
  <c r="F67" i="47" s="1"/>
  <c r="K7" i="47"/>
  <c r="H7" i="47"/>
  <c r="F66" i="47" s="1"/>
  <c r="K6" i="47"/>
  <c r="H6" i="47"/>
  <c r="F65" i="47" s="1"/>
  <c r="K5" i="47"/>
  <c r="H5" i="47"/>
  <c r="E64" i="47" s="1"/>
  <c r="K4" i="47"/>
  <c r="H4" i="47"/>
  <c r="F63" i="47" s="1"/>
  <c r="K3" i="47"/>
  <c r="H3" i="47"/>
  <c r="F62" i="47" s="1"/>
  <c r="AC33" i="48" l="1"/>
  <c r="AE33" i="48" s="1"/>
  <c r="AE24" i="48"/>
  <c r="AD24" i="48"/>
  <c r="AD33" i="48" s="1"/>
  <c r="H41" i="48"/>
  <c r="I26" i="48"/>
  <c r="I41" i="48" s="1"/>
  <c r="H39" i="48"/>
  <c r="H37" i="48"/>
  <c r="I24" i="48"/>
  <c r="X32" i="47"/>
  <c r="X31" i="47"/>
  <c r="Q33" i="47"/>
  <c r="I64" i="47"/>
  <c r="AC30" i="47"/>
  <c r="H71" i="47"/>
  <c r="D66" i="47"/>
  <c r="E66" i="47"/>
  <c r="E62" i="47"/>
  <c r="D62" i="47"/>
  <c r="Q54" i="47"/>
  <c r="Q56" i="47"/>
  <c r="H63" i="47"/>
  <c r="C65" i="47"/>
  <c r="H67" i="47"/>
  <c r="D72" i="47"/>
  <c r="V33" i="47"/>
  <c r="Z25" i="47"/>
  <c r="AB25" i="47" s="1"/>
  <c r="Z27" i="47"/>
  <c r="AB27" i="47" s="1"/>
  <c r="Z29" i="47"/>
  <c r="AB29" i="47" s="1"/>
  <c r="Q50" i="47"/>
  <c r="Q51" i="47"/>
  <c r="I62" i="47"/>
  <c r="D64" i="47"/>
  <c r="G65" i="47"/>
  <c r="I66" i="47"/>
  <c r="C71" i="47"/>
  <c r="E72" i="47"/>
  <c r="G63" i="47"/>
  <c r="G67" i="47"/>
  <c r="F76" i="47"/>
  <c r="Z32" i="47"/>
  <c r="AB32" i="47" s="1"/>
  <c r="AC32" i="47" s="1"/>
  <c r="Q49" i="47"/>
  <c r="C63" i="47"/>
  <c r="H65" i="47"/>
  <c r="C67" i="47"/>
  <c r="D70" i="47"/>
  <c r="G71" i="47"/>
  <c r="I72" i="47"/>
  <c r="F68" i="47"/>
  <c r="H68" i="47"/>
  <c r="C68" i="47"/>
  <c r="G68" i="47"/>
  <c r="E68" i="47"/>
  <c r="H17" i="47"/>
  <c r="AA36" i="47"/>
  <c r="AC36" i="47" s="1"/>
  <c r="I9" i="47"/>
  <c r="G37" i="47"/>
  <c r="G39" i="47"/>
  <c r="Z31" i="47"/>
  <c r="AB31" i="47" s="1"/>
  <c r="AC31" i="47" s="1"/>
  <c r="T33" i="47"/>
  <c r="P61" i="47"/>
  <c r="Q46" i="47"/>
  <c r="Q47" i="47"/>
  <c r="F69" i="47"/>
  <c r="E69" i="47"/>
  <c r="I69" i="47"/>
  <c r="D69" i="47"/>
  <c r="H69" i="47"/>
  <c r="C69" i="47"/>
  <c r="I10" i="47"/>
  <c r="F73" i="47"/>
  <c r="D73" i="47"/>
  <c r="I73" i="47"/>
  <c r="C73" i="47"/>
  <c r="I15" i="47"/>
  <c r="Z26" i="47"/>
  <c r="AB26" i="47" s="1"/>
  <c r="Z28" i="47"/>
  <c r="AB28" i="47" s="1"/>
  <c r="D37" i="47"/>
  <c r="O61" i="47"/>
  <c r="Q45" i="47"/>
  <c r="Q53" i="47"/>
  <c r="D68" i="47"/>
  <c r="G41" i="47"/>
  <c r="I68" i="47"/>
  <c r="G73" i="47"/>
  <c r="F64" i="47"/>
  <c r="H21" i="47"/>
  <c r="P33" i="47"/>
  <c r="K14" i="47"/>
  <c r="AA37" i="47"/>
  <c r="AC37" i="47" s="1"/>
  <c r="G62" i="47"/>
  <c r="D63" i="47"/>
  <c r="D76" i="47" s="1"/>
  <c r="I63" i="47"/>
  <c r="G64" i="47"/>
  <c r="D65" i="47"/>
  <c r="I65" i="47"/>
  <c r="G66" i="47"/>
  <c r="D67" i="47"/>
  <c r="I67" i="47"/>
  <c r="G70" i="47"/>
  <c r="D71" i="47"/>
  <c r="I71" i="47"/>
  <c r="G72" i="47"/>
  <c r="I3" i="47"/>
  <c r="I4" i="47"/>
  <c r="J4" i="47" s="1"/>
  <c r="I5" i="47"/>
  <c r="I6" i="47"/>
  <c r="J6" i="47" s="1"/>
  <c r="I7" i="47"/>
  <c r="J7" i="47" s="1"/>
  <c r="I8" i="47"/>
  <c r="J8" i="47" s="1"/>
  <c r="I11" i="47"/>
  <c r="J11" i="47" s="1"/>
  <c r="I12" i="47"/>
  <c r="J12" i="47" s="1"/>
  <c r="I13" i="47"/>
  <c r="J13" i="47" s="1"/>
  <c r="H19" i="47"/>
  <c r="X24" i="47"/>
  <c r="Z24" i="47"/>
  <c r="X25" i="47"/>
  <c r="X26" i="47"/>
  <c r="X27" i="47"/>
  <c r="X28" i="47"/>
  <c r="X29" i="47"/>
  <c r="S33" i="47"/>
  <c r="S39" i="47" s="1"/>
  <c r="C62" i="47"/>
  <c r="H62" i="47"/>
  <c r="E63" i="47"/>
  <c r="E76" i="47" s="1"/>
  <c r="C64" i="47"/>
  <c r="H64" i="47"/>
  <c r="E65" i="47"/>
  <c r="C66" i="47"/>
  <c r="H66" i="47"/>
  <c r="E67" i="47"/>
  <c r="C70" i="47"/>
  <c r="H70" i="47"/>
  <c r="E71" i="47"/>
  <c r="C72" i="47"/>
  <c r="H72" i="47"/>
  <c r="D84" i="46"/>
  <c r="I39" i="48" l="1"/>
  <c r="I37" i="48"/>
  <c r="AE30" i="47"/>
  <c r="AD30" i="47"/>
  <c r="AC29" i="47"/>
  <c r="AD29" i="47" s="1"/>
  <c r="AC27" i="47"/>
  <c r="AE27" i="47" s="1"/>
  <c r="I74" i="47"/>
  <c r="I78" i="47"/>
  <c r="AC28" i="47"/>
  <c r="AD28" i="47" s="1"/>
  <c r="J65" i="47"/>
  <c r="H27" i="47" s="1"/>
  <c r="I27" i="47" s="1"/>
  <c r="Q61" i="47"/>
  <c r="J71" i="47"/>
  <c r="H32" i="47" s="1"/>
  <c r="I32" i="47" s="1"/>
  <c r="K12" i="47" s="1"/>
  <c r="J63" i="47"/>
  <c r="H25" i="47" s="1"/>
  <c r="I25" i="47" s="1"/>
  <c r="AE32" i="47"/>
  <c r="AD32" i="47"/>
  <c r="AC25" i="47"/>
  <c r="AD25" i="47" s="1"/>
  <c r="J72" i="47"/>
  <c r="H33" i="47" s="1"/>
  <c r="I33" i="47" s="1"/>
  <c r="K13" i="47" s="1"/>
  <c r="H78" i="47"/>
  <c r="J67" i="47"/>
  <c r="H29" i="47" s="1"/>
  <c r="I29" i="47" s="1"/>
  <c r="G78" i="47"/>
  <c r="J9" i="47"/>
  <c r="AE31" i="47"/>
  <c r="AD31" i="47"/>
  <c r="C76" i="47"/>
  <c r="C74" i="47"/>
  <c r="J62" i="47"/>
  <c r="X36" i="47"/>
  <c r="AD36" i="47" s="1"/>
  <c r="AE36" i="47" s="1"/>
  <c r="X33" i="47"/>
  <c r="I21" i="47"/>
  <c r="J5" i="47"/>
  <c r="F78" i="47"/>
  <c r="F74" i="47"/>
  <c r="D78" i="47"/>
  <c r="D74" i="47"/>
  <c r="C78" i="47"/>
  <c r="J64" i="47"/>
  <c r="AC26" i="47"/>
  <c r="X37" i="47"/>
  <c r="AD37" i="47" s="1"/>
  <c r="AE37" i="47" s="1"/>
  <c r="I76" i="47"/>
  <c r="J66" i="47"/>
  <c r="H28" i="47" s="1"/>
  <c r="I28" i="47" s="1"/>
  <c r="E74" i="47"/>
  <c r="I17" i="47"/>
  <c r="I19" i="47"/>
  <c r="J3" i="47"/>
  <c r="J73" i="47"/>
  <c r="J68" i="47"/>
  <c r="H30" i="47" s="1"/>
  <c r="I30" i="47" s="1"/>
  <c r="K9" i="47" s="1"/>
  <c r="J70" i="47"/>
  <c r="H31" i="47" s="1"/>
  <c r="I31" i="47" s="1"/>
  <c r="K11" i="47" s="1"/>
  <c r="E78" i="47"/>
  <c r="H74" i="47"/>
  <c r="H76" i="47"/>
  <c r="AE28" i="47"/>
  <c r="Z33" i="47"/>
  <c r="AB24" i="47"/>
  <c r="AB33" i="47" s="1"/>
  <c r="G76" i="47"/>
  <c r="G74" i="47"/>
  <c r="J69" i="47"/>
  <c r="G9" i="46"/>
  <c r="D30" i="46"/>
  <c r="AE29" i="47" l="1"/>
  <c r="AD27" i="47"/>
  <c r="AE25" i="47"/>
  <c r="H24" i="47"/>
  <c r="J76" i="47"/>
  <c r="J74" i="47"/>
  <c r="AC24" i="47"/>
  <c r="AE26" i="47"/>
  <c r="AD26" i="47"/>
  <c r="H26" i="47"/>
  <c r="J78" i="47"/>
  <c r="E9" i="46"/>
  <c r="H39" i="47" l="1"/>
  <c r="H37" i="47"/>
  <c r="I24" i="47"/>
  <c r="AC33" i="47"/>
  <c r="AE33" i="47" s="1"/>
  <c r="AE24" i="47"/>
  <c r="AD24" i="47"/>
  <c r="AD33" i="47" s="1"/>
  <c r="H41" i="47"/>
  <c r="I26" i="47"/>
  <c r="I41" i="47" s="1"/>
  <c r="D19" i="46"/>
  <c r="D21" i="46"/>
  <c r="D17" i="46"/>
  <c r="I39" i="47" l="1"/>
  <c r="I37" i="47"/>
  <c r="F26" i="24"/>
  <c r="D84" i="45" l="1"/>
  <c r="S39" i="45" l="1"/>
  <c r="D30" i="45"/>
  <c r="G36" i="45"/>
  <c r="I36" i="45" s="1"/>
  <c r="G35" i="45"/>
  <c r="I35" i="45" s="1"/>
  <c r="G9" i="45"/>
  <c r="E9" i="45"/>
  <c r="D21" i="45" l="1"/>
  <c r="D19" i="45"/>
  <c r="D39" i="45"/>
  <c r="D41" i="45"/>
  <c r="D17" i="45"/>
  <c r="E26" i="24" l="1"/>
  <c r="D59" i="41" l="1"/>
  <c r="D34" i="41"/>
  <c r="D2" i="41"/>
  <c r="D27" i="41"/>
  <c r="D84" i="44"/>
  <c r="AD37" i="44" l="1"/>
  <c r="S39" i="44"/>
  <c r="D30" i="44"/>
  <c r="F9" i="44"/>
  <c r="G9" i="44"/>
  <c r="E9" i="44"/>
  <c r="B35" i="41" l="1"/>
  <c r="D50" i="41" l="1"/>
  <c r="E50" i="41" s="1"/>
  <c r="F50" i="41" s="1"/>
  <c r="G50" i="41" s="1"/>
  <c r="H50" i="41" s="1"/>
  <c r="I50" i="41" s="1"/>
  <c r="J50" i="41" s="1"/>
  <c r="K50" i="41" s="1"/>
  <c r="L50" i="41" s="1"/>
  <c r="M50" i="41" s="1"/>
  <c r="N71" i="24" l="1"/>
  <c r="N70" i="24"/>
  <c r="N63" i="24"/>
  <c r="N62" i="24"/>
  <c r="M71" i="24"/>
  <c r="M70" i="24"/>
  <c r="M63" i="24"/>
  <c r="M62" i="24"/>
  <c r="L71" i="24"/>
  <c r="L70" i="24"/>
  <c r="L63" i="24"/>
  <c r="L62" i="24"/>
  <c r="K71" i="24"/>
  <c r="K70" i="24"/>
  <c r="K63" i="24"/>
  <c r="K62" i="24"/>
  <c r="I71" i="24"/>
  <c r="I70" i="24"/>
  <c r="I63" i="24"/>
  <c r="I62" i="24"/>
  <c r="H71" i="24"/>
  <c r="H70" i="24"/>
  <c r="H63" i="24"/>
  <c r="H62" i="24"/>
  <c r="G71" i="24"/>
  <c r="G70" i="24"/>
  <c r="G63" i="24"/>
  <c r="G62" i="24"/>
  <c r="N7" i="41" l="1"/>
  <c r="O7" i="41" s="1"/>
  <c r="N10" i="41" s="1"/>
  <c r="O10" i="41" l="1"/>
  <c r="P10" i="41" s="1"/>
  <c r="Q10" i="41" s="1"/>
  <c r="R10" i="41" s="1"/>
  <c r="S10" i="41" s="1"/>
  <c r="T10" i="41" s="1"/>
  <c r="U10" i="41" s="1"/>
  <c r="V10" i="41" s="1"/>
  <c r="W10" i="41" s="1"/>
  <c r="X10" i="41" s="1"/>
  <c r="Y10" i="41" s="1"/>
  <c r="N41" i="24" l="1"/>
  <c r="N40" i="24"/>
  <c r="N39" i="24"/>
  <c r="N35" i="24"/>
  <c r="N19" i="24"/>
  <c r="N18" i="24"/>
  <c r="N17" i="24"/>
  <c r="N13" i="24"/>
  <c r="M19" i="24"/>
  <c r="M18" i="24"/>
  <c r="M17" i="24"/>
  <c r="M13" i="24"/>
  <c r="L41" i="24"/>
  <c r="L40" i="24"/>
  <c r="L39" i="24"/>
  <c r="L35" i="24"/>
  <c r="L19" i="24"/>
  <c r="L18" i="24"/>
  <c r="L17" i="24"/>
  <c r="L13" i="24"/>
  <c r="K41" i="24"/>
  <c r="K40" i="24"/>
  <c r="K39" i="24"/>
  <c r="K35" i="24"/>
  <c r="K19" i="24"/>
  <c r="K18" i="24"/>
  <c r="K17" i="24"/>
  <c r="K13" i="24"/>
  <c r="I41" i="24"/>
  <c r="I34" i="41" s="1"/>
  <c r="I40" i="24"/>
  <c r="I39" i="24"/>
  <c r="I35" i="24"/>
  <c r="I19" i="24"/>
  <c r="I2" i="41" s="1"/>
  <c r="I18" i="24"/>
  <c r="I17" i="24"/>
  <c r="I13" i="24"/>
  <c r="H41" i="24"/>
  <c r="H34" i="41" s="1"/>
  <c r="H40" i="24"/>
  <c r="H39" i="24"/>
  <c r="H35" i="24"/>
  <c r="H19" i="24"/>
  <c r="H2" i="41" s="1"/>
  <c r="H18" i="24"/>
  <c r="H17" i="24"/>
  <c r="H13" i="24"/>
  <c r="G41" i="24"/>
  <c r="G34" i="41" s="1"/>
  <c r="G40" i="24"/>
  <c r="G39" i="24"/>
  <c r="G35" i="24"/>
  <c r="G19" i="24"/>
  <c r="G2" i="41" s="1"/>
  <c r="G18" i="24"/>
  <c r="G17" i="24"/>
  <c r="G13" i="24"/>
  <c r="C85" i="51"/>
  <c r="B85" i="51"/>
  <c r="E84" i="51"/>
  <c r="E85" i="51" s="1"/>
  <c r="E73" i="51"/>
  <c r="P57" i="51"/>
  <c r="O57" i="51"/>
  <c r="P56" i="51"/>
  <c r="O56" i="51"/>
  <c r="P55" i="51"/>
  <c r="Q55" i="51" s="1"/>
  <c r="O55" i="51"/>
  <c r="P54" i="51"/>
  <c r="O54" i="51"/>
  <c r="P53" i="51"/>
  <c r="O53" i="51"/>
  <c r="P52" i="51"/>
  <c r="O52" i="51"/>
  <c r="O51" i="51"/>
  <c r="P50" i="51"/>
  <c r="O50" i="51"/>
  <c r="P49" i="51"/>
  <c r="O49" i="51"/>
  <c r="P48" i="51"/>
  <c r="O48" i="51"/>
  <c r="P47" i="51"/>
  <c r="O47" i="51"/>
  <c r="P46" i="51"/>
  <c r="O46" i="51"/>
  <c r="P45" i="51"/>
  <c r="O45" i="51"/>
  <c r="F41" i="51"/>
  <c r="E41" i="51"/>
  <c r="D41" i="51"/>
  <c r="C41" i="51"/>
  <c r="F39" i="51"/>
  <c r="E39" i="51"/>
  <c r="D39" i="51"/>
  <c r="C39" i="51"/>
  <c r="J18" i="24" s="1"/>
  <c r="F37" i="51"/>
  <c r="E37" i="51"/>
  <c r="C37" i="51"/>
  <c r="G34" i="51"/>
  <c r="O33" i="51"/>
  <c r="G33" i="51"/>
  <c r="AA32" i="51"/>
  <c r="U32" i="51"/>
  <c r="T32" i="51"/>
  <c r="V32" i="51" s="1"/>
  <c r="Q32" i="51"/>
  <c r="S32" i="51" s="1"/>
  <c r="P32" i="51"/>
  <c r="G32" i="51"/>
  <c r="AA31" i="51"/>
  <c r="U31" i="51"/>
  <c r="T31" i="51"/>
  <c r="V31" i="51" s="1"/>
  <c r="Q31" i="51"/>
  <c r="S31" i="51" s="1"/>
  <c r="P31" i="51"/>
  <c r="G31" i="51"/>
  <c r="AA30" i="51"/>
  <c r="U30" i="51"/>
  <c r="T30" i="51"/>
  <c r="V30" i="51" s="1"/>
  <c r="Q30" i="51"/>
  <c r="S30" i="51" s="1"/>
  <c r="P30" i="51"/>
  <c r="Z30" i="51" s="1"/>
  <c r="AB30" i="51" s="1"/>
  <c r="G30" i="51"/>
  <c r="AA29" i="51"/>
  <c r="V29" i="51"/>
  <c r="U29" i="51"/>
  <c r="T29" i="51"/>
  <c r="Q29" i="51"/>
  <c r="S29" i="51" s="1"/>
  <c r="P29" i="51"/>
  <c r="G29" i="51"/>
  <c r="AA28" i="51"/>
  <c r="U28" i="51"/>
  <c r="T28" i="51"/>
  <c r="V28" i="51" s="1"/>
  <c r="Q28" i="51"/>
  <c r="S28" i="51" s="1"/>
  <c r="P28" i="51"/>
  <c r="G28" i="51"/>
  <c r="AA27" i="51"/>
  <c r="U27" i="51"/>
  <c r="T27" i="51"/>
  <c r="V27" i="51" s="1"/>
  <c r="Q27" i="51"/>
  <c r="S27" i="51" s="1"/>
  <c r="P27" i="51"/>
  <c r="G27" i="51"/>
  <c r="AA26" i="51"/>
  <c r="U26" i="51"/>
  <c r="T26" i="51"/>
  <c r="V26" i="51" s="1"/>
  <c r="Q26" i="51"/>
  <c r="S26" i="51" s="1"/>
  <c r="P26" i="51"/>
  <c r="G26" i="51"/>
  <c r="AA25" i="51"/>
  <c r="U25" i="51"/>
  <c r="T25" i="51"/>
  <c r="V25" i="51" s="1"/>
  <c r="Q25" i="51"/>
  <c r="S25" i="51" s="1"/>
  <c r="P25" i="51"/>
  <c r="G25" i="51"/>
  <c r="AA24" i="51"/>
  <c r="U24" i="51"/>
  <c r="T24" i="51"/>
  <c r="V24" i="51" s="1"/>
  <c r="Q24" i="51"/>
  <c r="S24" i="51" s="1"/>
  <c r="P24" i="51"/>
  <c r="G24" i="51"/>
  <c r="AD23" i="51"/>
  <c r="AA23" i="51"/>
  <c r="Z23" i="51"/>
  <c r="X23" i="51"/>
  <c r="V23" i="51"/>
  <c r="T23" i="51"/>
  <c r="Q23" i="51"/>
  <c r="P23" i="51"/>
  <c r="O23" i="51"/>
  <c r="G21" i="51"/>
  <c r="F21" i="51"/>
  <c r="E21" i="51"/>
  <c r="C21" i="51"/>
  <c r="G19" i="51"/>
  <c r="F19" i="51"/>
  <c r="E19" i="51"/>
  <c r="C19" i="51"/>
  <c r="J13" i="24" s="1"/>
  <c r="G17" i="51"/>
  <c r="F17" i="51"/>
  <c r="C17" i="51"/>
  <c r="I16" i="51"/>
  <c r="H16" i="51"/>
  <c r="H15" i="51"/>
  <c r="G73" i="51" s="1"/>
  <c r="I14" i="51"/>
  <c r="I13" i="51"/>
  <c r="J13" i="51" s="1"/>
  <c r="H13" i="51"/>
  <c r="H12" i="51"/>
  <c r="H11" i="51"/>
  <c r="I10" i="51"/>
  <c r="H10" i="51"/>
  <c r="F69" i="51" s="1"/>
  <c r="P51" i="51"/>
  <c r="E17" i="51"/>
  <c r="K8" i="51"/>
  <c r="H8" i="51"/>
  <c r="K7" i="51"/>
  <c r="H7" i="51"/>
  <c r="F66" i="51" s="1"/>
  <c r="K6" i="51"/>
  <c r="H6" i="51"/>
  <c r="D65" i="51" s="1"/>
  <c r="K5" i="51"/>
  <c r="H5" i="51"/>
  <c r="K4" i="51"/>
  <c r="H4" i="51"/>
  <c r="K3" i="51"/>
  <c r="H3" i="51"/>
  <c r="F62" i="51" s="1"/>
  <c r="N87" i="24" l="1"/>
  <c r="N93" i="24" s="1"/>
  <c r="N2" i="41"/>
  <c r="N88" i="24"/>
  <c r="N94" i="24" s="1"/>
  <c r="N34" i="41"/>
  <c r="M87" i="24"/>
  <c r="M2" i="41"/>
  <c r="M88" i="24"/>
  <c r="M34" i="41"/>
  <c r="L87" i="24"/>
  <c r="L2" i="41"/>
  <c r="L88" i="24"/>
  <c r="L34" i="41"/>
  <c r="K87" i="24"/>
  <c r="K93" i="24" s="1"/>
  <c r="K2" i="41"/>
  <c r="K88" i="24"/>
  <c r="K94" i="24" s="1"/>
  <c r="K34" i="41"/>
  <c r="J40" i="24"/>
  <c r="J35" i="24"/>
  <c r="Z32" i="51"/>
  <c r="AB32" i="51" s="1"/>
  <c r="Z29" i="51"/>
  <c r="AB29" i="51" s="1"/>
  <c r="Q50" i="51"/>
  <c r="G41" i="51"/>
  <c r="Z26" i="51"/>
  <c r="AB26" i="51" s="1"/>
  <c r="V33" i="51"/>
  <c r="Z25" i="51"/>
  <c r="AB25" i="51" s="1"/>
  <c r="X31" i="51"/>
  <c r="F72" i="51"/>
  <c r="Q48" i="51"/>
  <c r="Q51" i="51"/>
  <c r="Q49" i="51"/>
  <c r="Q47" i="51"/>
  <c r="O61" i="51"/>
  <c r="D85" i="51"/>
  <c r="G39" i="51"/>
  <c r="Q33" i="51"/>
  <c r="Z31" i="51"/>
  <c r="AB31" i="51" s="1"/>
  <c r="I15" i="51"/>
  <c r="Z28" i="51"/>
  <c r="AB28" i="51" s="1"/>
  <c r="Q46" i="51"/>
  <c r="Q54" i="51"/>
  <c r="D69" i="51"/>
  <c r="H72" i="51"/>
  <c r="Z27" i="51"/>
  <c r="AB27" i="51" s="1"/>
  <c r="X30" i="51"/>
  <c r="AC30" i="51" s="1"/>
  <c r="X32" i="51"/>
  <c r="AC32" i="51" s="1"/>
  <c r="Q45" i="51"/>
  <c r="Q52" i="51"/>
  <c r="Q57" i="51"/>
  <c r="E69" i="51"/>
  <c r="D73" i="51"/>
  <c r="G63" i="51"/>
  <c r="C63" i="51"/>
  <c r="H63" i="51"/>
  <c r="F63" i="51"/>
  <c r="F76" i="51" s="1"/>
  <c r="I4" i="51"/>
  <c r="J4" i="51" s="1"/>
  <c r="E63" i="51"/>
  <c r="G65" i="51"/>
  <c r="C65" i="51"/>
  <c r="H65" i="51"/>
  <c r="F65" i="51"/>
  <c r="I6" i="51"/>
  <c r="J6" i="51" s="1"/>
  <c r="E65" i="51"/>
  <c r="G67" i="51"/>
  <c r="C67" i="51"/>
  <c r="H67" i="51"/>
  <c r="E67" i="51"/>
  <c r="F67" i="51"/>
  <c r="I8" i="51"/>
  <c r="J8" i="51" s="1"/>
  <c r="G70" i="51"/>
  <c r="C70" i="51"/>
  <c r="E70" i="51"/>
  <c r="H70" i="51"/>
  <c r="D70" i="51"/>
  <c r="I11" i="51"/>
  <c r="J11" i="51" s="1"/>
  <c r="P33" i="51"/>
  <c r="AA36" i="51"/>
  <c r="AC36" i="51" s="1"/>
  <c r="Z24" i="51"/>
  <c r="D63" i="51"/>
  <c r="F70" i="51"/>
  <c r="G71" i="51"/>
  <c r="C71" i="51"/>
  <c r="H71" i="51"/>
  <c r="E71" i="51"/>
  <c r="F71" i="51"/>
  <c r="I12" i="51"/>
  <c r="J12" i="51" s="1"/>
  <c r="I34" i="51"/>
  <c r="G37" i="51"/>
  <c r="D71" i="51"/>
  <c r="G62" i="51"/>
  <c r="C62" i="51"/>
  <c r="E62" i="51"/>
  <c r="D62" i="51"/>
  <c r="H19" i="51"/>
  <c r="I3" i="51"/>
  <c r="H62" i="51"/>
  <c r="G64" i="51"/>
  <c r="C64" i="51"/>
  <c r="H21" i="51"/>
  <c r="E64" i="51"/>
  <c r="D64" i="51"/>
  <c r="I5" i="51"/>
  <c r="H64" i="51"/>
  <c r="G66" i="51"/>
  <c r="C66" i="51"/>
  <c r="E66" i="51"/>
  <c r="H66" i="51"/>
  <c r="D66" i="51"/>
  <c r="I7" i="51"/>
  <c r="J7" i="51" s="1"/>
  <c r="T33" i="51"/>
  <c r="AA37" i="51"/>
  <c r="AC37" i="51" s="1"/>
  <c r="Q56" i="51"/>
  <c r="P61" i="51"/>
  <c r="F64" i="51"/>
  <c r="D67" i="51"/>
  <c r="X24" i="51"/>
  <c r="X26" i="51"/>
  <c r="X29" i="51"/>
  <c r="AC29" i="51" s="1"/>
  <c r="D37" i="51"/>
  <c r="D72" i="51"/>
  <c r="F73" i="51"/>
  <c r="X25" i="51"/>
  <c r="X27" i="51"/>
  <c r="X28" i="51"/>
  <c r="AC28" i="51" s="1"/>
  <c r="S33" i="51"/>
  <c r="Q53" i="51"/>
  <c r="H9" i="51"/>
  <c r="H17" i="51" s="1"/>
  <c r="G69" i="51"/>
  <c r="C69" i="51"/>
  <c r="G72" i="51"/>
  <c r="C72" i="51"/>
  <c r="H69" i="51"/>
  <c r="E72" i="51"/>
  <c r="C73" i="51"/>
  <c r="C85" i="46"/>
  <c r="B85" i="46"/>
  <c r="E84" i="46"/>
  <c r="E85" i="46" s="1"/>
  <c r="D85" i="46"/>
  <c r="E73" i="46"/>
  <c r="M57" i="46"/>
  <c r="P57" i="46" s="1"/>
  <c r="L57" i="46"/>
  <c r="O57" i="46" s="1"/>
  <c r="M56" i="46"/>
  <c r="P56" i="46" s="1"/>
  <c r="Q56" i="46" s="1"/>
  <c r="L56" i="46"/>
  <c r="O56" i="46" s="1"/>
  <c r="O55" i="46"/>
  <c r="M55" i="46"/>
  <c r="P55" i="46" s="1"/>
  <c r="L55" i="46"/>
  <c r="P54" i="46"/>
  <c r="O54" i="46"/>
  <c r="M54" i="46"/>
  <c r="L54" i="46"/>
  <c r="P53" i="46"/>
  <c r="M53" i="46"/>
  <c r="L53" i="46"/>
  <c r="O53" i="46" s="1"/>
  <c r="O52" i="46"/>
  <c r="M52" i="46"/>
  <c r="P52" i="46" s="1"/>
  <c r="L52" i="46"/>
  <c r="O51" i="46"/>
  <c r="M51" i="46"/>
  <c r="P51" i="46" s="1"/>
  <c r="Q51" i="46" s="1"/>
  <c r="L51" i="46"/>
  <c r="P50" i="46"/>
  <c r="O50" i="46"/>
  <c r="M50" i="46"/>
  <c r="L50" i="46"/>
  <c r="M49" i="46"/>
  <c r="P49" i="46" s="1"/>
  <c r="L49" i="46"/>
  <c r="O49" i="46" s="1"/>
  <c r="O48" i="46"/>
  <c r="M48" i="46"/>
  <c r="P48" i="46" s="1"/>
  <c r="Q48" i="46" s="1"/>
  <c r="L48" i="46"/>
  <c r="P47" i="46"/>
  <c r="Q47" i="46" s="1"/>
  <c r="O47" i="46"/>
  <c r="M47" i="46"/>
  <c r="L47" i="46"/>
  <c r="P46" i="46"/>
  <c r="M46" i="46"/>
  <c r="L46" i="46"/>
  <c r="O46" i="46" s="1"/>
  <c r="P45" i="46"/>
  <c r="M45" i="46"/>
  <c r="L45" i="46"/>
  <c r="O45" i="46" s="1"/>
  <c r="F41" i="46"/>
  <c r="E41" i="46"/>
  <c r="D41" i="46"/>
  <c r="C41" i="46"/>
  <c r="F39" i="46"/>
  <c r="E39" i="46"/>
  <c r="D39" i="46"/>
  <c r="C39" i="46"/>
  <c r="F18" i="24" s="1"/>
  <c r="F37" i="46"/>
  <c r="E37" i="46"/>
  <c r="C37" i="46"/>
  <c r="G34" i="46"/>
  <c r="I34" i="46" s="1"/>
  <c r="O33" i="46"/>
  <c r="G33" i="46"/>
  <c r="AA32" i="46"/>
  <c r="U32" i="46"/>
  <c r="T32" i="46"/>
  <c r="Q32" i="46"/>
  <c r="S32" i="46" s="1"/>
  <c r="P32" i="46"/>
  <c r="G32" i="46"/>
  <c r="AA31" i="46"/>
  <c r="U31" i="46"/>
  <c r="T31" i="46"/>
  <c r="V31" i="46" s="1"/>
  <c r="Q31" i="46"/>
  <c r="S31" i="46" s="1"/>
  <c r="P31" i="46"/>
  <c r="G31" i="46"/>
  <c r="AA30" i="46"/>
  <c r="U30" i="46"/>
  <c r="T30" i="46"/>
  <c r="Q30" i="46"/>
  <c r="S30" i="46" s="1"/>
  <c r="P30" i="46"/>
  <c r="G30" i="46"/>
  <c r="D37" i="46"/>
  <c r="AA29" i="46"/>
  <c r="U29" i="46"/>
  <c r="T29" i="46"/>
  <c r="V29" i="46" s="1"/>
  <c r="Q29" i="46"/>
  <c r="S29" i="46" s="1"/>
  <c r="P29" i="46"/>
  <c r="G29" i="46"/>
  <c r="AA28" i="46"/>
  <c r="U28" i="46"/>
  <c r="T28" i="46"/>
  <c r="V28" i="46" s="1"/>
  <c r="Q28" i="46"/>
  <c r="P28" i="46"/>
  <c r="G28" i="46"/>
  <c r="AA27" i="46"/>
  <c r="V27" i="46"/>
  <c r="U27" i="46"/>
  <c r="T27" i="46"/>
  <c r="Q27" i="46"/>
  <c r="S27" i="46" s="1"/>
  <c r="P27" i="46"/>
  <c r="G27" i="46"/>
  <c r="AA26" i="46"/>
  <c r="U26" i="46"/>
  <c r="T26" i="46"/>
  <c r="Q26" i="46"/>
  <c r="S26" i="46" s="1"/>
  <c r="P26" i="46"/>
  <c r="G26" i="46"/>
  <c r="AA25" i="46"/>
  <c r="U25" i="46"/>
  <c r="T25" i="46"/>
  <c r="Q25" i="46"/>
  <c r="S25" i="46" s="1"/>
  <c r="P25" i="46"/>
  <c r="G25" i="46"/>
  <c r="AA24" i="46"/>
  <c r="V24" i="46"/>
  <c r="U24" i="46"/>
  <c r="T24" i="46"/>
  <c r="Q24" i="46"/>
  <c r="P24" i="46"/>
  <c r="G24" i="46"/>
  <c r="AD23" i="46"/>
  <c r="AA23" i="46"/>
  <c r="Z23" i="46"/>
  <c r="X23" i="46"/>
  <c r="V23" i="46"/>
  <c r="T23" i="46"/>
  <c r="Q23" i="46"/>
  <c r="P23" i="46"/>
  <c r="O23" i="46"/>
  <c r="G21" i="46"/>
  <c r="F21" i="46"/>
  <c r="E21" i="46"/>
  <c r="C21" i="46"/>
  <c r="G19" i="46"/>
  <c r="F19" i="46"/>
  <c r="E19" i="46"/>
  <c r="C19" i="46"/>
  <c r="F13" i="24" s="1"/>
  <c r="G17" i="46"/>
  <c r="F17" i="46"/>
  <c r="E17" i="46"/>
  <c r="C17" i="46"/>
  <c r="H16" i="46"/>
  <c r="C73" i="46" s="1"/>
  <c r="H15" i="46"/>
  <c r="F73" i="46" s="1"/>
  <c r="I14" i="46"/>
  <c r="J14" i="46" s="1"/>
  <c r="H13" i="46"/>
  <c r="H12" i="46"/>
  <c r="D71" i="46" s="1"/>
  <c r="H11" i="46"/>
  <c r="H10" i="46"/>
  <c r="H9" i="46"/>
  <c r="G68" i="46" s="1"/>
  <c r="K8" i="46"/>
  <c r="H8" i="46"/>
  <c r="K7" i="46"/>
  <c r="H7" i="46"/>
  <c r="D66" i="46" s="1"/>
  <c r="K6" i="46"/>
  <c r="H6" i="46"/>
  <c r="K5" i="46"/>
  <c r="H5" i="46"/>
  <c r="H64" i="46" s="1"/>
  <c r="K4" i="46"/>
  <c r="H4" i="46"/>
  <c r="K3" i="46"/>
  <c r="H3" i="46"/>
  <c r="D62" i="46" s="1"/>
  <c r="C85" i="45"/>
  <c r="B85" i="45"/>
  <c r="E84" i="45"/>
  <c r="E85" i="45" s="1"/>
  <c r="D85" i="45"/>
  <c r="E73" i="45"/>
  <c r="M57" i="45"/>
  <c r="P57" i="45" s="1"/>
  <c r="L57" i="45"/>
  <c r="O57" i="45" s="1"/>
  <c r="M56" i="45"/>
  <c r="P56" i="45" s="1"/>
  <c r="L56" i="45"/>
  <c r="O56" i="45" s="1"/>
  <c r="Q56" i="45" s="1"/>
  <c r="P55" i="45"/>
  <c r="O55" i="45"/>
  <c r="M55" i="45"/>
  <c r="L55" i="45"/>
  <c r="P54" i="45"/>
  <c r="M54" i="45"/>
  <c r="L54" i="45"/>
  <c r="O54" i="45" s="1"/>
  <c r="P53" i="45"/>
  <c r="M53" i="45"/>
  <c r="L53" i="45"/>
  <c r="O53" i="45" s="1"/>
  <c r="M52" i="45"/>
  <c r="P52" i="45" s="1"/>
  <c r="L52" i="45"/>
  <c r="O52" i="45" s="1"/>
  <c r="O51" i="45"/>
  <c r="M51" i="45"/>
  <c r="P51" i="45" s="1"/>
  <c r="L51" i="45"/>
  <c r="P50" i="45"/>
  <c r="O50" i="45"/>
  <c r="M50" i="45"/>
  <c r="L50" i="45"/>
  <c r="M49" i="45"/>
  <c r="P49" i="45" s="1"/>
  <c r="L49" i="45"/>
  <c r="O49" i="45" s="1"/>
  <c r="O48" i="45"/>
  <c r="M48" i="45"/>
  <c r="P48" i="45" s="1"/>
  <c r="L48" i="45"/>
  <c r="O47" i="45"/>
  <c r="M47" i="45"/>
  <c r="P47" i="45" s="1"/>
  <c r="L47" i="45"/>
  <c r="P46" i="45"/>
  <c r="O46" i="45"/>
  <c r="M46" i="45"/>
  <c r="L46" i="45"/>
  <c r="P45" i="45"/>
  <c r="M45" i="45"/>
  <c r="L45" i="45"/>
  <c r="O45" i="45" s="1"/>
  <c r="F41" i="45"/>
  <c r="E41" i="45"/>
  <c r="C41" i="45"/>
  <c r="F39" i="45"/>
  <c r="E39" i="45"/>
  <c r="C39" i="45"/>
  <c r="E18" i="24" s="1"/>
  <c r="F37" i="45"/>
  <c r="E37" i="45"/>
  <c r="D37" i="45"/>
  <c r="C37" i="45"/>
  <c r="G34" i="45"/>
  <c r="I34" i="45" s="1"/>
  <c r="O33" i="45"/>
  <c r="G33" i="45"/>
  <c r="AA32" i="45"/>
  <c r="U32" i="45"/>
  <c r="T32" i="45"/>
  <c r="Q32" i="45"/>
  <c r="S32" i="45" s="1"/>
  <c r="P32" i="45"/>
  <c r="G32" i="45"/>
  <c r="AA31" i="45"/>
  <c r="V31" i="45"/>
  <c r="U31" i="45"/>
  <c r="T31" i="45"/>
  <c r="Q31" i="45"/>
  <c r="S31" i="45" s="1"/>
  <c r="P31" i="45"/>
  <c r="G31" i="45"/>
  <c r="AA30" i="45"/>
  <c r="U30" i="45"/>
  <c r="T30" i="45"/>
  <c r="Q30" i="45"/>
  <c r="S30" i="45" s="1"/>
  <c r="P30" i="45"/>
  <c r="G30" i="45"/>
  <c r="AA29" i="45"/>
  <c r="V29" i="45"/>
  <c r="U29" i="45"/>
  <c r="T29" i="45"/>
  <c r="Q29" i="45"/>
  <c r="P29" i="45"/>
  <c r="G29" i="45"/>
  <c r="AA28" i="45"/>
  <c r="V28" i="45"/>
  <c r="U28" i="45"/>
  <c r="T28" i="45"/>
  <c r="Q28" i="45"/>
  <c r="P28" i="45"/>
  <c r="G28" i="45"/>
  <c r="AA27" i="45"/>
  <c r="U27" i="45"/>
  <c r="T27" i="45"/>
  <c r="V27" i="45" s="1"/>
  <c r="Q27" i="45"/>
  <c r="S27" i="45" s="1"/>
  <c r="P27" i="45"/>
  <c r="G27" i="45"/>
  <c r="AA26" i="45"/>
  <c r="U26" i="45"/>
  <c r="T26" i="45"/>
  <c r="Q26" i="45"/>
  <c r="S26" i="45" s="1"/>
  <c r="P26" i="45"/>
  <c r="G26" i="45"/>
  <c r="AA25" i="45"/>
  <c r="U25" i="45"/>
  <c r="T25" i="45"/>
  <c r="Q25" i="45"/>
  <c r="S25" i="45" s="1"/>
  <c r="P25" i="45"/>
  <c r="G25" i="45"/>
  <c r="AA24" i="45"/>
  <c r="U24" i="45"/>
  <c r="T24" i="45"/>
  <c r="V24" i="45" s="1"/>
  <c r="Q24" i="45"/>
  <c r="S24" i="45" s="1"/>
  <c r="P24" i="45"/>
  <c r="G24" i="45"/>
  <c r="AD23" i="45"/>
  <c r="AA23" i="45"/>
  <c r="Z23" i="45"/>
  <c r="X23" i="45"/>
  <c r="V23" i="45"/>
  <c r="T23" i="45"/>
  <c r="Q23" i="45"/>
  <c r="P23" i="45"/>
  <c r="O23" i="45"/>
  <c r="G21" i="45"/>
  <c r="F21" i="45"/>
  <c r="E21" i="45"/>
  <c r="C21" i="45"/>
  <c r="E35" i="24" s="1"/>
  <c r="G19" i="45"/>
  <c r="F19" i="45"/>
  <c r="E19" i="45"/>
  <c r="C19" i="45"/>
  <c r="E13" i="24" s="1"/>
  <c r="G17" i="45"/>
  <c r="F17" i="45"/>
  <c r="E17" i="45"/>
  <c r="C17" i="45"/>
  <c r="H16" i="45"/>
  <c r="I16" i="45" s="1"/>
  <c r="H15" i="45"/>
  <c r="I15" i="45" s="1"/>
  <c r="I14" i="45"/>
  <c r="J14" i="45" s="1"/>
  <c r="H13" i="45"/>
  <c r="H12" i="45"/>
  <c r="G71" i="45" s="1"/>
  <c r="H11" i="45"/>
  <c r="H10" i="45"/>
  <c r="H9" i="45"/>
  <c r="I9" i="45" s="1"/>
  <c r="K8" i="45"/>
  <c r="H8" i="45"/>
  <c r="K7" i="45"/>
  <c r="H7" i="45"/>
  <c r="G66" i="45" s="1"/>
  <c r="K6" i="45"/>
  <c r="H6" i="45"/>
  <c r="K5" i="45"/>
  <c r="H5" i="45"/>
  <c r="H64" i="45" s="1"/>
  <c r="K4" i="45"/>
  <c r="H4" i="45"/>
  <c r="K3" i="45"/>
  <c r="H3" i="45"/>
  <c r="G62" i="45" s="1"/>
  <c r="AC31" i="51" l="1"/>
  <c r="AC25" i="51"/>
  <c r="AE25" i="51" s="1"/>
  <c r="F78" i="51"/>
  <c r="F35" i="24"/>
  <c r="F40" i="24"/>
  <c r="Q54" i="46"/>
  <c r="Z26" i="46"/>
  <c r="AB26" i="46" s="1"/>
  <c r="D64" i="46"/>
  <c r="I9" i="46"/>
  <c r="Q55" i="46"/>
  <c r="G66" i="46"/>
  <c r="D68" i="46"/>
  <c r="G62" i="46"/>
  <c r="G71" i="46"/>
  <c r="E40" i="24"/>
  <c r="Q46" i="45"/>
  <c r="Z26" i="45"/>
  <c r="AB26" i="45" s="1"/>
  <c r="G41" i="45"/>
  <c r="AA36" i="45"/>
  <c r="AC36" i="45" s="1"/>
  <c r="Z27" i="45"/>
  <c r="AB27" i="45" s="1"/>
  <c r="Z30" i="45"/>
  <c r="AB30" i="45" s="1"/>
  <c r="G64" i="45"/>
  <c r="Q47" i="45"/>
  <c r="Q51" i="45"/>
  <c r="D68" i="45"/>
  <c r="G68" i="45"/>
  <c r="V30" i="45"/>
  <c r="X30" i="45" s="1"/>
  <c r="AC30" i="45" s="1"/>
  <c r="D64" i="45"/>
  <c r="C73" i="45"/>
  <c r="K14" i="45"/>
  <c r="Z28" i="45"/>
  <c r="AB28" i="45" s="1"/>
  <c r="X31" i="45"/>
  <c r="Q55" i="45"/>
  <c r="AA37" i="45"/>
  <c r="AC37" i="45" s="1"/>
  <c r="S28" i="45"/>
  <c r="X28" i="45" s="1"/>
  <c r="AC28" i="45" s="1"/>
  <c r="AE28" i="45" s="1"/>
  <c r="Q49" i="45"/>
  <c r="Q50" i="45"/>
  <c r="Q53" i="45"/>
  <c r="D62" i="45"/>
  <c r="D66" i="45"/>
  <c r="D71" i="45"/>
  <c r="F73" i="45"/>
  <c r="Q57" i="45"/>
  <c r="Z32" i="45"/>
  <c r="AB32" i="45" s="1"/>
  <c r="V32" i="45"/>
  <c r="Q48" i="45"/>
  <c r="Q52" i="45"/>
  <c r="Q54" i="45"/>
  <c r="I16" i="46"/>
  <c r="Q33" i="46"/>
  <c r="Z28" i="46"/>
  <c r="AB28" i="46" s="1"/>
  <c r="V32" i="46"/>
  <c r="X32" i="46" s="1"/>
  <c r="S24" i="46"/>
  <c r="S33" i="46" s="1"/>
  <c r="S39" i="46" s="1"/>
  <c r="T33" i="46"/>
  <c r="X27" i="46"/>
  <c r="S28" i="46"/>
  <c r="X28" i="46" s="1"/>
  <c r="Q46" i="46"/>
  <c r="Q49" i="46"/>
  <c r="Q50" i="46"/>
  <c r="Q57" i="46"/>
  <c r="G64" i="46"/>
  <c r="Z32" i="46"/>
  <c r="AB32" i="46" s="1"/>
  <c r="I15" i="46"/>
  <c r="Z30" i="46"/>
  <c r="AB30" i="46" s="1"/>
  <c r="V30" i="46"/>
  <c r="X30" i="46" s="1"/>
  <c r="X31" i="46"/>
  <c r="K14" i="46"/>
  <c r="Q52" i="46"/>
  <c r="Q53" i="46"/>
  <c r="AE31" i="51"/>
  <c r="AD31" i="51"/>
  <c r="J72" i="51"/>
  <c r="H33" i="51" s="1"/>
  <c r="I33" i="51" s="1"/>
  <c r="K13" i="51" s="1"/>
  <c r="AC27" i="51"/>
  <c r="AE27" i="51" s="1"/>
  <c r="E78" i="51"/>
  <c r="J73" i="51"/>
  <c r="Q61" i="51"/>
  <c r="J69" i="51"/>
  <c r="AC26" i="51"/>
  <c r="X37" i="51"/>
  <c r="J66" i="51"/>
  <c r="H28" i="51" s="1"/>
  <c r="I28" i="51" s="1"/>
  <c r="D78" i="51"/>
  <c r="J64" i="51"/>
  <c r="C78" i="51"/>
  <c r="AE30" i="51"/>
  <c r="AD30" i="51"/>
  <c r="AE28" i="51"/>
  <c r="AD28" i="51"/>
  <c r="X33" i="51"/>
  <c r="X36" i="51"/>
  <c r="AE32" i="51"/>
  <c r="AD32" i="51"/>
  <c r="I78" i="51"/>
  <c r="G78" i="51"/>
  <c r="D76" i="51"/>
  <c r="C76" i="51"/>
  <c r="J62" i="51"/>
  <c r="AB24" i="51"/>
  <c r="AB33" i="51" s="1"/>
  <c r="Z33" i="51"/>
  <c r="J70" i="51"/>
  <c r="H31" i="51" s="1"/>
  <c r="I31" i="51" s="1"/>
  <c r="K11" i="51" s="1"/>
  <c r="J65" i="51"/>
  <c r="H27" i="51" s="1"/>
  <c r="I27" i="51" s="1"/>
  <c r="G68" i="51"/>
  <c r="C68" i="51"/>
  <c r="C74" i="51" s="1"/>
  <c r="E68" i="51"/>
  <c r="E74" i="51" s="1"/>
  <c r="D68" i="51"/>
  <c r="D74" i="51" s="1"/>
  <c r="H68" i="51"/>
  <c r="H74" i="51" s="1"/>
  <c r="F68" i="51"/>
  <c r="F74" i="51" s="1"/>
  <c r="I9" i="51"/>
  <c r="J9" i="51" s="1"/>
  <c r="H78" i="51"/>
  <c r="H76" i="51"/>
  <c r="I76" i="51"/>
  <c r="I74" i="51"/>
  <c r="G76" i="51"/>
  <c r="G74" i="51"/>
  <c r="J71" i="51"/>
  <c r="H32" i="51" s="1"/>
  <c r="I32" i="51" s="1"/>
  <c r="K12" i="51" s="1"/>
  <c r="AD25" i="51"/>
  <c r="AE29" i="51"/>
  <c r="AD29" i="51"/>
  <c r="J5" i="51"/>
  <c r="I21" i="51"/>
  <c r="J41" i="24" s="1"/>
  <c r="J34" i="41" s="1"/>
  <c r="I19" i="51"/>
  <c r="J19" i="24" s="1"/>
  <c r="J2" i="41" s="1"/>
  <c r="J3" i="51"/>
  <c r="E76" i="51"/>
  <c r="J67" i="51"/>
  <c r="H29" i="51" s="1"/>
  <c r="I29" i="51" s="1"/>
  <c r="J63" i="51"/>
  <c r="H25" i="51" s="1"/>
  <c r="I25" i="51" s="1"/>
  <c r="I65" i="46"/>
  <c r="E65" i="46"/>
  <c r="I6" i="46"/>
  <c r="J6" i="46" s="1"/>
  <c r="H65" i="46"/>
  <c r="C65" i="46"/>
  <c r="G65" i="46"/>
  <c r="F65" i="46"/>
  <c r="D65" i="46"/>
  <c r="I70" i="46"/>
  <c r="E70" i="46"/>
  <c r="I11" i="46"/>
  <c r="J11" i="46" s="1"/>
  <c r="F70" i="46"/>
  <c r="D70" i="46"/>
  <c r="H70" i="46"/>
  <c r="C70" i="46"/>
  <c r="G70" i="46"/>
  <c r="I72" i="46"/>
  <c r="E72" i="46"/>
  <c r="I13" i="46"/>
  <c r="J13" i="46" s="1"/>
  <c r="H72" i="46"/>
  <c r="F72" i="46"/>
  <c r="D72" i="46"/>
  <c r="C72" i="46"/>
  <c r="G72" i="46"/>
  <c r="V25" i="46"/>
  <c r="X25" i="46" s="1"/>
  <c r="X29" i="46"/>
  <c r="Z29" i="46"/>
  <c r="AB29" i="46" s="1"/>
  <c r="P33" i="46"/>
  <c r="I67" i="46"/>
  <c r="E67" i="46"/>
  <c r="I8" i="46"/>
  <c r="J8" i="46" s="1"/>
  <c r="H67" i="46"/>
  <c r="C67" i="46"/>
  <c r="G67" i="46"/>
  <c r="F67" i="46"/>
  <c r="D67" i="46"/>
  <c r="H21" i="46"/>
  <c r="AA36" i="46"/>
  <c r="AC36" i="46" s="1"/>
  <c r="Z25" i="46"/>
  <c r="AB25" i="46" s="1"/>
  <c r="Z27" i="46"/>
  <c r="AB27" i="46" s="1"/>
  <c r="I63" i="46"/>
  <c r="E63" i="46"/>
  <c r="I4" i="46"/>
  <c r="J4" i="46" s="1"/>
  <c r="H63" i="46"/>
  <c r="C63" i="46"/>
  <c r="G63" i="46"/>
  <c r="F63" i="46"/>
  <c r="D63" i="46"/>
  <c r="D76" i="46" s="1"/>
  <c r="I69" i="46"/>
  <c r="E69" i="46"/>
  <c r="H69" i="46"/>
  <c r="C69" i="46"/>
  <c r="G69" i="46"/>
  <c r="F69" i="46"/>
  <c r="I10" i="46"/>
  <c r="D69" i="46"/>
  <c r="AA37" i="46"/>
  <c r="AC37" i="46" s="1"/>
  <c r="G41" i="46"/>
  <c r="O61" i="46"/>
  <c r="I62" i="46"/>
  <c r="E62" i="46"/>
  <c r="H19" i="46"/>
  <c r="I3" i="46"/>
  <c r="I66" i="46"/>
  <c r="E66" i="46"/>
  <c r="I7" i="46"/>
  <c r="J7" i="46" s="1"/>
  <c r="I68" i="46"/>
  <c r="E68" i="46"/>
  <c r="I71" i="46"/>
  <c r="E71" i="46"/>
  <c r="I12" i="46"/>
  <c r="J12" i="46" s="1"/>
  <c r="I73" i="46"/>
  <c r="D73" i="46"/>
  <c r="H17" i="46"/>
  <c r="Z24" i="46"/>
  <c r="V26" i="46"/>
  <c r="X26" i="46" s="1"/>
  <c r="Z31" i="46"/>
  <c r="AB31" i="46" s="1"/>
  <c r="C62" i="46"/>
  <c r="H62" i="46"/>
  <c r="C64" i="46"/>
  <c r="C66" i="46"/>
  <c r="H66" i="46"/>
  <c r="C68" i="46"/>
  <c r="H68" i="46"/>
  <c r="F71" i="46"/>
  <c r="G73" i="46"/>
  <c r="P61" i="46"/>
  <c r="I64" i="46"/>
  <c r="E64" i="46"/>
  <c r="I5" i="46"/>
  <c r="G39" i="46"/>
  <c r="G37" i="46"/>
  <c r="Q45" i="46"/>
  <c r="F62" i="46"/>
  <c r="F64" i="46"/>
  <c r="F66" i="46"/>
  <c r="F68" i="46"/>
  <c r="C71" i="46"/>
  <c r="H71" i="46"/>
  <c r="I67" i="45"/>
  <c r="E67" i="45"/>
  <c r="I8" i="45"/>
  <c r="J8" i="45" s="1"/>
  <c r="H67" i="45"/>
  <c r="C67" i="45"/>
  <c r="G67" i="45"/>
  <c r="F67" i="45"/>
  <c r="D67" i="45"/>
  <c r="H21" i="45"/>
  <c r="Z25" i="45"/>
  <c r="AB25" i="45" s="1"/>
  <c r="Q33" i="45"/>
  <c r="T33" i="45"/>
  <c r="X27" i="45"/>
  <c r="S29" i="45"/>
  <c r="X29" i="45" s="1"/>
  <c r="Z29" i="45"/>
  <c r="AB29" i="45" s="1"/>
  <c r="O61" i="45"/>
  <c r="I63" i="45"/>
  <c r="E63" i="45"/>
  <c r="I4" i="45"/>
  <c r="J4" i="45" s="1"/>
  <c r="H63" i="45"/>
  <c r="C63" i="45"/>
  <c r="G63" i="45"/>
  <c r="G76" i="45" s="1"/>
  <c r="F63" i="45"/>
  <c r="D63" i="45"/>
  <c r="I69" i="45"/>
  <c r="E69" i="45"/>
  <c r="H69" i="45"/>
  <c r="C69" i="45"/>
  <c r="G69" i="45"/>
  <c r="F69" i="45"/>
  <c r="I10" i="45"/>
  <c r="J9" i="45" s="1"/>
  <c r="D69" i="45"/>
  <c r="X24" i="45"/>
  <c r="X32" i="45"/>
  <c r="I65" i="45"/>
  <c r="E65" i="45"/>
  <c r="I6" i="45"/>
  <c r="J6" i="45" s="1"/>
  <c r="H65" i="45"/>
  <c r="C65" i="45"/>
  <c r="G65" i="45"/>
  <c r="F65" i="45"/>
  <c r="D65" i="45"/>
  <c r="I70" i="45"/>
  <c r="E70" i="45"/>
  <c r="I11" i="45"/>
  <c r="J11" i="45" s="1"/>
  <c r="F70" i="45"/>
  <c r="D70" i="45"/>
  <c r="H70" i="45"/>
  <c r="C70" i="45"/>
  <c r="G70" i="45"/>
  <c r="I72" i="45"/>
  <c r="E72" i="45"/>
  <c r="I13" i="45"/>
  <c r="J13" i="45" s="1"/>
  <c r="H72" i="45"/>
  <c r="F72" i="45"/>
  <c r="D72" i="45"/>
  <c r="C72" i="45"/>
  <c r="G72" i="45"/>
  <c r="V25" i="45"/>
  <c r="P33" i="45"/>
  <c r="I62" i="45"/>
  <c r="E62" i="45"/>
  <c r="H19" i="45"/>
  <c r="I3" i="45"/>
  <c r="I66" i="45"/>
  <c r="E66" i="45"/>
  <c r="I7" i="45"/>
  <c r="J7" i="45" s="1"/>
  <c r="I68" i="45"/>
  <c r="E68" i="45"/>
  <c r="I71" i="45"/>
  <c r="E71" i="45"/>
  <c r="I12" i="45"/>
  <c r="J12" i="45" s="1"/>
  <c r="I73" i="45"/>
  <c r="D73" i="45"/>
  <c r="H17" i="45"/>
  <c r="Z24" i="45"/>
  <c r="V26" i="45"/>
  <c r="X26" i="45" s="1"/>
  <c r="Z31" i="45"/>
  <c r="AB31" i="45" s="1"/>
  <c r="C62" i="45"/>
  <c r="H62" i="45"/>
  <c r="C64" i="45"/>
  <c r="C66" i="45"/>
  <c r="H66" i="45"/>
  <c r="C68" i="45"/>
  <c r="H68" i="45"/>
  <c r="F71" i="45"/>
  <c r="G73" i="45"/>
  <c r="P61" i="45"/>
  <c r="J73" i="45"/>
  <c r="I64" i="45"/>
  <c r="E64" i="45"/>
  <c r="I5" i="45"/>
  <c r="G39" i="45"/>
  <c r="G37" i="45"/>
  <c r="Q45" i="45"/>
  <c r="F62" i="45"/>
  <c r="F64" i="45"/>
  <c r="F66" i="45"/>
  <c r="F68" i="45"/>
  <c r="C71" i="45"/>
  <c r="H71" i="45"/>
  <c r="C85" i="44"/>
  <c r="B85" i="44"/>
  <c r="E84" i="44"/>
  <c r="E85" i="44" s="1"/>
  <c r="E73" i="44"/>
  <c r="G69" i="44"/>
  <c r="O57" i="44"/>
  <c r="M57" i="44"/>
  <c r="P57" i="44" s="1"/>
  <c r="Q57" i="44" s="1"/>
  <c r="L57" i="44"/>
  <c r="O56" i="44"/>
  <c r="M56" i="44"/>
  <c r="P56" i="44" s="1"/>
  <c r="L56" i="44"/>
  <c r="P55" i="44"/>
  <c r="O55" i="44"/>
  <c r="M55" i="44"/>
  <c r="L55" i="44"/>
  <c r="P54" i="44"/>
  <c r="M54" i="44"/>
  <c r="L54" i="44"/>
  <c r="O54" i="44" s="1"/>
  <c r="O53" i="44"/>
  <c r="M53" i="44"/>
  <c r="P53" i="44" s="1"/>
  <c r="L53" i="44"/>
  <c r="P52" i="44"/>
  <c r="O52" i="44"/>
  <c r="M52" i="44"/>
  <c r="L52" i="44"/>
  <c r="P51" i="44"/>
  <c r="M51" i="44"/>
  <c r="D85" i="44" s="1"/>
  <c r="L51" i="44"/>
  <c r="O51" i="44" s="1"/>
  <c r="M50" i="44"/>
  <c r="P50" i="44" s="1"/>
  <c r="L50" i="44"/>
  <c r="O50" i="44" s="1"/>
  <c r="M49" i="44"/>
  <c r="P49" i="44" s="1"/>
  <c r="L49" i="44"/>
  <c r="O49" i="44" s="1"/>
  <c r="Q49" i="44" s="1"/>
  <c r="P48" i="44"/>
  <c r="O48" i="44"/>
  <c r="M48" i="44"/>
  <c r="L48" i="44"/>
  <c r="P47" i="44"/>
  <c r="M47" i="44"/>
  <c r="L47" i="44"/>
  <c r="O47" i="44" s="1"/>
  <c r="M46" i="44"/>
  <c r="P46" i="44" s="1"/>
  <c r="L46" i="44"/>
  <c r="O46" i="44" s="1"/>
  <c r="M45" i="44"/>
  <c r="P45" i="44" s="1"/>
  <c r="L45" i="44"/>
  <c r="O45" i="44" s="1"/>
  <c r="F41" i="44"/>
  <c r="E41" i="44"/>
  <c r="D41" i="44"/>
  <c r="C41" i="44"/>
  <c r="F39" i="44"/>
  <c r="E39" i="44"/>
  <c r="D39" i="44"/>
  <c r="C39" i="44"/>
  <c r="D18" i="24" s="1"/>
  <c r="F37" i="44"/>
  <c r="E37" i="44"/>
  <c r="C37" i="44"/>
  <c r="G34" i="44"/>
  <c r="I34" i="44" s="1"/>
  <c r="O33" i="44"/>
  <c r="G33" i="44"/>
  <c r="AA32" i="44"/>
  <c r="U32" i="44"/>
  <c r="T32" i="44"/>
  <c r="V32" i="44" s="1"/>
  <c r="Q32" i="44"/>
  <c r="P32" i="44"/>
  <c r="G32" i="44"/>
  <c r="AA31" i="44"/>
  <c r="U31" i="44"/>
  <c r="T31" i="44"/>
  <c r="V31" i="44" s="1"/>
  <c r="Q31" i="44"/>
  <c r="S31" i="44" s="1"/>
  <c r="P31" i="44"/>
  <c r="G31" i="44"/>
  <c r="AA30" i="44"/>
  <c r="U30" i="44"/>
  <c r="T30" i="44"/>
  <c r="V30" i="44" s="1"/>
  <c r="S30" i="44"/>
  <c r="Q30" i="44"/>
  <c r="P30" i="44"/>
  <c r="G30" i="44"/>
  <c r="D37" i="44"/>
  <c r="AA29" i="44"/>
  <c r="U29" i="44"/>
  <c r="T29" i="44"/>
  <c r="V29" i="44" s="1"/>
  <c r="Q29" i="44"/>
  <c r="Z29" i="44" s="1"/>
  <c r="AB29" i="44" s="1"/>
  <c r="P29" i="44"/>
  <c r="G29" i="44"/>
  <c r="AA28" i="44"/>
  <c r="U28" i="44"/>
  <c r="T28" i="44"/>
  <c r="V28" i="44" s="1"/>
  <c r="Q28" i="44"/>
  <c r="S28" i="44" s="1"/>
  <c r="P28" i="44"/>
  <c r="G28" i="44"/>
  <c r="AA27" i="44"/>
  <c r="U27" i="44"/>
  <c r="T27" i="44"/>
  <c r="V27" i="44" s="1"/>
  <c r="Q27" i="44"/>
  <c r="Z27" i="44" s="1"/>
  <c r="AB27" i="44" s="1"/>
  <c r="P27" i="44"/>
  <c r="G27" i="44"/>
  <c r="AA26" i="44"/>
  <c r="U26" i="44"/>
  <c r="T26" i="44"/>
  <c r="V26" i="44" s="1"/>
  <c r="Q26" i="44"/>
  <c r="S26" i="44" s="1"/>
  <c r="P26" i="44"/>
  <c r="G26" i="44"/>
  <c r="AA25" i="44"/>
  <c r="U25" i="44"/>
  <c r="T25" i="44"/>
  <c r="V25" i="44" s="1"/>
  <c r="S25" i="44"/>
  <c r="X25" i="44" s="1"/>
  <c r="Q25" i="44"/>
  <c r="P25" i="44"/>
  <c r="G25" i="44"/>
  <c r="AA24" i="44"/>
  <c r="U24" i="44"/>
  <c r="T24" i="44"/>
  <c r="Q24" i="44"/>
  <c r="S24" i="44" s="1"/>
  <c r="P24" i="44"/>
  <c r="G24" i="44"/>
  <c r="AD23" i="44"/>
  <c r="AA23" i="44"/>
  <c r="Z23" i="44"/>
  <c r="X23" i="44"/>
  <c r="V23" i="44"/>
  <c r="T23" i="44"/>
  <c r="Q23" i="44"/>
  <c r="P23" i="44"/>
  <c r="O23" i="44"/>
  <c r="G21" i="44"/>
  <c r="F21" i="44"/>
  <c r="E21" i="44"/>
  <c r="C21" i="44"/>
  <c r="D35" i="24" s="1"/>
  <c r="G19" i="44"/>
  <c r="F19" i="44"/>
  <c r="E19" i="44"/>
  <c r="C19" i="44"/>
  <c r="D13" i="24" s="1"/>
  <c r="F17" i="44"/>
  <c r="C17" i="44"/>
  <c r="H16" i="44"/>
  <c r="H15" i="44"/>
  <c r="I14" i="44"/>
  <c r="J14" i="44" s="1"/>
  <c r="H13" i="44"/>
  <c r="F72" i="44" s="1"/>
  <c r="H12" i="44"/>
  <c r="F71" i="44" s="1"/>
  <c r="H11" i="44"/>
  <c r="F70" i="44" s="1"/>
  <c r="H10" i="44"/>
  <c r="F69" i="44" s="1"/>
  <c r="K8" i="44"/>
  <c r="H8" i="44"/>
  <c r="F67" i="44" s="1"/>
  <c r="K7" i="44"/>
  <c r="H7" i="44"/>
  <c r="F66" i="44" s="1"/>
  <c r="K6" i="44"/>
  <c r="H6" i="44"/>
  <c r="F65" i="44" s="1"/>
  <c r="K5" i="44"/>
  <c r="H5" i="44"/>
  <c r="K4" i="44"/>
  <c r="H4" i="44"/>
  <c r="F63" i="44" s="1"/>
  <c r="K3" i="44"/>
  <c r="H3" i="44"/>
  <c r="F62" i="44" s="1"/>
  <c r="I17" i="51" l="1"/>
  <c r="AD36" i="51"/>
  <c r="AE36" i="51" s="1"/>
  <c r="J63" i="24"/>
  <c r="J62" i="24"/>
  <c r="AD37" i="51"/>
  <c r="AE37" i="51" s="1"/>
  <c r="J71" i="24"/>
  <c r="J70" i="24"/>
  <c r="AC31" i="46"/>
  <c r="AC25" i="46"/>
  <c r="J9" i="46"/>
  <c r="AC30" i="46"/>
  <c r="I78" i="46"/>
  <c r="AC27" i="46"/>
  <c r="AD27" i="46" s="1"/>
  <c r="AC28" i="46"/>
  <c r="AC32" i="46"/>
  <c r="AD32" i="46" s="1"/>
  <c r="G76" i="46"/>
  <c r="AD30" i="45"/>
  <c r="AE30" i="45"/>
  <c r="G78" i="45"/>
  <c r="AC27" i="45"/>
  <c r="AD27" i="45" s="1"/>
  <c r="D40" i="24"/>
  <c r="G39" i="44"/>
  <c r="Z32" i="44"/>
  <c r="AB32" i="44" s="1"/>
  <c r="G72" i="44"/>
  <c r="Q54" i="44"/>
  <c r="D71" i="44"/>
  <c r="Z25" i="44"/>
  <c r="AB25" i="44" s="1"/>
  <c r="Q48" i="44"/>
  <c r="Q50" i="44"/>
  <c r="I63" i="44"/>
  <c r="Z26" i="44"/>
  <c r="AB26" i="44" s="1"/>
  <c r="C66" i="44"/>
  <c r="E69" i="44"/>
  <c r="C62" i="44"/>
  <c r="D65" i="44"/>
  <c r="I6" i="44"/>
  <c r="J6" i="44" s="1"/>
  <c r="I65" i="44"/>
  <c r="P33" i="44"/>
  <c r="AC25" i="44"/>
  <c r="AE25" i="44" s="1"/>
  <c r="AD27" i="51"/>
  <c r="G41" i="44"/>
  <c r="S27" i="44"/>
  <c r="X27" i="44" s="1"/>
  <c r="AC27" i="44" s="1"/>
  <c r="AE27" i="44" s="1"/>
  <c r="S29" i="44"/>
  <c r="X29" i="44" s="1"/>
  <c r="AC29" i="44" s="1"/>
  <c r="G62" i="44"/>
  <c r="I67" i="44"/>
  <c r="X31" i="44"/>
  <c r="Q47" i="44"/>
  <c r="Q53" i="44"/>
  <c r="H62" i="44"/>
  <c r="E65" i="44"/>
  <c r="G66" i="44"/>
  <c r="C69" i="44"/>
  <c r="H69" i="44"/>
  <c r="G70" i="44"/>
  <c r="E71" i="44"/>
  <c r="D67" i="44"/>
  <c r="C70" i="44"/>
  <c r="I70" i="44"/>
  <c r="I11" i="44"/>
  <c r="J11" i="44" s="1"/>
  <c r="X30" i="44"/>
  <c r="Q55" i="44"/>
  <c r="D70" i="44"/>
  <c r="I10" i="44"/>
  <c r="X26" i="44"/>
  <c r="AC26" i="44" s="1"/>
  <c r="X28" i="44"/>
  <c r="Q56" i="44"/>
  <c r="D63" i="44"/>
  <c r="G65" i="44"/>
  <c r="H66" i="44"/>
  <c r="D69" i="44"/>
  <c r="J69" i="44" s="1"/>
  <c r="I69" i="44"/>
  <c r="H70" i="44"/>
  <c r="I71" i="44"/>
  <c r="D74" i="45"/>
  <c r="Q61" i="45"/>
  <c r="V33" i="45"/>
  <c r="AD28" i="45"/>
  <c r="J71" i="45"/>
  <c r="H32" i="45" s="1"/>
  <c r="I32" i="45" s="1"/>
  <c r="K12" i="45" s="1"/>
  <c r="H78" i="45"/>
  <c r="AC31" i="45"/>
  <c r="AD31" i="45" s="1"/>
  <c r="D78" i="45"/>
  <c r="AC32" i="45"/>
  <c r="AD32" i="45" s="1"/>
  <c r="AC29" i="45"/>
  <c r="AD29" i="45" s="1"/>
  <c r="F78" i="46"/>
  <c r="H78" i="46"/>
  <c r="J73" i="46"/>
  <c r="X24" i="46"/>
  <c r="X36" i="46" s="1"/>
  <c r="J72" i="46"/>
  <c r="H33" i="46" s="1"/>
  <c r="I33" i="46" s="1"/>
  <c r="K13" i="46" s="1"/>
  <c r="J70" i="46"/>
  <c r="H31" i="46" s="1"/>
  <c r="I31" i="46" s="1"/>
  <c r="K11" i="46" s="1"/>
  <c r="D74" i="46"/>
  <c r="Q61" i="46"/>
  <c r="J66" i="46"/>
  <c r="H28" i="46" s="1"/>
  <c r="I28" i="46" s="1"/>
  <c r="G78" i="46"/>
  <c r="AC24" i="51"/>
  <c r="H24" i="51"/>
  <c r="J76" i="51"/>
  <c r="H26" i="51"/>
  <c r="J78" i="51"/>
  <c r="AE26" i="51"/>
  <c r="AD26" i="51"/>
  <c r="J68" i="51"/>
  <c r="I30" i="51" s="1"/>
  <c r="K9" i="51" s="1"/>
  <c r="AD31" i="46"/>
  <c r="AE31" i="46"/>
  <c r="AE25" i="46"/>
  <c r="AD25" i="46"/>
  <c r="AE32" i="46"/>
  <c r="V33" i="46"/>
  <c r="J71" i="46"/>
  <c r="H32" i="46" s="1"/>
  <c r="I32" i="46" s="1"/>
  <c r="K12" i="46" s="1"/>
  <c r="F76" i="46"/>
  <c r="F74" i="46"/>
  <c r="C78" i="46"/>
  <c r="J64" i="46"/>
  <c r="E76" i="46"/>
  <c r="E74" i="46"/>
  <c r="AC29" i="46"/>
  <c r="I21" i="46"/>
  <c r="F41" i="24" s="1"/>
  <c r="F34" i="41" s="1"/>
  <c r="J5" i="46"/>
  <c r="J68" i="46"/>
  <c r="H30" i="46" s="1"/>
  <c r="I30" i="46" s="1"/>
  <c r="K9" i="46" s="1"/>
  <c r="H76" i="46"/>
  <c r="H74" i="46"/>
  <c r="X37" i="46"/>
  <c r="AC26" i="46"/>
  <c r="I76" i="46"/>
  <c r="I74" i="46"/>
  <c r="J63" i="46"/>
  <c r="H25" i="46" s="1"/>
  <c r="I25" i="46" s="1"/>
  <c r="D78" i="46"/>
  <c r="J65" i="46"/>
  <c r="H27" i="46" s="1"/>
  <c r="I27" i="46" s="1"/>
  <c r="E78" i="46"/>
  <c r="C76" i="46"/>
  <c r="C74" i="46"/>
  <c r="J62" i="46"/>
  <c r="Z33" i="46"/>
  <c r="AB24" i="46"/>
  <c r="AB33" i="46" s="1"/>
  <c r="I19" i="46"/>
  <c r="F19" i="24" s="1"/>
  <c r="F2" i="41" s="1"/>
  <c r="J3" i="46"/>
  <c r="I17" i="46"/>
  <c r="G74" i="46"/>
  <c r="J69" i="46"/>
  <c r="J67" i="46"/>
  <c r="H29" i="46" s="1"/>
  <c r="I29" i="46" s="1"/>
  <c r="AD30" i="46"/>
  <c r="AE30" i="46"/>
  <c r="AE31" i="45"/>
  <c r="X37" i="45"/>
  <c r="AC26" i="45"/>
  <c r="E76" i="45"/>
  <c r="E74" i="45"/>
  <c r="J69" i="45"/>
  <c r="AE29" i="45"/>
  <c r="I21" i="45"/>
  <c r="E41" i="24" s="1"/>
  <c r="E34" i="41" s="1"/>
  <c r="J5" i="45"/>
  <c r="J68" i="45"/>
  <c r="H30" i="45" s="1"/>
  <c r="I30" i="45" s="1"/>
  <c r="K9" i="45" s="1"/>
  <c r="H76" i="45"/>
  <c r="H74" i="45"/>
  <c r="I76" i="45"/>
  <c r="I74" i="45"/>
  <c r="D76" i="45"/>
  <c r="J65" i="45"/>
  <c r="H27" i="45" s="1"/>
  <c r="I27" i="45" s="1"/>
  <c r="X25" i="45"/>
  <c r="AC25" i="45" s="1"/>
  <c r="F76" i="45"/>
  <c r="F74" i="45"/>
  <c r="C78" i="45"/>
  <c r="J64" i="45"/>
  <c r="E78" i="45"/>
  <c r="C76" i="45"/>
  <c r="C74" i="45"/>
  <c r="J62" i="45"/>
  <c r="Z33" i="45"/>
  <c r="AB24" i="45"/>
  <c r="AB33" i="45" s="1"/>
  <c r="I19" i="45"/>
  <c r="E19" i="24" s="1"/>
  <c r="E2" i="41" s="1"/>
  <c r="I17" i="45"/>
  <c r="J3" i="45"/>
  <c r="G74" i="45"/>
  <c r="S33" i="45"/>
  <c r="J67" i="45"/>
  <c r="H29" i="45" s="1"/>
  <c r="I29" i="45" s="1"/>
  <c r="F78" i="45"/>
  <c r="I78" i="45"/>
  <c r="J66" i="45"/>
  <c r="H28" i="45" s="1"/>
  <c r="I28" i="45" s="1"/>
  <c r="J72" i="45"/>
  <c r="H33" i="45" s="1"/>
  <c r="I33" i="45" s="1"/>
  <c r="K13" i="45" s="1"/>
  <c r="J70" i="45"/>
  <c r="H31" i="45" s="1"/>
  <c r="I31" i="45" s="1"/>
  <c r="K11" i="45" s="1"/>
  <c r="J63" i="45"/>
  <c r="H25" i="45" s="1"/>
  <c r="I25" i="45" s="1"/>
  <c r="Q46" i="44"/>
  <c r="P61" i="44"/>
  <c r="F64" i="44"/>
  <c r="F78" i="44" s="1"/>
  <c r="E64" i="44"/>
  <c r="H21" i="44"/>
  <c r="I64" i="44"/>
  <c r="D64" i="44"/>
  <c r="H64" i="44"/>
  <c r="C64" i="44"/>
  <c r="I5" i="44"/>
  <c r="G64" i="44"/>
  <c r="T33" i="44"/>
  <c r="V24" i="44"/>
  <c r="AA36" i="44"/>
  <c r="AC36" i="44" s="1"/>
  <c r="O61" i="44"/>
  <c r="E17" i="44"/>
  <c r="I16" i="44"/>
  <c r="D73" i="44"/>
  <c r="Z24" i="44"/>
  <c r="Z28" i="44"/>
  <c r="AB28" i="44" s="1"/>
  <c r="Q45" i="44"/>
  <c r="Q51" i="44"/>
  <c r="Z31" i="44"/>
  <c r="AB31" i="44" s="1"/>
  <c r="G17" i="44"/>
  <c r="H9" i="44"/>
  <c r="I9" i="44" s="1"/>
  <c r="J9" i="44" s="1"/>
  <c r="Z30" i="44"/>
  <c r="AB30" i="44" s="1"/>
  <c r="Q33" i="44"/>
  <c r="AA37" i="44"/>
  <c r="AC37" i="44" s="1"/>
  <c r="Q52" i="44"/>
  <c r="E63" i="44"/>
  <c r="E67" i="44"/>
  <c r="C72" i="44"/>
  <c r="H72" i="44"/>
  <c r="F76" i="44"/>
  <c r="I4" i="44"/>
  <c r="J4" i="44" s="1"/>
  <c r="I8" i="44"/>
  <c r="J8" i="44" s="1"/>
  <c r="I13" i="44"/>
  <c r="J13" i="44" s="1"/>
  <c r="F73" i="44"/>
  <c r="H19" i="44"/>
  <c r="S32" i="44"/>
  <c r="X32" i="44" s="1"/>
  <c r="AC32" i="44" s="1"/>
  <c r="K14" i="44"/>
  <c r="G37" i="44"/>
  <c r="D62" i="44"/>
  <c r="I62" i="44"/>
  <c r="G63" i="44"/>
  <c r="D66" i="44"/>
  <c r="I66" i="44"/>
  <c r="G67" i="44"/>
  <c r="G71" i="44"/>
  <c r="D72" i="44"/>
  <c r="I72" i="44"/>
  <c r="G73" i="44"/>
  <c r="I3" i="44"/>
  <c r="I7" i="44"/>
  <c r="J7" i="44" s="1"/>
  <c r="I12" i="44"/>
  <c r="J12" i="44" s="1"/>
  <c r="I15" i="44"/>
  <c r="E62" i="44"/>
  <c r="C63" i="44"/>
  <c r="H63" i="44"/>
  <c r="C65" i="44"/>
  <c r="H65" i="44"/>
  <c r="E66" i="44"/>
  <c r="C67" i="44"/>
  <c r="H67" i="44"/>
  <c r="E70" i="44"/>
  <c r="C71" i="44"/>
  <c r="H71" i="44"/>
  <c r="E72" i="44"/>
  <c r="C73" i="44"/>
  <c r="I73" i="44"/>
  <c r="D84" i="24"/>
  <c r="N79" i="24"/>
  <c r="E42" i="24"/>
  <c r="F42" i="24"/>
  <c r="G42" i="24"/>
  <c r="H42" i="24"/>
  <c r="I42" i="24"/>
  <c r="J42" i="24"/>
  <c r="K42" i="24"/>
  <c r="L42" i="24"/>
  <c r="M42" i="24"/>
  <c r="N42" i="24"/>
  <c r="O42" i="24"/>
  <c r="D42" i="24"/>
  <c r="E36" i="24"/>
  <c r="F36" i="24"/>
  <c r="G36" i="24"/>
  <c r="H36" i="24"/>
  <c r="I36" i="24"/>
  <c r="J36" i="24"/>
  <c r="K36" i="24"/>
  <c r="L36" i="24"/>
  <c r="M36" i="24"/>
  <c r="N36" i="24"/>
  <c r="O36" i="24"/>
  <c r="D36" i="24"/>
  <c r="F20" i="24"/>
  <c r="G20" i="24"/>
  <c r="H20" i="24"/>
  <c r="I20" i="24"/>
  <c r="J20" i="24" s="1"/>
  <c r="K20" i="24" s="1"/>
  <c r="L20" i="24" s="1"/>
  <c r="M20" i="24" s="1"/>
  <c r="N20" i="24" s="1"/>
  <c r="O20" i="24" s="1"/>
  <c r="E20" i="24"/>
  <c r="D20" i="24"/>
  <c r="E14" i="24"/>
  <c r="F14" i="24"/>
  <c r="G14" i="24"/>
  <c r="H14" i="24"/>
  <c r="I14" i="24"/>
  <c r="J14" i="24"/>
  <c r="K14" i="24"/>
  <c r="L14" i="24"/>
  <c r="M14" i="24"/>
  <c r="N14" i="24"/>
  <c r="O14" i="24"/>
  <c r="D14" i="24"/>
  <c r="J74" i="51" l="1"/>
  <c r="X33" i="46"/>
  <c r="AE27" i="46"/>
  <c r="AD37" i="46"/>
  <c r="AE37" i="46" s="1"/>
  <c r="F70" i="24"/>
  <c r="F71" i="24"/>
  <c r="AE28" i="46"/>
  <c r="AD28" i="46"/>
  <c r="AD36" i="46"/>
  <c r="AE36" i="46" s="1"/>
  <c r="F63" i="24"/>
  <c r="F62" i="24"/>
  <c r="AE32" i="45"/>
  <c r="AE27" i="45"/>
  <c r="AD37" i="45"/>
  <c r="AE37" i="45" s="1"/>
  <c r="E71" i="24"/>
  <c r="E70" i="24"/>
  <c r="AC30" i="44"/>
  <c r="AD30" i="44" s="1"/>
  <c r="C76" i="44"/>
  <c r="I78" i="44"/>
  <c r="H76" i="44"/>
  <c r="J66" i="44"/>
  <c r="H28" i="44" s="1"/>
  <c r="I28" i="44" s="1"/>
  <c r="G76" i="44"/>
  <c r="AD25" i="44"/>
  <c r="AC31" i="44"/>
  <c r="AE31" i="44" s="1"/>
  <c r="AD27" i="44"/>
  <c r="AC28" i="44"/>
  <c r="AE28" i="44" s="1"/>
  <c r="Q61" i="44"/>
  <c r="X37" i="44"/>
  <c r="AE29" i="44"/>
  <c r="AD29" i="44"/>
  <c r="J70" i="44"/>
  <c r="H31" i="44" s="1"/>
  <c r="I31" i="44" s="1"/>
  <c r="K11" i="44" s="1"/>
  <c r="H37" i="51"/>
  <c r="H39" i="51"/>
  <c r="I24" i="51"/>
  <c r="H41" i="51"/>
  <c r="I26" i="51"/>
  <c r="I41" i="51" s="1"/>
  <c r="J39" i="24" s="1"/>
  <c r="AC33" i="51"/>
  <c r="AE33" i="51" s="1"/>
  <c r="AE24" i="51"/>
  <c r="AD24" i="51"/>
  <c r="AD33" i="51" s="1"/>
  <c r="J76" i="46"/>
  <c r="J74" i="46"/>
  <c r="H24" i="46"/>
  <c r="AE29" i="46"/>
  <c r="AD29" i="46"/>
  <c r="AE26" i="46"/>
  <c r="AD26" i="46"/>
  <c r="J78" i="46"/>
  <c r="H26" i="46"/>
  <c r="AC24" i="46"/>
  <c r="J76" i="45"/>
  <c r="J74" i="45"/>
  <c r="H24" i="45"/>
  <c r="J78" i="45"/>
  <c r="H26" i="45"/>
  <c r="AE25" i="45"/>
  <c r="AD25" i="45"/>
  <c r="X33" i="45"/>
  <c r="AE26" i="45"/>
  <c r="AD26" i="45"/>
  <c r="X36" i="45"/>
  <c r="AC24" i="45"/>
  <c r="E76" i="44"/>
  <c r="I19" i="44"/>
  <c r="D19" i="24" s="1"/>
  <c r="J3" i="44"/>
  <c r="I17" i="44"/>
  <c r="V33" i="44"/>
  <c r="X24" i="44"/>
  <c r="J5" i="44"/>
  <c r="I21" i="44"/>
  <c r="D41" i="24" s="1"/>
  <c r="AE30" i="44"/>
  <c r="J65" i="44"/>
  <c r="H27" i="44" s="1"/>
  <c r="I27" i="44" s="1"/>
  <c r="I76" i="44"/>
  <c r="AE32" i="44"/>
  <c r="AD32" i="44"/>
  <c r="AE26" i="44"/>
  <c r="AD26" i="44"/>
  <c r="C78" i="44"/>
  <c r="J64" i="44"/>
  <c r="J71" i="44"/>
  <c r="H32" i="44" s="1"/>
  <c r="I32" i="44" s="1"/>
  <c r="K12" i="44" s="1"/>
  <c r="J67" i="44"/>
  <c r="H29" i="44" s="1"/>
  <c r="I29" i="44" s="1"/>
  <c r="D76" i="44"/>
  <c r="J72" i="44"/>
  <c r="H33" i="44" s="1"/>
  <c r="I33" i="44" s="1"/>
  <c r="K13" i="44" s="1"/>
  <c r="F68" i="44"/>
  <c r="F74" i="44" s="1"/>
  <c r="E68" i="44"/>
  <c r="E74" i="44" s="1"/>
  <c r="I68" i="44"/>
  <c r="I74" i="44" s="1"/>
  <c r="D68" i="44"/>
  <c r="D74" i="44" s="1"/>
  <c r="H68" i="44"/>
  <c r="H74" i="44" s="1"/>
  <c r="C68" i="44"/>
  <c r="G68" i="44"/>
  <c r="G74" i="44" s="1"/>
  <c r="S33" i="44"/>
  <c r="AB24" i="44"/>
  <c r="AB33" i="44" s="1"/>
  <c r="Z33" i="44"/>
  <c r="H17" i="44"/>
  <c r="H78" i="44"/>
  <c r="E78" i="44"/>
  <c r="J73" i="44"/>
  <c r="J63" i="44"/>
  <c r="H25" i="44" s="1"/>
  <c r="I25" i="44" s="1"/>
  <c r="J62" i="44"/>
  <c r="G78" i="44"/>
  <c r="D78" i="44"/>
  <c r="F97" i="42"/>
  <c r="G97" i="42"/>
  <c r="H97" i="42"/>
  <c r="I97" i="42"/>
  <c r="J97" i="42"/>
  <c r="K97" i="42"/>
  <c r="L97" i="42"/>
  <c r="M97" i="42"/>
  <c r="N97" i="42"/>
  <c r="O97" i="42"/>
  <c r="P97" i="42"/>
  <c r="F93" i="42"/>
  <c r="G93" i="42"/>
  <c r="H93" i="42"/>
  <c r="I93" i="42"/>
  <c r="J93" i="42"/>
  <c r="K93" i="42"/>
  <c r="L93" i="42"/>
  <c r="M93" i="42"/>
  <c r="N93" i="42"/>
  <c r="O93" i="42"/>
  <c r="P93" i="42"/>
  <c r="E97" i="42"/>
  <c r="E93" i="42"/>
  <c r="Q96" i="42"/>
  <c r="Q92" i="42"/>
  <c r="F79" i="42"/>
  <c r="G79" i="42"/>
  <c r="H79" i="42"/>
  <c r="I79" i="42"/>
  <c r="J79" i="42"/>
  <c r="K79" i="42"/>
  <c r="L79" i="42"/>
  <c r="M79" i="42"/>
  <c r="N79" i="42"/>
  <c r="O79" i="42"/>
  <c r="P79" i="42"/>
  <c r="F83" i="42"/>
  <c r="G83" i="42"/>
  <c r="H83" i="42"/>
  <c r="I83" i="42"/>
  <c r="J83" i="42"/>
  <c r="K83" i="42"/>
  <c r="L83" i="42"/>
  <c r="M83" i="42"/>
  <c r="N83" i="42"/>
  <c r="O83" i="42"/>
  <c r="P83" i="42"/>
  <c r="E83" i="42"/>
  <c r="E79" i="42"/>
  <c r="Q161" i="42"/>
  <c r="M160" i="42"/>
  <c r="M162" i="42" s="1"/>
  <c r="I160" i="42"/>
  <c r="I162" i="42" s="1"/>
  <c r="E160" i="42"/>
  <c r="E162" i="42" s="1"/>
  <c r="Q158" i="42"/>
  <c r="R155" i="42"/>
  <c r="P154" i="42"/>
  <c r="O154" i="42"/>
  <c r="N154" i="42"/>
  <c r="M154" i="42"/>
  <c r="L154" i="42"/>
  <c r="K154" i="42"/>
  <c r="J154" i="42"/>
  <c r="I154" i="42"/>
  <c r="H154" i="42"/>
  <c r="G154" i="42"/>
  <c r="F154" i="42"/>
  <c r="E154" i="42"/>
  <c r="Q154" i="42" s="1"/>
  <c r="P153" i="42"/>
  <c r="O153" i="42"/>
  <c r="N153" i="42"/>
  <c r="M153" i="42"/>
  <c r="L153" i="42"/>
  <c r="K153" i="42"/>
  <c r="J153" i="42"/>
  <c r="I153" i="42"/>
  <c r="H153" i="42"/>
  <c r="G153" i="42"/>
  <c r="F153" i="42"/>
  <c r="E153" i="42"/>
  <c r="Q153" i="42" s="1"/>
  <c r="P152" i="42"/>
  <c r="O152" i="42"/>
  <c r="N152" i="42"/>
  <c r="M152" i="42"/>
  <c r="L152" i="42"/>
  <c r="K152" i="42"/>
  <c r="J152" i="42"/>
  <c r="I152" i="42"/>
  <c r="H152" i="42"/>
  <c r="G152" i="42"/>
  <c r="F152" i="42"/>
  <c r="E152" i="42"/>
  <c r="Q152" i="42" s="1"/>
  <c r="P151" i="42"/>
  <c r="O151" i="42"/>
  <c r="N151" i="42"/>
  <c r="N160" i="42" s="1"/>
  <c r="N162" i="42" s="1"/>
  <c r="M151" i="42"/>
  <c r="L151" i="42"/>
  <c r="K151" i="42"/>
  <c r="J151" i="42"/>
  <c r="J160" i="42" s="1"/>
  <c r="J162" i="42" s="1"/>
  <c r="I151" i="42"/>
  <c r="H151" i="42"/>
  <c r="G151" i="42"/>
  <c r="F151" i="42"/>
  <c r="F160" i="42" s="1"/>
  <c r="F162" i="42" s="1"/>
  <c r="E151" i="42"/>
  <c r="Q151" i="42" s="1"/>
  <c r="P150" i="42"/>
  <c r="P160" i="42" s="1"/>
  <c r="P162" i="42" s="1"/>
  <c r="O150" i="42"/>
  <c r="O160" i="42" s="1"/>
  <c r="O162" i="42" s="1"/>
  <c r="N150" i="42"/>
  <c r="M150" i="42"/>
  <c r="L150" i="42"/>
  <c r="L160" i="42" s="1"/>
  <c r="L162" i="42" s="1"/>
  <c r="K150" i="42"/>
  <c r="K160" i="42" s="1"/>
  <c r="K162" i="42" s="1"/>
  <c r="J150" i="42"/>
  <c r="I150" i="42"/>
  <c r="H150" i="42"/>
  <c r="H160" i="42" s="1"/>
  <c r="H162" i="42" s="1"/>
  <c r="G150" i="42"/>
  <c r="G160" i="42" s="1"/>
  <c r="G162" i="42" s="1"/>
  <c r="F150" i="42"/>
  <c r="E150" i="42"/>
  <c r="Q150" i="42" s="1"/>
  <c r="P149" i="42"/>
  <c r="P155" i="42" s="1"/>
  <c r="P164" i="42" s="1"/>
  <c r="O149" i="42"/>
  <c r="O157" i="42" s="1"/>
  <c r="O159" i="42" s="1"/>
  <c r="N149" i="42"/>
  <c r="N157" i="42" s="1"/>
  <c r="N159" i="42" s="1"/>
  <c r="M149" i="42"/>
  <c r="M155" i="42" s="1"/>
  <c r="M164" i="42" s="1"/>
  <c r="L149" i="42"/>
  <c r="L155" i="42" s="1"/>
  <c r="L164" i="42" s="1"/>
  <c r="K149" i="42"/>
  <c r="K157" i="42" s="1"/>
  <c r="K159" i="42" s="1"/>
  <c r="J149" i="42"/>
  <c r="J157" i="42" s="1"/>
  <c r="J159" i="42" s="1"/>
  <c r="I149" i="42"/>
  <c r="I155" i="42" s="1"/>
  <c r="I164" i="42" s="1"/>
  <c r="H149" i="42"/>
  <c r="H155" i="42" s="1"/>
  <c r="H164" i="42" s="1"/>
  <c r="G149" i="42"/>
  <c r="G157" i="42" s="1"/>
  <c r="G159" i="42" s="1"/>
  <c r="F149" i="42"/>
  <c r="F157" i="42" s="1"/>
  <c r="F159" i="42" s="1"/>
  <c r="E149" i="42"/>
  <c r="E155" i="42" s="1"/>
  <c r="E164" i="42" s="1"/>
  <c r="P146" i="42"/>
  <c r="O146" i="42"/>
  <c r="N146" i="42"/>
  <c r="M146" i="42"/>
  <c r="L146" i="42"/>
  <c r="K146" i="42"/>
  <c r="J146" i="42"/>
  <c r="I146" i="42"/>
  <c r="H146" i="42"/>
  <c r="G146" i="42"/>
  <c r="F146" i="42"/>
  <c r="E146" i="42"/>
  <c r="Q145" i="42"/>
  <c r="Q144" i="42"/>
  <c r="Q143" i="42"/>
  <c r="Q142" i="42"/>
  <c r="Q146" i="42" s="1"/>
  <c r="Q141" i="42"/>
  <c r="Q140" i="42"/>
  <c r="Q137" i="42"/>
  <c r="P134" i="42"/>
  <c r="O134" i="42"/>
  <c r="N134" i="42"/>
  <c r="M134" i="42"/>
  <c r="L134" i="42"/>
  <c r="K134" i="42"/>
  <c r="J134" i="42"/>
  <c r="I134" i="42"/>
  <c r="H134" i="42"/>
  <c r="G134" i="42"/>
  <c r="F134" i="42"/>
  <c r="E134" i="42"/>
  <c r="Q134" i="42" s="1"/>
  <c r="Q133" i="42"/>
  <c r="Q132" i="42"/>
  <c r="P129" i="42"/>
  <c r="O129" i="42"/>
  <c r="N129" i="42"/>
  <c r="M129" i="42"/>
  <c r="L129" i="42"/>
  <c r="K129" i="42"/>
  <c r="J129" i="42"/>
  <c r="I129" i="42"/>
  <c r="H129" i="42"/>
  <c r="G129" i="42"/>
  <c r="F129" i="42"/>
  <c r="E129" i="42"/>
  <c r="Q128" i="42"/>
  <c r="Q127" i="42"/>
  <c r="Q126" i="42"/>
  <c r="Q125" i="42"/>
  <c r="Q124" i="42"/>
  <c r="Q129" i="42" s="1"/>
  <c r="Q123" i="42"/>
  <c r="P120" i="42"/>
  <c r="O120" i="42"/>
  <c r="N120" i="42"/>
  <c r="M120" i="42"/>
  <c r="L120" i="42"/>
  <c r="K120" i="42"/>
  <c r="J120" i="42"/>
  <c r="I120" i="42"/>
  <c r="H120" i="42"/>
  <c r="G120" i="42"/>
  <c r="F120" i="42"/>
  <c r="E120" i="42"/>
  <c r="Q119" i="42"/>
  <c r="Q118" i="42"/>
  <c r="Q117" i="42"/>
  <c r="Q116" i="42"/>
  <c r="Q115" i="42"/>
  <c r="Q114" i="42"/>
  <c r="Q120" i="42" s="1"/>
  <c r="E26" i="42"/>
  <c r="N6" i="42"/>
  <c r="R24" i="42"/>
  <c r="R26" i="42" s="1"/>
  <c r="R22" i="42"/>
  <c r="R20" i="42"/>
  <c r="AD36" i="45" l="1"/>
  <c r="AE36" i="45" s="1"/>
  <c r="E63" i="24"/>
  <c r="E62" i="24"/>
  <c r="AD31" i="44"/>
  <c r="AE37" i="44"/>
  <c r="D71" i="24"/>
  <c r="D70" i="24"/>
  <c r="AD28" i="44"/>
  <c r="I39" i="51"/>
  <c r="J17" i="24" s="1"/>
  <c r="I37" i="51"/>
  <c r="H37" i="46"/>
  <c r="H39" i="46"/>
  <c r="I24" i="46"/>
  <c r="AE24" i="46"/>
  <c r="AC33" i="46"/>
  <c r="AE33" i="46" s="1"/>
  <c r="AD24" i="46"/>
  <c r="AD33" i="46" s="1"/>
  <c r="H41" i="46"/>
  <c r="I26" i="46"/>
  <c r="I41" i="46" s="1"/>
  <c r="F39" i="24" s="1"/>
  <c r="AE24" i="45"/>
  <c r="AC33" i="45"/>
  <c r="AE33" i="45" s="1"/>
  <c r="AD24" i="45"/>
  <c r="AD33" i="45" s="1"/>
  <c r="H37" i="45"/>
  <c r="H39" i="45"/>
  <c r="I24" i="45"/>
  <c r="H41" i="45"/>
  <c r="I26" i="45"/>
  <c r="I41" i="45" s="1"/>
  <c r="E39" i="24" s="1"/>
  <c r="J68" i="44"/>
  <c r="H30" i="44" s="1"/>
  <c r="I30" i="44" s="1"/>
  <c r="K9" i="44" s="1"/>
  <c r="C74" i="44"/>
  <c r="X36" i="44"/>
  <c r="AC24" i="44"/>
  <c r="X33" i="44"/>
  <c r="J76" i="44"/>
  <c r="H24" i="44"/>
  <c r="J78" i="44"/>
  <c r="H26" i="44"/>
  <c r="F155" i="42"/>
  <c r="F164" i="42" s="1"/>
  <c r="Q164" i="42" s="1"/>
  <c r="J155" i="42"/>
  <c r="J164" i="42" s="1"/>
  <c r="N155" i="42"/>
  <c r="N164" i="42" s="1"/>
  <c r="H157" i="42"/>
  <c r="H159" i="42" s="1"/>
  <c r="L157" i="42"/>
  <c r="L159" i="42" s="1"/>
  <c r="P157" i="42"/>
  <c r="P159" i="42" s="1"/>
  <c r="Q160" i="42"/>
  <c r="Q162" i="42" s="1"/>
  <c r="Q149" i="42"/>
  <c r="Q155" i="42" s="1"/>
  <c r="G155" i="42"/>
  <c r="G164" i="42" s="1"/>
  <c r="K155" i="42"/>
  <c r="K164" i="42" s="1"/>
  <c r="O155" i="42"/>
  <c r="O164" i="42" s="1"/>
  <c r="E157" i="42"/>
  <c r="I157" i="42"/>
  <c r="I159" i="42" s="1"/>
  <c r="M157" i="42"/>
  <c r="M159" i="42" s="1"/>
  <c r="B73" i="42"/>
  <c r="B71" i="42"/>
  <c r="D93" i="42"/>
  <c r="D97" i="42"/>
  <c r="A91" i="42"/>
  <c r="A92" i="42" s="1"/>
  <c r="A79" i="42"/>
  <c r="A80" i="42" s="1"/>
  <c r="A78" i="42"/>
  <c r="F65" i="42"/>
  <c r="E65" i="42"/>
  <c r="F55" i="42"/>
  <c r="E55" i="42"/>
  <c r="A48" i="42"/>
  <c r="D57" i="42"/>
  <c r="F34" i="42"/>
  <c r="G33" i="42"/>
  <c r="F33" i="42"/>
  <c r="G32" i="42"/>
  <c r="G34" i="42" s="1"/>
  <c r="F32" i="42"/>
  <c r="G31" i="42"/>
  <c r="F31" i="42"/>
  <c r="G30" i="42"/>
  <c r="F30" i="42"/>
  <c r="E27" i="42"/>
  <c r="I14" i="42" s="1"/>
  <c r="I15" i="42" s="1"/>
  <c r="I21" i="42"/>
  <c r="H21" i="42"/>
  <c r="G21" i="42"/>
  <c r="F21" i="42"/>
  <c r="E21" i="42"/>
  <c r="E19" i="42"/>
  <c r="J14" i="42"/>
  <c r="J15" i="42" s="1"/>
  <c r="F14" i="42"/>
  <c r="F15" i="42" s="1"/>
  <c r="E13" i="42"/>
  <c r="K11" i="42"/>
  <c r="J11" i="42"/>
  <c r="I11" i="42"/>
  <c r="H11" i="42"/>
  <c r="G11" i="42"/>
  <c r="F11" i="42"/>
  <c r="E11" i="42"/>
  <c r="E10" i="42"/>
  <c r="E9" i="42"/>
  <c r="D49" i="41"/>
  <c r="K17" i="41"/>
  <c r="AD36" i="44" l="1"/>
  <c r="AE36" i="44" s="1"/>
  <c r="D63" i="24"/>
  <c r="D62" i="24"/>
  <c r="D17" i="41"/>
  <c r="D18" i="41"/>
  <c r="I37" i="46"/>
  <c r="I39" i="46"/>
  <c r="F17" i="24" s="1"/>
  <c r="I37" i="45"/>
  <c r="I39" i="45"/>
  <c r="E17" i="24" s="1"/>
  <c r="H39" i="44"/>
  <c r="H37" i="44"/>
  <c r="I24" i="44"/>
  <c r="AE24" i="44"/>
  <c r="AC33" i="44"/>
  <c r="AE33" i="44" s="1"/>
  <c r="AD24" i="44"/>
  <c r="AD33" i="44" s="1"/>
  <c r="J74" i="44"/>
  <c r="H41" i="44"/>
  <c r="I26" i="44"/>
  <c r="I41" i="44" s="1"/>
  <c r="D39" i="24" s="1"/>
  <c r="E159" i="42"/>
  <c r="Q157" i="42"/>
  <c r="Q159" i="42" s="1"/>
  <c r="F17" i="42"/>
  <c r="E66" i="42"/>
  <c r="I17" i="42"/>
  <c r="I23" i="42" s="1"/>
  <c r="I39" i="42" s="1"/>
  <c r="I40" i="42" s="1"/>
  <c r="G14" i="42"/>
  <c r="G15" i="42" s="1"/>
  <c r="K14" i="42"/>
  <c r="K15" i="42" s="1"/>
  <c r="H14" i="42"/>
  <c r="H15" i="42" s="1"/>
  <c r="E14" i="42"/>
  <c r="Q93" i="42"/>
  <c r="A93" i="42"/>
  <c r="A95" i="42" s="1"/>
  <c r="A96" i="42" s="1"/>
  <c r="Q83" i="42"/>
  <c r="Q79" i="42"/>
  <c r="F23" i="42"/>
  <c r="E53" i="42" s="1"/>
  <c r="E57" i="42" s="1"/>
  <c r="E64" i="42" s="1"/>
  <c r="E67" i="42" s="1"/>
  <c r="I37" i="44" l="1"/>
  <c r="I39" i="44"/>
  <c r="D17" i="24" s="1"/>
  <c r="E80" i="42"/>
  <c r="F80" i="42"/>
  <c r="J80" i="42"/>
  <c r="N80" i="42"/>
  <c r="I80" i="42"/>
  <c r="L80" i="42"/>
  <c r="G80" i="42"/>
  <c r="H80" i="42"/>
  <c r="O80" i="42"/>
  <c r="M80" i="42"/>
  <c r="P80" i="42"/>
  <c r="K80" i="42"/>
  <c r="E84" i="42"/>
  <c r="H84" i="42"/>
  <c r="L84" i="42"/>
  <c r="P84" i="42"/>
  <c r="N84" i="42"/>
  <c r="J84" i="42"/>
  <c r="M84" i="42"/>
  <c r="O84" i="42"/>
  <c r="F84" i="42"/>
  <c r="I84" i="42"/>
  <c r="K84" i="42"/>
  <c r="G84" i="42"/>
  <c r="H17" i="42"/>
  <c r="H23" i="42" s="1"/>
  <c r="H39" i="42" s="1"/>
  <c r="H40" i="42" s="1"/>
  <c r="E15" i="42"/>
  <c r="Q97" i="42" s="1"/>
  <c r="F66" i="42"/>
  <c r="G17" i="42"/>
  <c r="A97" i="42"/>
  <c r="F39" i="42"/>
  <c r="F40" i="42" s="1"/>
  <c r="Q84" i="42" l="1"/>
  <c r="Q80" i="42"/>
  <c r="G23" i="42"/>
  <c r="E17" i="42"/>
  <c r="G39" i="42" l="1"/>
  <c r="G40" i="42" s="1"/>
  <c r="F53" i="42"/>
  <c r="F57" i="42" s="1"/>
  <c r="F64" i="42" s="1"/>
  <c r="F67" i="42" s="1"/>
  <c r="E23" i="42"/>
  <c r="AM54" i="41" l="1"/>
  <c r="AA54" i="41"/>
  <c r="O54" i="41"/>
  <c r="AM22" i="41"/>
  <c r="AA22" i="41"/>
  <c r="O22" i="41"/>
  <c r="O35" i="24" l="1"/>
  <c r="O40" i="24"/>
  <c r="O71" i="24" l="1"/>
  <c r="O70" i="24"/>
  <c r="K69" i="24"/>
  <c r="K59" i="41" s="1"/>
  <c r="G69" i="24"/>
  <c r="G59" i="41" s="1"/>
  <c r="N69" i="24"/>
  <c r="N59" i="41" s="1"/>
  <c r="J69" i="24"/>
  <c r="J59" i="41" s="1"/>
  <c r="F69" i="24"/>
  <c r="F59" i="41" s="1"/>
  <c r="M69" i="24"/>
  <c r="M59" i="41" s="1"/>
  <c r="I69" i="24"/>
  <c r="I59" i="41" s="1"/>
  <c r="E69" i="24"/>
  <c r="E59" i="41" s="1"/>
  <c r="L69" i="24"/>
  <c r="L59" i="41" s="1"/>
  <c r="H69" i="24"/>
  <c r="H59" i="41" s="1"/>
  <c r="D69" i="24"/>
  <c r="O41" i="24"/>
  <c r="O88" i="24" l="1"/>
  <c r="O34" i="41"/>
  <c r="O63" i="24"/>
  <c r="O62" i="24"/>
  <c r="J61" i="24"/>
  <c r="J27" i="41" s="1"/>
  <c r="J17" i="41" s="1"/>
  <c r="K61" i="24"/>
  <c r="G61" i="24"/>
  <c r="G27" i="41" s="1"/>
  <c r="G17" i="41" s="1"/>
  <c r="N61" i="24"/>
  <c r="N27" i="41" s="1"/>
  <c r="F61" i="24"/>
  <c r="F27" i="41" s="1"/>
  <c r="F17" i="41" s="1"/>
  <c r="M61" i="24"/>
  <c r="M27" i="41" s="1"/>
  <c r="M17" i="41" s="1"/>
  <c r="I61" i="24"/>
  <c r="I27" i="41" s="1"/>
  <c r="I17" i="41" s="1"/>
  <c r="E61" i="24"/>
  <c r="E27" i="41" s="1"/>
  <c r="L61" i="24"/>
  <c r="L27" i="41" s="1"/>
  <c r="L17" i="41" s="1"/>
  <c r="H61" i="24"/>
  <c r="H27" i="41" s="1"/>
  <c r="H17" i="41" s="1"/>
  <c r="D61" i="24"/>
  <c r="E17" i="41" l="1"/>
  <c r="E18" i="41"/>
  <c r="F18" i="41" s="1"/>
  <c r="G18" i="41" s="1"/>
  <c r="O39" i="24"/>
  <c r="O79" i="24" l="1"/>
  <c r="O80" i="24"/>
  <c r="O81" i="24" l="1"/>
  <c r="O75" i="24" s="1"/>
  <c r="G56" i="41" l="1"/>
  <c r="D56" i="41"/>
  <c r="E36" i="41"/>
  <c r="D55" i="24"/>
  <c r="F36" i="41" l="1"/>
  <c r="E49" i="41"/>
  <c r="D16" i="41"/>
  <c r="H24" i="41"/>
  <c r="H18" i="41" s="1"/>
  <c r="E24" i="41"/>
  <c r="D22" i="41"/>
  <c r="D23" i="41" s="1"/>
  <c r="E4" i="41"/>
  <c r="F4" i="41" s="1"/>
  <c r="G4" i="41" s="1"/>
  <c r="H4" i="41" s="1"/>
  <c r="I4" i="41" s="1"/>
  <c r="J4" i="41" s="1"/>
  <c r="AL63" i="41"/>
  <c r="AL55" i="41"/>
  <c r="Z55" i="41"/>
  <c r="N55" i="41"/>
  <c r="AM55" i="41"/>
  <c r="AA55" i="41"/>
  <c r="P54" i="41"/>
  <c r="O55" i="41"/>
  <c r="Y39" i="41"/>
  <c r="O37" i="41"/>
  <c r="O39" i="41" s="1"/>
  <c r="AL31" i="41"/>
  <c r="C23" i="41"/>
  <c r="P22" i="41"/>
  <c r="Q22" i="41" s="1"/>
  <c r="R22" i="41" s="1"/>
  <c r="S22" i="41" s="1"/>
  <c r="T22" i="41" s="1"/>
  <c r="U22" i="41" s="1"/>
  <c r="V22" i="41" s="1"/>
  <c r="W22" i="41" s="1"/>
  <c r="X22" i="41" s="1"/>
  <c r="Y22" i="41" s="1"/>
  <c r="AB22" i="41" s="1"/>
  <c r="AC22" i="41" s="1"/>
  <c r="AD22" i="41" s="1"/>
  <c r="AE22" i="41" s="1"/>
  <c r="AF22" i="41" s="1"/>
  <c r="AG22" i="41" s="1"/>
  <c r="AH22" i="41" s="1"/>
  <c r="AI22" i="41" s="1"/>
  <c r="AJ22" i="41" s="1"/>
  <c r="AK22" i="41" s="1"/>
  <c r="AN22" i="41" s="1"/>
  <c r="AO22" i="41" s="1"/>
  <c r="AP22" i="41" s="1"/>
  <c r="AQ22" i="41" s="1"/>
  <c r="AR22" i="41" s="1"/>
  <c r="AS22" i="41" s="1"/>
  <c r="AT22" i="41" s="1"/>
  <c r="AU22" i="41" s="1"/>
  <c r="AV22" i="41" s="1"/>
  <c r="AW22" i="41" s="1"/>
  <c r="C21" i="41"/>
  <c r="Y7" i="41"/>
  <c r="Z7" i="41" s="1"/>
  <c r="AA5" i="41"/>
  <c r="AM5" i="41" s="1"/>
  <c r="AK39" i="41" l="1"/>
  <c r="AL39" i="41" s="1"/>
  <c r="Z39" i="41"/>
  <c r="G36" i="41"/>
  <c r="F49" i="41"/>
  <c r="AK7" i="41"/>
  <c r="AL7" i="41" s="1"/>
  <c r="AA37" i="41"/>
  <c r="AN54" i="41"/>
  <c r="AN55" i="41" s="1"/>
  <c r="E16" i="41"/>
  <c r="I24" i="41"/>
  <c r="H56" i="41"/>
  <c r="E22" i="41"/>
  <c r="D54" i="41"/>
  <c r="D48" i="41"/>
  <c r="AB54" i="41"/>
  <c r="AB55" i="41" s="1"/>
  <c r="F24" i="41"/>
  <c r="F56" i="41" s="1"/>
  <c r="E56" i="41"/>
  <c r="C55" i="41"/>
  <c r="K4" i="41"/>
  <c r="L4" i="41" s="1"/>
  <c r="Q54" i="41"/>
  <c r="P55" i="41"/>
  <c r="AM37" i="41"/>
  <c r="I56" i="41" l="1"/>
  <c r="I18" i="41"/>
  <c r="J18" i="41" s="1"/>
  <c r="H36" i="41"/>
  <c r="G49" i="41"/>
  <c r="AC54" i="41"/>
  <c r="AD54" i="41" s="1"/>
  <c r="E48" i="41"/>
  <c r="AO54" i="41"/>
  <c r="D55" i="41"/>
  <c r="E54" i="41"/>
  <c r="F22" i="41"/>
  <c r="E23" i="41"/>
  <c r="F16" i="41"/>
  <c r="M4" i="41"/>
  <c r="Q55" i="41"/>
  <c r="R54" i="41"/>
  <c r="J56" i="41" l="1"/>
  <c r="K24" i="41"/>
  <c r="K18" i="41" s="1"/>
  <c r="I36" i="41"/>
  <c r="H49" i="41"/>
  <c r="AC55" i="41"/>
  <c r="AP54" i="41"/>
  <c r="AO55" i="41"/>
  <c r="G22" i="41"/>
  <c r="F23" i="41"/>
  <c r="F54" i="41"/>
  <c r="E55" i="41"/>
  <c r="G16" i="41"/>
  <c r="H16" i="41" s="1"/>
  <c r="F48" i="41"/>
  <c r="R55" i="41"/>
  <c r="S54" i="41"/>
  <c r="AD55" i="41"/>
  <c r="AE54" i="41"/>
  <c r="L24" i="41" l="1"/>
  <c r="L18" i="41" s="1"/>
  <c r="K56" i="41"/>
  <c r="I49" i="41"/>
  <c r="J36" i="41"/>
  <c r="AQ54" i="41"/>
  <c r="AP55" i="41"/>
  <c r="G48" i="41"/>
  <c r="G54" i="41"/>
  <c r="F55" i="41"/>
  <c r="H22" i="41"/>
  <c r="G23" i="41"/>
  <c r="AE55" i="41"/>
  <c r="AF54" i="41"/>
  <c r="S55" i="41"/>
  <c r="T54" i="41"/>
  <c r="M18" i="41" l="1"/>
  <c r="L56" i="41"/>
  <c r="J49" i="41"/>
  <c r="K36" i="41"/>
  <c r="AQ55" i="41"/>
  <c r="AR54" i="41"/>
  <c r="I22" i="41"/>
  <c r="H23" i="41"/>
  <c r="I16" i="41"/>
  <c r="H54" i="41"/>
  <c r="G55" i="41"/>
  <c r="H48" i="41"/>
  <c r="AF55" i="41"/>
  <c r="AG54" i="41"/>
  <c r="U54" i="41"/>
  <c r="T55" i="41"/>
  <c r="N24" i="41" l="1"/>
  <c r="M56" i="41"/>
  <c r="K49" i="41"/>
  <c r="L36" i="41"/>
  <c r="J16" i="41"/>
  <c r="AR55" i="41"/>
  <c r="AS54" i="41"/>
  <c r="I48" i="41"/>
  <c r="H55" i="41"/>
  <c r="I54" i="41"/>
  <c r="I23" i="41"/>
  <c r="J22" i="41"/>
  <c r="U55" i="41"/>
  <c r="V54" i="41"/>
  <c r="AH54" i="41"/>
  <c r="AG55" i="41"/>
  <c r="N56" i="41" l="1"/>
  <c r="O24" i="41"/>
  <c r="L49" i="41"/>
  <c r="M36" i="41"/>
  <c r="K16" i="41"/>
  <c r="AT54" i="41"/>
  <c r="AS55" i="41"/>
  <c r="J23" i="41"/>
  <c r="K22" i="41"/>
  <c r="I55" i="41"/>
  <c r="J54" i="41"/>
  <c r="J48" i="41"/>
  <c r="AH55" i="41"/>
  <c r="AI54" i="41"/>
  <c r="V55" i="41"/>
  <c r="W54" i="41"/>
  <c r="P24" i="41" l="1"/>
  <c r="O56" i="41"/>
  <c r="M49" i="41"/>
  <c r="N42" i="41"/>
  <c r="AU54" i="41"/>
  <c r="AT55" i="41"/>
  <c r="J55" i="41"/>
  <c r="K54" i="41"/>
  <c r="K48" i="41"/>
  <c r="K23" i="41"/>
  <c r="L22" i="41"/>
  <c r="L16" i="41"/>
  <c r="W55" i="41"/>
  <c r="X54" i="41"/>
  <c r="AI55" i="41"/>
  <c r="AJ54" i="41"/>
  <c r="O42" i="41" l="1"/>
  <c r="P42" i="41" s="1"/>
  <c r="Q42" i="41" s="1"/>
  <c r="R42" i="41" s="1"/>
  <c r="S42" i="41" s="1"/>
  <c r="T42" i="41" s="1"/>
  <c r="U42" i="41" s="1"/>
  <c r="V42" i="41" s="1"/>
  <c r="W42" i="41" s="1"/>
  <c r="X42" i="41" s="1"/>
  <c r="Y42" i="41" s="1"/>
  <c r="P15" i="41"/>
  <c r="Q24" i="41"/>
  <c r="P56" i="41"/>
  <c r="P47" i="41" s="1"/>
  <c r="AU55" i="41"/>
  <c r="AV54" i="41"/>
  <c r="M22" i="41"/>
  <c r="M23" i="41" s="1"/>
  <c r="L23" i="41"/>
  <c r="L48" i="41"/>
  <c r="K55" i="41"/>
  <c r="L54" i="41"/>
  <c r="M16" i="41"/>
  <c r="AK54" i="41"/>
  <c r="AK55" i="41" s="1"/>
  <c r="AJ55" i="41"/>
  <c r="Y54" i="41"/>
  <c r="Y55" i="41" s="1"/>
  <c r="X55" i="41"/>
  <c r="Q15" i="41" l="1"/>
  <c r="N5" i="41"/>
  <c r="N18" i="41"/>
  <c r="Q56" i="41"/>
  <c r="Q47" i="41" s="1"/>
  <c r="R24" i="41"/>
  <c r="R15" i="41" s="1"/>
  <c r="M48" i="41"/>
  <c r="N37" i="41" s="1"/>
  <c r="AW54" i="41"/>
  <c r="AW55" i="41" s="1"/>
  <c r="AV55" i="41"/>
  <c r="M54" i="41"/>
  <c r="L55" i="41"/>
  <c r="R56" i="41" l="1"/>
  <c r="R47" i="41" s="1"/>
  <c r="S24" i="41"/>
  <c r="S15" i="41" s="1"/>
  <c r="N6" i="41"/>
  <c r="M55" i="41"/>
  <c r="N8" i="41" l="1"/>
  <c r="Z9" i="41" s="1"/>
  <c r="S56" i="41"/>
  <c r="S47" i="41" s="1"/>
  <c r="T24" i="41"/>
  <c r="O6" i="41" l="1"/>
  <c r="T56" i="41"/>
  <c r="T47" i="41" s="1"/>
  <c r="U24" i="41"/>
  <c r="T15" i="41"/>
  <c r="U15" i="41" l="1"/>
  <c r="N17" i="41"/>
  <c r="U56" i="41"/>
  <c r="U47" i="41" s="1"/>
  <c r="V24" i="41"/>
  <c r="V15" i="41" s="1"/>
  <c r="V56" i="41" l="1"/>
  <c r="V47" i="41" s="1"/>
  <c r="W24" i="41"/>
  <c r="W15" i="41" s="1"/>
  <c r="X24" i="41" l="1"/>
  <c r="X15" i="41" s="1"/>
  <c r="W56" i="41"/>
  <c r="W47" i="41" s="1"/>
  <c r="Y24" i="41" l="1"/>
  <c r="Y15" i="41" s="1"/>
  <c r="X56" i="41"/>
  <c r="X47" i="41" s="1"/>
  <c r="Y56" i="41" l="1"/>
  <c r="Y47" i="41" s="1"/>
  <c r="Z24" i="41"/>
  <c r="Z15" i="41" s="1"/>
  <c r="AA24" i="41" l="1"/>
  <c r="AA15" i="41" s="1"/>
  <c r="Z56" i="41"/>
  <c r="Z47" i="41" s="1"/>
  <c r="AA56" i="41" l="1"/>
  <c r="AA47" i="41" s="1"/>
  <c r="AB24" i="41"/>
  <c r="AB16" i="41" s="1"/>
  <c r="AB15" i="41" l="1"/>
  <c r="AB56" i="41"/>
  <c r="AB47" i="41" s="1"/>
  <c r="AC24" i="41"/>
  <c r="AC16" i="41" s="1"/>
  <c r="AB48" i="41" l="1"/>
  <c r="AC56" i="41"/>
  <c r="AC47" i="41" s="1"/>
  <c r="AD24" i="41"/>
  <c r="AC15" i="41"/>
  <c r="AD15" i="41" s="1"/>
  <c r="AC48" i="41" l="1"/>
  <c r="AD56" i="41"/>
  <c r="AD47" i="41" s="1"/>
  <c r="AE24" i="41"/>
  <c r="AE15" i="41" s="1"/>
  <c r="AD16" i="41"/>
  <c r="AE16" i="41" s="1"/>
  <c r="AF24" i="41" l="1"/>
  <c r="AF16" i="41" s="1"/>
  <c r="AE56" i="41"/>
  <c r="AE47" i="41" s="1"/>
  <c r="AD48" i="41"/>
  <c r="AE48" i="41" l="1"/>
  <c r="AF56" i="41"/>
  <c r="AF47" i="41" s="1"/>
  <c r="AG24" i="41"/>
  <c r="AF15" i="41"/>
  <c r="AG15" i="41" s="1"/>
  <c r="AF48" i="41" l="1"/>
  <c r="AG56" i="41"/>
  <c r="AG47" i="41" s="1"/>
  <c r="AH24" i="41"/>
  <c r="AH15" i="41" s="1"/>
  <c r="AG16" i="41"/>
  <c r="AH16" i="41" s="1"/>
  <c r="AH56" i="41" l="1"/>
  <c r="AH47" i="41" s="1"/>
  <c r="AI24" i="41"/>
  <c r="AI16" i="41" s="1"/>
  <c r="AG48" i="41"/>
  <c r="AH48" i="41" l="1"/>
  <c r="AJ24" i="41"/>
  <c r="AI56" i="41"/>
  <c r="AI47" i="41" s="1"/>
  <c r="AI15" i="41"/>
  <c r="AI48" i="41" l="1"/>
  <c r="AJ15" i="41"/>
  <c r="AJ56" i="41"/>
  <c r="AJ48" i="41" s="1"/>
  <c r="AK24" i="41"/>
  <c r="AJ16" i="41"/>
  <c r="AK16" i="41" s="1"/>
  <c r="AK15" i="41" l="1"/>
  <c r="AL24" i="41"/>
  <c r="AL15" i="41" s="1"/>
  <c r="AK56" i="41"/>
  <c r="AK48" i="41" s="1"/>
  <c r="AJ47" i="41"/>
  <c r="AK47" i="41" s="1"/>
  <c r="AM24" i="41" l="1"/>
  <c r="AM15" i="41" s="1"/>
  <c r="AL56" i="41"/>
  <c r="AL47" i="41" s="1"/>
  <c r="AN24" i="41" l="1"/>
  <c r="AM56" i="41"/>
  <c r="AM47" i="41" s="1"/>
  <c r="AN15" i="41" l="1"/>
  <c r="AO24" i="41"/>
  <c r="AN56" i="41"/>
  <c r="AN47" i="41" s="1"/>
  <c r="AN16" i="41"/>
  <c r="AN48" i="41" l="1"/>
  <c r="AO16" i="41"/>
  <c r="AO56" i="41"/>
  <c r="AO47" i="41" s="1"/>
  <c r="AP24" i="41"/>
  <c r="AP16" i="41" s="1"/>
  <c r="AO15" i="41"/>
  <c r="AP15" i="41" s="1"/>
  <c r="AP56" i="41" l="1"/>
  <c r="AP47" i="41" s="1"/>
  <c r="AQ24" i="41"/>
  <c r="AQ15" i="41" s="1"/>
  <c r="AO48" i="41"/>
  <c r="AP48" i="41" l="1"/>
  <c r="AR24" i="41"/>
  <c r="AQ56" i="41"/>
  <c r="AQ47" i="41" s="1"/>
  <c r="AQ16" i="41"/>
  <c r="AQ48" i="41" l="1"/>
  <c r="AR16" i="41"/>
  <c r="AR56" i="41"/>
  <c r="AR48" i="41" s="1"/>
  <c r="AS24" i="41"/>
  <c r="AR15" i="41"/>
  <c r="AS56" i="41" l="1"/>
  <c r="AS48" i="41" s="1"/>
  <c r="AT24" i="41"/>
  <c r="AS16" i="41"/>
  <c r="AR47" i="41"/>
  <c r="AS15" i="41"/>
  <c r="AS47" i="41" l="1"/>
  <c r="AT16" i="41"/>
  <c r="AT56" i="41"/>
  <c r="AT48" i="41" s="1"/>
  <c r="AU24" i="41"/>
  <c r="AT15" i="41"/>
  <c r="AU15" i="41" s="1"/>
  <c r="AT47" i="41" l="1"/>
  <c r="AU56" i="41"/>
  <c r="AV24" i="41"/>
  <c r="AV15" i="41" s="1"/>
  <c r="AU16" i="41"/>
  <c r="AK31" i="41"/>
  <c r="AJ63" i="41"/>
  <c r="AK63" i="41"/>
  <c r="AU47" i="41" l="1"/>
  <c r="AU48" i="41"/>
  <c r="AV56" i="41"/>
  <c r="AV48" i="41" s="1"/>
  <c r="AW24" i="41"/>
  <c r="AW56" i="41" s="1"/>
  <c r="AV16" i="41"/>
  <c r="AG31" i="41"/>
  <c r="AC31" i="41"/>
  <c r="AI31" i="41"/>
  <c r="AB31" i="41"/>
  <c r="AJ31" i="41"/>
  <c r="AA31" i="41"/>
  <c r="AI63" i="41"/>
  <c r="AE63" i="41"/>
  <c r="AC63" i="41"/>
  <c r="AG63" i="41"/>
  <c r="AF63" i="41"/>
  <c r="AH63" i="41"/>
  <c r="AA63" i="41"/>
  <c r="AD63" i="41"/>
  <c r="AB63" i="41"/>
  <c r="AW48" i="41" l="1"/>
  <c r="AV47" i="41"/>
  <c r="AW47" i="41"/>
  <c r="AW15" i="41"/>
  <c r="AW16" i="41"/>
  <c r="AH31" i="41"/>
  <c r="AD31" i="41"/>
  <c r="AE31" i="41"/>
  <c r="AF31" i="41"/>
  <c r="AW31" i="41" l="1"/>
  <c r="AO31" i="41" l="1"/>
  <c r="AM31" i="41"/>
  <c r="AU31" i="41"/>
  <c r="AV31" i="41"/>
  <c r="AT31" i="41"/>
  <c r="AW63" i="41"/>
  <c r="AR31" i="41" l="1"/>
  <c r="AN31" i="41"/>
  <c r="AS31" i="41"/>
  <c r="AP31" i="41"/>
  <c r="AQ31" i="41"/>
  <c r="AP63" i="41"/>
  <c r="AR63" i="41"/>
  <c r="AM63" i="41"/>
  <c r="AV63" i="41"/>
  <c r="AO63" i="41"/>
  <c r="AS63" i="41"/>
  <c r="AQ63" i="41"/>
  <c r="AN63" i="41"/>
  <c r="AT63" i="41" l="1"/>
  <c r="AU63" i="41"/>
  <c r="O69" i="24" l="1"/>
  <c r="O59" i="41" s="1"/>
  <c r="O61" i="24"/>
  <c r="O27" i="41" s="1"/>
  <c r="N50" i="41" l="1"/>
  <c r="O50" i="41" s="1"/>
  <c r="P50" i="41" s="1"/>
  <c r="Q50" i="41" s="1"/>
  <c r="R50" i="41" s="1"/>
  <c r="S50" i="41" s="1"/>
  <c r="T50" i="41" s="1"/>
  <c r="U50" i="41" s="1"/>
  <c r="V50" i="41" s="1"/>
  <c r="W50" i="41" s="1"/>
  <c r="X50" i="41" s="1"/>
  <c r="Y50" i="41" s="1"/>
  <c r="N38" i="41"/>
  <c r="N40" i="41" s="1"/>
  <c r="N49" i="41" l="1"/>
  <c r="O36" i="41" l="1"/>
  <c r="O38" i="41"/>
  <c r="AH9" i="41"/>
  <c r="AF9" i="41"/>
  <c r="AK9" i="41"/>
  <c r="AD9" i="41"/>
  <c r="AB9" i="41"/>
  <c r="AJ9" i="41"/>
  <c r="AC9" i="41"/>
  <c r="AE9" i="41"/>
  <c r="AA9" i="41"/>
  <c r="AG9" i="41"/>
  <c r="AI9" i="41"/>
  <c r="AG41" i="41"/>
  <c r="AH41" i="41"/>
  <c r="AD41" i="41"/>
  <c r="AJ41" i="41"/>
  <c r="Z41" i="41"/>
  <c r="AB41" i="41"/>
  <c r="AC41" i="41"/>
  <c r="AE41" i="41"/>
  <c r="AA41" i="41"/>
  <c r="AK41" i="41"/>
  <c r="AI41" i="41"/>
  <c r="AF41" i="41"/>
  <c r="I11" i="41" l="1"/>
  <c r="I12" i="41" s="1"/>
  <c r="F11" i="41"/>
  <c r="F12" i="41" s="1"/>
  <c r="L11" i="41"/>
  <c r="L12" i="41" s="1"/>
  <c r="L20" i="41" s="1"/>
  <c r="M11" i="41"/>
  <c r="M12" i="41" s="1"/>
  <c r="M20" i="41" s="1"/>
  <c r="E11" i="41"/>
  <c r="E12" i="41" s="1"/>
  <c r="G11" i="41"/>
  <c r="G12" i="41" s="1"/>
  <c r="H11" i="41"/>
  <c r="H12" i="41" s="1"/>
  <c r="K11" i="41"/>
  <c r="K12" i="41" s="1"/>
  <c r="J11" i="41"/>
  <c r="J12" i="41" s="1"/>
  <c r="D11" i="41"/>
  <c r="D12" i="41" s="1"/>
  <c r="D31" i="41" s="1"/>
  <c r="D43" i="41"/>
  <c r="D44" i="41" s="1"/>
  <c r="D52" i="41" s="1"/>
  <c r="E43" i="41"/>
  <c r="E44" i="41" s="1"/>
  <c r="E52" i="41" s="1"/>
  <c r="I43" i="41"/>
  <c r="I44" i="41" s="1"/>
  <c r="I52" i="41" s="1"/>
  <c r="M43" i="41"/>
  <c r="M44" i="41" s="1"/>
  <c r="M52" i="41" s="1"/>
  <c r="N63" i="41" s="1"/>
  <c r="F43" i="41"/>
  <c r="F44" i="41" s="1"/>
  <c r="F52" i="41" s="1"/>
  <c r="J43" i="41"/>
  <c r="J44" i="41" s="1"/>
  <c r="J52" i="41" s="1"/>
  <c r="G43" i="41"/>
  <c r="G44" i="41" s="1"/>
  <c r="G52" i="41" s="1"/>
  <c r="K43" i="41"/>
  <c r="K44" i="41" s="1"/>
  <c r="K52" i="41" s="1"/>
  <c r="H43" i="41"/>
  <c r="H44" i="41" s="1"/>
  <c r="H52" i="41" s="1"/>
  <c r="L43" i="41"/>
  <c r="L44" i="41" s="1"/>
  <c r="L52" i="41" s="1"/>
  <c r="O4" i="41"/>
  <c r="O17" i="41" s="1"/>
  <c r="C51" i="41"/>
  <c r="D80" i="24" s="1"/>
  <c r="P36" i="41"/>
  <c r="M63" i="41" l="1"/>
  <c r="E80" i="24"/>
  <c r="D79" i="24"/>
  <c r="D81" i="24" s="1"/>
  <c r="D75" i="24" s="1"/>
  <c r="O49" i="41"/>
  <c r="I63" i="41"/>
  <c r="K63" i="41"/>
  <c r="L63" i="41"/>
  <c r="G63" i="41"/>
  <c r="E63" i="41"/>
  <c r="P59" i="41"/>
  <c r="Q36" i="41"/>
  <c r="D63" i="41"/>
  <c r="H63" i="41"/>
  <c r="C53" i="41"/>
  <c r="F63" i="41"/>
  <c r="J63" i="41"/>
  <c r="O18" i="41"/>
  <c r="P4" i="41"/>
  <c r="P49" i="41" l="1"/>
  <c r="P27" i="41"/>
  <c r="Q4" i="41"/>
  <c r="R36" i="41"/>
  <c r="Q59" i="41"/>
  <c r="P18" i="41" l="1"/>
  <c r="P17" i="41"/>
  <c r="Q49" i="41"/>
  <c r="Q27" i="41"/>
  <c r="R4" i="41"/>
  <c r="S36" i="41"/>
  <c r="R59" i="41"/>
  <c r="Q17" i="41" l="1"/>
  <c r="Q18" i="41"/>
  <c r="R49" i="41"/>
  <c r="T36" i="41"/>
  <c r="S59" i="41"/>
  <c r="S4" i="41"/>
  <c r="R27" i="41"/>
  <c r="R18" i="41" l="1"/>
  <c r="R17" i="41"/>
  <c r="S49" i="41"/>
  <c r="T4" i="41"/>
  <c r="S27" i="41"/>
  <c r="U36" i="41"/>
  <c r="T59" i="41"/>
  <c r="S18" i="41" l="1"/>
  <c r="T49" i="41"/>
  <c r="S17" i="41"/>
  <c r="F48" i="24"/>
  <c r="U59" i="41"/>
  <c r="V36" i="41"/>
  <c r="U4" i="41"/>
  <c r="T27" i="41"/>
  <c r="U49" i="41" l="1"/>
  <c r="T17" i="41"/>
  <c r="H48" i="24"/>
  <c r="T18" i="41"/>
  <c r="V4" i="41"/>
  <c r="U27" i="41"/>
  <c r="W36" i="41"/>
  <c r="V59" i="41"/>
  <c r="V49" i="41" l="1"/>
  <c r="U17" i="41"/>
  <c r="L48" i="24"/>
  <c r="X36" i="41"/>
  <c r="W59" i="41"/>
  <c r="W4" i="41"/>
  <c r="V27" i="41"/>
  <c r="U18" i="41"/>
  <c r="W49" i="41" l="1"/>
  <c r="V17" i="41"/>
  <c r="W27" i="41"/>
  <c r="X4" i="41"/>
  <c r="V18" i="41"/>
  <c r="Y36" i="41"/>
  <c r="AA39" i="41" s="1"/>
  <c r="X59" i="41"/>
  <c r="W17" i="41" l="1"/>
  <c r="W18" i="41"/>
  <c r="Y59" i="41"/>
  <c r="Z42" i="41"/>
  <c r="Y4" i="41"/>
  <c r="AA7" i="41" s="1"/>
  <c r="X27" i="41"/>
  <c r="X49" i="41"/>
  <c r="X17" i="41" l="1"/>
  <c r="X18" i="41"/>
  <c r="AA42" i="41"/>
  <c r="AB42" i="41" s="1"/>
  <c r="AC42" i="41" s="1"/>
  <c r="AD42" i="41" s="1"/>
  <c r="AE42" i="41" s="1"/>
  <c r="AF42" i="41" s="1"/>
  <c r="AG42" i="41" s="1"/>
  <c r="AH42" i="41" s="1"/>
  <c r="AI42" i="41" s="1"/>
  <c r="AJ42" i="41" s="1"/>
  <c r="AK42" i="41" s="1"/>
  <c r="Z10" i="41"/>
  <c r="Y27" i="41"/>
  <c r="Y49" i="41"/>
  <c r="Y17" i="41" l="1"/>
  <c r="AA10" i="41"/>
  <c r="AB10" i="41" s="1"/>
  <c r="AC10" i="41" s="1"/>
  <c r="AD10" i="41" s="1"/>
  <c r="AE10" i="41" s="1"/>
  <c r="AF10" i="41" s="1"/>
  <c r="AG10" i="41" s="1"/>
  <c r="AH10" i="41" s="1"/>
  <c r="AI10" i="41" s="1"/>
  <c r="AJ10" i="41" s="1"/>
  <c r="AK10" i="41" s="1"/>
  <c r="Y18" i="41"/>
  <c r="J48" i="24" l="1"/>
  <c r="K48" i="24"/>
  <c r="M48" i="24"/>
  <c r="N48" i="24"/>
  <c r="O48" i="24"/>
  <c r="I48" i="24" l="1"/>
  <c r="O18" i="24" l="1"/>
  <c r="O13" i="24"/>
  <c r="O19" i="24" l="1"/>
  <c r="O87" i="24" l="1"/>
  <c r="O2" i="41"/>
  <c r="O17" i="24"/>
  <c r="D43" i="24" l="1"/>
  <c r="D21" i="24"/>
  <c r="D22" i="24" s="1"/>
  <c r="D23" i="24" s="1"/>
  <c r="E48" i="24"/>
  <c r="D44" i="24" l="1"/>
  <c r="D45" i="24" l="1"/>
  <c r="E21" i="24"/>
  <c r="E22" i="24" s="1"/>
  <c r="E23" i="24" l="1"/>
  <c r="C53" i="24"/>
  <c r="C51" i="24"/>
  <c r="D48" i="24"/>
  <c r="M43" i="24"/>
  <c r="I43" i="24"/>
  <c r="E43" i="24"/>
  <c r="A40" i="24"/>
  <c r="A36" i="24"/>
  <c r="A37" i="24" s="1"/>
  <c r="C29" i="24"/>
  <c r="C22" i="24"/>
  <c r="C21" i="24"/>
  <c r="N21" i="24"/>
  <c r="J21" i="24"/>
  <c r="F21" i="24"/>
  <c r="A14" i="24"/>
  <c r="E7" i="24"/>
  <c r="D4" i="24"/>
  <c r="E4" i="24" s="1"/>
  <c r="F4" i="24" s="1"/>
  <c r="G4" i="24" s="1"/>
  <c r="H4" i="24" s="1"/>
  <c r="I4" i="24" s="1"/>
  <c r="J4" i="24" s="1"/>
  <c r="K4" i="24" s="1"/>
  <c r="L4" i="24" s="1"/>
  <c r="M4" i="24" s="1"/>
  <c r="N4" i="24" s="1"/>
  <c r="O4" i="24" s="1"/>
  <c r="F7" i="24" l="1"/>
  <c r="E55" i="24"/>
  <c r="E44" i="24"/>
  <c r="E45" i="24" s="1"/>
  <c r="A15" i="24"/>
  <c r="C24" i="24" s="1"/>
  <c r="C15" i="24"/>
  <c r="H21" i="24"/>
  <c r="H22" i="24" s="1"/>
  <c r="H23" i="24" s="1"/>
  <c r="L21" i="24"/>
  <c r="L22" i="24" s="1"/>
  <c r="L23" i="24" s="1"/>
  <c r="G43" i="24"/>
  <c r="G44" i="24" s="1"/>
  <c r="G45" i="24" s="1"/>
  <c r="K43" i="24"/>
  <c r="K44" i="24" s="1"/>
  <c r="K45" i="24" s="1"/>
  <c r="O43" i="24"/>
  <c r="O44" i="24" s="1"/>
  <c r="O45" i="24" s="1"/>
  <c r="I21" i="24"/>
  <c r="I22" i="24" s="1"/>
  <c r="I23" i="24" s="1"/>
  <c r="C37" i="24"/>
  <c r="H43" i="24"/>
  <c r="H44" i="24" s="1"/>
  <c r="H45" i="24" s="1"/>
  <c r="L43" i="24"/>
  <c r="L44" i="24" s="1"/>
  <c r="L45" i="24" s="1"/>
  <c r="G21" i="24"/>
  <c r="G22" i="24" s="1"/>
  <c r="G23" i="24" s="1"/>
  <c r="K21" i="24"/>
  <c r="K22" i="24" s="1"/>
  <c r="K23" i="24" s="1"/>
  <c r="O21" i="24"/>
  <c r="O22" i="24" s="1"/>
  <c r="O23" i="24" s="1"/>
  <c r="F43" i="24"/>
  <c r="F44" i="24" s="1"/>
  <c r="F45" i="24" s="1"/>
  <c r="J43" i="24"/>
  <c r="J44" i="24" s="1"/>
  <c r="J45" i="24" s="1"/>
  <c r="N43" i="24"/>
  <c r="N44" i="24" s="1"/>
  <c r="N45" i="24" s="1"/>
  <c r="F22" i="24"/>
  <c r="F23" i="24" s="1"/>
  <c r="J22" i="24"/>
  <c r="J23" i="24" s="1"/>
  <c r="N22" i="24"/>
  <c r="N23" i="24" s="1"/>
  <c r="I44" i="24"/>
  <c r="I45" i="24" s="1"/>
  <c r="M44" i="24"/>
  <c r="M45" i="24" s="1"/>
  <c r="P13" i="24"/>
  <c r="P35" i="24"/>
  <c r="A41" i="24"/>
  <c r="P40" i="24"/>
  <c r="P18" i="24"/>
  <c r="G7" i="24" l="1"/>
  <c r="F55" i="24"/>
  <c r="M21" i="24"/>
  <c r="M22" i="24" s="1"/>
  <c r="M23" i="24" s="1"/>
  <c r="P19" i="24"/>
  <c r="P87" i="24" s="1"/>
  <c r="P41" i="24"/>
  <c r="P88" i="24" s="1"/>
  <c r="P43" i="24"/>
  <c r="A42" i="24"/>
  <c r="A43" i="24" s="1"/>
  <c r="H7" i="24" l="1"/>
  <c r="G55" i="24"/>
  <c r="P21" i="24"/>
  <c r="A44" i="24"/>
  <c r="C46" i="24" s="1"/>
  <c r="C44" i="24"/>
  <c r="G48" i="24"/>
  <c r="C43" i="24"/>
  <c r="I7" i="24" l="1"/>
  <c r="H55" i="24"/>
  <c r="O15" i="24"/>
  <c r="O24" i="24" s="1"/>
  <c r="O25" i="24" s="1"/>
  <c r="D15" i="24"/>
  <c r="D24" i="24" s="1"/>
  <c r="K15" i="24"/>
  <c r="K24" i="24" s="1"/>
  <c r="E15" i="24"/>
  <c r="E24" i="24" s="1"/>
  <c r="L15" i="24"/>
  <c r="L24" i="24" s="1"/>
  <c r="M15" i="24"/>
  <c r="M24" i="24" s="1"/>
  <c r="J15" i="24"/>
  <c r="J24" i="24" s="1"/>
  <c r="I15" i="24"/>
  <c r="I24" i="24" s="1"/>
  <c r="N15" i="24"/>
  <c r="N24" i="24" s="1"/>
  <c r="H15" i="24"/>
  <c r="H24" i="24" s="1"/>
  <c r="G15" i="24"/>
  <c r="G24" i="24" s="1"/>
  <c r="I37" i="24"/>
  <c r="I46" i="24" s="1"/>
  <c r="G37" i="24"/>
  <c r="G46" i="24" s="1"/>
  <c r="O37" i="24"/>
  <c r="O46" i="24" s="1"/>
  <c r="O47" i="24" s="1"/>
  <c r="K37" i="24"/>
  <c r="K46" i="24" s="1"/>
  <c r="L37" i="24"/>
  <c r="L46" i="24" s="1"/>
  <c r="E37" i="24"/>
  <c r="E46" i="24" s="1"/>
  <c r="H37" i="24"/>
  <c r="H46" i="24" s="1"/>
  <c r="J37" i="24"/>
  <c r="J46" i="24" s="1"/>
  <c r="F37" i="24"/>
  <c r="F46" i="24" s="1"/>
  <c r="N37" i="24"/>
  <c r="N46" i="24" s="1"/>
  <c r="P44" i="24"/>
  <c r="P45" i="24" s="1"/>
  <c r="P39" i="24"/>
  <c r="M37" i="24"/>
  <c r="M46" i="24" s="1"/>
  <c r="D25" i="24" l="1"/>
  <c r="D57" i="24" s="1"/>
  <c r="E47" i="24"/>
  <c r="E65" i="24" s="1"/>
  <c r="E25" i="24"/>
  <c r="E57" i="24" s="1"/>
  <c r="F47" i="24"/>
  <c r="F65" i="24" s="1"/>
  <c r="G47" i="24"/>
  <c r="G65" i="24" s="1"/>
  <c r="G25" i="24"/>
  <c r="G57" i="24" s="1"/>
  <c r="H47" i="24"/>
  <c r="H65" i="24" s="1"/>
  <c r="H25" i="24"/>
  <c r="H57" i="24" s="1"/>
  <c r="I47" i="24"/>
  <c r="I65" i="24" s="1"/>
  <c r="I25" i="24"/>
  <c r="I57" i="24" s="1"/>
  <c r="J47" i="24"/>
  <c r="J65" i="24" s="1"/>
  <c r="J25" i="24"/>
  <c r="J57" i="24" s="1"/>
  <c r="K47" i="24"/>
  <c r="K65" i="24" s="1"/>
  <c r="K25" i="24"/>
  <c r="K57" i="24" s="1"/>
  <c r="L25" i="24"/>
  <c r="L57" i="24" s="1"/>
  <c r="L47" i="24"/>
  <c r="L65" i="24" s="1"/>
  <c r="M25" i="24"/>
  <c r="M57" i="24" s="1"/>
  <c r="M47" i="24"/>
  <c r="M65" i="24" s="1"/>
  <c r="N47" i="24"/>
  <c r="N65" i="24" s="1"/>
  <c r="N25" i="24"/>
  <c r="N57" i="24" s="1"/>
  <c r="O57" i="24"/>
  <c r="O26" i="41" s="1"/>
  <c r="J7" i="24"/>
  <c r="I55" i="24"/>
  <c r="D37" i="24"/>
  <c r="D46" i="24" s="1"/>
  <c r="F15" i="24"/>
  <c r="F24" i="24" s="1"/>
  <c r="O65" i="24"/>
  <c r="O58" i="41" s="1"/>
  <c r="P17" i="24"/>
  <c r="D47" i="24" l="1"/>
  <c r="D65" i="24" s="1"/>
  <c r="F25" i="24"/>
  <c r="F57" i="24" s="1"/>
  <c r="G26" i="41"/>
  <c r="G58" i="41"/>
  <c r="G61" i="41" s="1"/>
  <c r="J26" i="41"/>
  <c r="J58" i="41"/>
  <c r="J61" i="41" s="1"/>
  <c r="K26" i="41"/>
  <c r="K58" i="41"/>
  <c r="K61" i="41" s="1"/>
  <c r="M26" i="41"/>
  <c r="M58" i="41"/>
  <c r="M61" i="41" s="1"/>
  <c r="N58" i="41"/>
  <c r="N61" i="41" s="1"/>
  <c r="E26" i="41"/>
  <c r="I26" i="41"/>
  <c r="H26" i="41"/>
  <c r="H58" i="41"/>
  <c r="H61" i="41" s="1"/>
  <c r="L58" i="41"/>
  <c r="L61" i="41" s="1"/>
  <c r="F58" i="41"/>
  <c r="F61" i="41" s="1"/>
  <c r="I58" i="41"/>
  <c r="I61" i="41" s="1"/>
  <c r="L26" i="41"/>
  <c r="N26" i="41"/>
  <c r="K7" i="24"/>
  <c r="J55" i="24"/>
  <c r="P14" i="24"/>
  <c r="P15" i="24"/>
  <c r="P22" i="24"/>
  <c r="P23" i="24" s="1"/>
  <c r="D49" i="24" l="1"/>
  <c r="D67" i="24" s="1"/>
  <c r="E58" i="41"/>
  <c r="E61" i="41" s="1"/>
  <c r="F26" i="41"/>
  <c r="P47" i="24"/>
  <c r="L7" i="24"/>
  <c r="K55" i="24"/>
  <c r="P36" i="24"/>
  <c r="P25" i="24"/>
  <c r="D66" i="24" l="1"/>
  <c r="D68" i="24" s="1"/>
  <c r="M7" i="24"/>
  <c r="L55" i="24"/>
  <c r="P24" i="24"/>
  <c r="P37" i="24"/>
  <c r="D27" i="24"/>
  <c r="D59" i="24" l="1"/>
  <c r="D58" i="24"/>
  <c r="D26" i="41"/>
  <c r="D29" i="41" s="1"/>
  <c r="D58" i="41"/>
  <c r="D47" i="41" s="1"/>
  <c r="N7" i="24"/>
  <c r="M55" i="24"/>
  <c r="D29" i="24"/>
  <c r="E27" i="24" s="1"/>
  <c r="P46" i="24"/>
  <c r="D28" i="24"/>
  <c r="D60" i="24" l="1"/>
  <c r="D15" i="41"/>
  <c r="E28" i="24"/>
  <c r="E58" i="24"/>
  <c r="E59" i="24"/>
  <c r="D61" i="41"/>
  <c r="E47" i="41"/>
  <c r="E60" i="41" s="1"/>
  <c r="E62" i="41" s="1"/>
  <c r="D53" i="41"/>
  <c r="D60" i="41"/>
  <c r="D62" i="41" s="1"/>
  <c r="O7" i="24"/>
  <c r="O55" i="24" s="1"/>
  <c r="N55" i="24"/>
  <c r="E29" i="24"/>
  <c r="F27" i="24" s="1"/>
  <c r="D51" i="24"/>
  <c r="D50" i="24"/>
  <c r="E15" i="41" l="1"/>
  <c r="E60" i="24"/>
  <c r="F58" i="24"/>
  <c r="F59" i="24"/>
  <c r="F15" i="41"/>
  <c r="D53" i="24"/>
  <c r="E49" i="24"/>
  <c r="F47" i="41"/>
  <c r="F60" i="41" s="1"/>
  <c r="F62" i="41" s="1"/>
  <c r="E53" i="41"/>
  <c r="F28" i="24"/>
  <c r="F29" i="24"/>
  <c r="G27" i="24" s="1"/>
  <c r="F60" i="24" l="1"/>
  <c r="E66" i="24"/>
  <c r="E67" i="24"/>
  <c r="G59" i="24"/>
  <c r="G58" i="24"/>
  <c r="G47" i="41"/>
  <c r="G60" i="41" s="1"/>
  <c r="G62" i="41" s="1"/>
  <c r="F53" i="41"/>
  <c r="G15" i="41"/>
  <c r="G28" i="24"/>
  <c r="E50" i="24"/>
  <c r="E51" i="24"/>
  <c r="E53" i="24" s="1"/>
  <c r="G29" i="24"/>
  <c r="H27" i="24" s="1"/>
  <c r="G60" i="24" l="1"/>
  <c r="E68" i="24"/>
  <c r="H58" i="24"/>
  <c r="H59" i="24"/>
  <c r="H15" i="41"/>
  <c r="H47" i="41"/>
  <c r="H60" i="41" s="1"/>
  <c r="H62" i="41" s="1"/>
  <c r="G53" i="41"/>
  <c r="F49" i="24"/>
  <c r="H28" i="24"/>
  <c r="H29" i="24"/>
  <c r="I27" i="24" s="1"/>
  <c r="H60" i="24" l="1"/>
  <c r="F66" i="24"/>
  <c r="F67" i="24"/>
  <c r="I28" i="24"/>
  <c r="I58" i="24"/>
  <c r="I59" i="24"/>
  <c r="I47" i="41"/>
  <c r="I60" i="41" s="1"/>
  <c r="I62" i="41" s="1"/>
  <c r="H53" i="41"/>
  <c r="I15" i="41"/>
  <c r="F51" i="24"/>
  <c r="F53" i="24" s="1"/>
  <c r="F50" i="24"/>
  <c r="I29" i="24"/>
  <c r="J27" i="24" s="1"/>
  <c r="I60" i="24" l="1"/>
  <c r="F68" i="24"/>
  <c r="J58" i="24"/>
  <c r="J59" i="24"/>
  <c r="J15" i="41"/>
  <c r="J47" i="41"/>
  <c r="J60" i="41" s="1"/>
  <c r="J62" i="41" s="1"/>
  <c r="I53" i="41"/>
  <c r="G49" i="24"/>
  <c r="J28" i="24"/>
  <c r="J29" i="24"/>
  <c r="K27" i="24" s="1"/>
  <c r="J60" i="24" l="1"/>
  <c r="G67" i="24"/>
  <c r="G66" i="24"/>
  <c r="K28" i="24"/>
  <c r="K59" i="24"/>
  <c r="K58" i="24"/>
  <c r="K47" i="41"/>
  <c r="K60" i="41" s="1"/>
  <c r="K62" i="41" s="1"/>
  <c r="J53" i="41"/>
  <c r="K15" i="41"/>
  <c r="G50" i="24"/>
  <c r="G51" i="24"/>
  <c r="H49" i="24" s="1"/>
  <c r="K29" i="24"/>
  <c r="L27" i="24" s="1"/>
  <c r="G68" i="24" l="1"/>
  <c r="K60" i="24"/>
  <c r="H50" i="24"/>
  <c r="H67" i="24"/>
  <c r="H66" i="24"/>
  <c r="L59" i="24"/>
  <c r="L58" i="24"/>
  <c r="L15" i="41"/>
  <c r="L47" i="41"/>
  <c r="L60" i="41" s="1"/>
  <c r="L62" i="41" s="1"/>
  <c r="K53" i="41"/>
  <c r="G53" i="24"/>
  <c r="H51" i="24"/>
  <c r="I49" i="24" s="1"/>
  <c r="L29" i="24"/>
  <c r="M27" i="24" s="1"/>
  <c r="L28" i="24"/>
  <c r="H68" i="24" l="1"/>
  <c r="L60" i="24"/>
  <c r="I66" i="24"/>
  <c r="I67" i="24"/>
  <c r="M59" i="24"/>
  <c r="M58" i="24"/>
  <c r="M47" i="41"/>
  <c r="M60" i="41" s="1"/>
  <c r="M62" i="41" s="1"/>
  <c r="L53" i="41"/>
  <c r="M15" i="41"/>
  <c r="H53" i="24"/>
  <c r="M28" i="24"/>
  <c r="M29" i="24"/>
  <c r="N27" i="24" s="1"/>
  <c r="I51" i="24"/>
  <c r="J49" i="24" s="1"/>
  <c r="I50" i="24"/>
  <c r="M60" i="24" l="1"/>
  <c r="I68" i="24"/>
  <c r="J67" i="24"/>
  <c r="J66" i="24"/>
  <c r="N58" i="24"/>
  <c r="N59" i="24"/>
  <c r="N28" i="24"/>
  <c r="N15" i="41"/>
  <c r="N47" i="41"/>
  <c r="N60" i="41" s="1"/>
  <c r="N62" i="41" s="1"/>
  <c r="M53" i="41"/>
  <c r="N29" i="24"/>
  <c r="O27" i="24" s="1"/>
  <c r="I53" i="24"/>
  <c r="J51" i="24"/>
  <c r="J53" i="24" s="1"/>
  <c r="J50" i="24"/>
  <c r="J68" i="24" l="1"/>
  <c r="N60" i="24"/>
  <c r="O59" i="24"/>
  <c r="O58" i="24"/>
  <c r="O47" i="41"/>
  <c r="N53" i="41"/>
  <c r="O15" i="41"/>
  <c r="N21" i="41"/>
  <c r="O29" i="24"/>
  <c r="K49" i="24"/>
  <c r="O28" i="24"/>
  <c r="P27" i="24"/>
  <c r="K67" i="24" l="1"/>
  <c r="K66" i="24"/>
  <c r="O60" i="24"/>
  <c r="P16" i="41"/>
  <c r="P48" i="41"/>
  <c r="K50" i="24"/>
  <c r="K51" i="24"/>
  <c r="K53" i="24" s="1"/>
  <c r="P28" i="24"/>
  <c r="K68" i="24" l="1"/>
  <c r="Q48" i="41"/>
  <c r="Q16" i="41"/>
  <c r="L49" i="24"/>
  <c r="L67" i="24" l="1"/>
  <c r="L66" i="24"/>
  <c r="R16" i="41"/>
  <c r="R48" i="41"/>
  <c r="L51" i="24"/>
  <c r="L53" i="24" s="1"/>
  <c r="L50" i="24"/>
  <c r="L68" i="24" l="1"/>
  <c r="S48" i="41"/>
  <c r="S16" i="41"/>
  <c r="M49" i="24"/>
  <c r="M66" i="24" l="1"/>
  <c r="M67" i="24"/>
  <c r="T16" i="41"/>
  <c r="T48" i="41"/>
  <c r="M50" i="24"/>
  <c r="M51" i="24"/>
  <c r="M53" i="24" s="1"/>
  <c r="M68" i="24" l="1"/>
  <c r="U48" i="41"/>
  <c r="U16" i="41"/>
  <c r="N49" i="24"/>
  <c r="N67" i="24" l="1"/>
  <c r="N66" i="24"/>
  <c r="V16" i="41"/>
  <c r="V48" i="41"/>
  <c r="N50" i="24"/>
  <c r="N51" i="24"/>
  <c r="O49" i="24" s="1"/>
  <c r="N68" i="24" l="1"/>
  <c r="O67" i="24"/>
  <c r="O66" i="24"/>
  <c r="W48" i="41"/>
  <c r="W16" i="41"/>
  <c r="N53" i="24"/>
  <c r="O51" i="24"/>
  <c r="O53" i="24" s="1"/>
  <c r="O50" i="24"/>
  <c r="P49" i="24"/>
  <c r="P50" i="24" s="1"/>
  <c r="O68" i="24" l="1"/>
  <c r="X16" i="41"/>
  <c r="X48" i="41"/>
  <c r="Y48" i="41" l="1"/>
  <c r="Z37" i="41" s="1"/>
  <c r="Y16" i="41"/>
  <c r="Z5" i="41" l="1"/>
  <c r="Z6" i="41" s="1"/>
  <c r="Z8" i="41" s="1"/>
  <c r="Z38" i="41" l="1"/>
  <c r="Z40" i="41" s="1"/>
  <c r="Z4" i="41"/>
  <c r="AW9" i="41"/>
  <c r="AR9" i="41"/>
  <c r="AM9" i="41"/>
  <c r="AT9" i="41"/>
  <c r="AS9" i="41"/>
  <c r="AN9" i="41"/>
  <c r="AV9" i="41"/>
  <c r="AP9" i="41"/>
  <c r="AO9" i="41"/>
  <c r="AU9" i="41"/>
  <c r="AL9" i="41"/>
  <c r="O11" i="41" s="1"/>
  <c r="O12" i="41" s="1"/>
  <c r="AQ9" i="41"/>
  <c r="AA4" i="41" l="1"/>
  <c r="AA6" i="41"/>
  <c r="Z27" i="41"/>
  <c r="AR41" i="41"/>
  <c r="AW41" i="41"/>
  <c r="AT41" i="41"/>
  <c r="AQ41" i="41"/>
  <c r="AO41" i="41"/>
  <c r="AN41" i="41"/>
  <c r="AL41" i="41"/>
  <c r="AP41" i="41"/>
  <c r="AV41" i="41"/>
  <c r="AM41" i="41"/>
  <c r="AS41" i="41"/>
  <c r="AU41" i="41"/>
  <c r="U11" i="41"/>
  <c r="P11" i="41"/>
  <c r="V11" i="41"/>
  <c r="Y11" i="41"/>
  <c r="Q11" i="41"/>
  <c r="X11" i="41"/>
  <c r="W11" i="41"/>
  <c r="T11" i="41"/>
  <c r="R11" i="41"/>
  <c r="S11" i="41"/>
  <c r="Z36" i="41"/>
  <c r="Z17" i="41" l="1"/>
  <c r="Z18" i="41"/>
  <c r="L31" i="41"/>
  <c r="L29" i="41" s="1"/>
  <c r="L79" i="24"/>
  <c r="L21" i="41"/>
  <c r="H80" i="24"/>
  <c r="G79" i="24"/>
  <c r="G31" i="41"/>
  <c r="G29" i="41" s="1"/>
  <c r="G21" i="41"/>
  <c r="E31" i="41"/>
  <c r="E29" i="41" s="1"/>
  <c r="F80" i="24"/>
  <c r="E79" i="24"/>
  <c r="E81" i="24" s="1"/>
  <c r="E75" i="24" s="1"/>
  <c r="E21" i="41"/>
  <c r="I80" i="24"/>
  <c r="H79" i="24"/>
  <c r="H31" i="41"/>
  <c r="H29" i="41" s="1"/>
  <c r="H21" i="41"/>
  <c r="J80" i="24"/>
  <c r="I31" i="41"/>
  <c r="I29" i="41" s="1"/>
  <c r="I79" i="24"/>
  <c r="I21" i="41"/>
  <c r="K80" i="24"/>
  <c r="J79" i="24"/>
  <c r="J31" i="41"/>
  <c r="J29" i="41" s="1"/>
  <c r="J21" i="41"/>
  <c r="M79" i="24"/>
  <c r="N31" i="41"/>
  <c r="N29" i="41" s="1"/>
  <c r="M31" i="41"/>
  <c r="M29" i="41" s="1"/>
  <c r="N80" i="24"/>
  <c r="N81" i="24" s="1"/>
  <c r="N75" i="24" s="1"/>
  <c r="M21" i="41"/>
  <c r="N28" i="41"/>
  <c r="N30" i="41" s="1"/>
  <c r="G80" i="24"/>
  <c r="F79" i="24"/>
  <c r="F31" i="41"/>
  <c r="F29" i="41" s="1"/>
  <c r="F21" i="41"/>
  <c r="G28" i="41"/>
  <c r="G30" i="41" s="1"/>
  <c r="K79" i="24"/>
  <c r="K31" i="41"/>
  <c r="K29" i="41" s="1"/>
  <c r="K21" i="41"/>
  <c r="R12" i="41"/>
  <c r="R20" i="41" s="1"/>
  <c r="X12" i="41"/>
  <c r="X20" i="41" s="1"/>
  <c r="P12" i="41"/>
  <c r="P20" i="41" s="1"/>
  <c r="P21" i="41" s="1"/>
  <c r="T12" i="41"/>
  <c r="T20" i="41" s="1"/>
  <c r="Q12" i="41"/>
  <c r="Q20" i="41" s="1"/>
  <c r="U12" i="41"/>
  <c r="U20" i="41" s="1"/>
  <c r="W12" i="41"/>
  <c r="W20" i="41" s="1"/>
  <c r="W21" i="41" s="1"/>
  <c r="Y12" i="41"/>
  <c r="Y20" i="41" s="1"/>
  <c r="S12" i="41"/>
  <c r="S20" i="41" s="1"/>
  <c r="S21" i="41" s="1"/>
  <c r="V12" i="41"/>
  <c r="V20" i="41" s="1"/>
  <c r="O19" i="41"/>
  <c r="AA38" i="41"/>
  <c r="Z59" i="41"/>
  <c r="AA36" i="41"/>
  <c r="V43" i="41"/>
  <c r="U43" i="41"/>
  <c r="R43" i="41"/>
  <c r="S43" i="41"/>
  <c r="Q43" i="41"/>
  <c r="Y43" i="41"/>
  <c r="W43" i="41"/>
  <c r="O43" i="41"/>
  <c r="O44" i="41" s="1"/>
  <c r="X43" i="41"/>
  <c r="T43" i="41"/>
  <c r="P43" i="41"/>
  <c r="AB4" i="41"/>
  <c r="AA27" i="41"/>
  <c r="Z49" i="41" l="1"/>
  <c r="Z50" i="41"/>
  <c r="I81" i="24"/>
  <c r="I75" i="24" s="1"/>
  <c r="L28" i="41"/>
  <c r="L30" i="41" s="1"/>
  <c r="F81" i="24"/>
  <c r="F75" i="24" s="1"/>
  <c r="J28" i="41"/>
  <c r="J30" i="41" s="1"/>
  <c r="L81" i="24"/>
  <c r="L75" i="24" s="1"/>
  <c r="L73" i="24" s="1"/>
  <c r="K28" i="41"/>
  <c r="K30" i="41" s="1"/>
  <c r="H28" i="41"/>
  <c r="H30" i="41" s="1"/>
  <c r="I28" i="41"/>
  <c r="I30" i="41" s="1"/>
  <c r="K81" i="24"/>
  <c r="K75" i="24" s="1"/>
  <c r="J81" i="24"/>
  <c r="J75" i="24" s="1"/>
  <c r="F28" i="41"/>
  <c r="F30" i="41" s="1"/>
  <c r="G81" i="24"/>
  <c r="G75" i="24" s="1"/>
  <c r="M81" i="24"/>
  <c r="M75" i="24" s="1"/>
  <c r="M73" i="24" s="1"/>
  <c r="H81" i="24"/>
  <c r="H75" i="24" s="1"/>
  <c r="M28" i="41"/>
  <c r="M30" i="41" s="1"/>
  <c r="Q31" i="41"/>
  <c r="Q29" i="41" s="1"/>
  <c r="Q21" i="41"/>
  <c r="R21" i="41"/>
  <c r="S31" i="41"/>
  <c r="S29" i="41" s="1"/>
  <c r="R31" i="41"/>
  <c r="R29" i="41" s="1"/>
  <c r="U31" i="41"/>
  <c r="U29" i="41" s="1"/>
  <c r="U21" i="41"/>
  <c r="Z31" i="41"/>
  <c r="Z29" i="41" s="1"/>
  <c r="Y31" i="41"/>
  <c r="Y29" i="41" s="1"/>
  <c r="Y21" i="41"/>
  <c r="V31" i="41"/>
  <c r="V29" i="41" s="1"/>
  <c r="V21" i="41"/>
  <c r="W31" i="41"/>
  <c r="W29" i="41" s="1"/>
  <c r="X31" i="41"/>
  <c r="X29" i="41" s="1"/>
  <c r="X21" i="41"/>
  <c r="T31" i="41"/>
  <c r="T29" i="41" s="1"/>
  <c r="T21" i="41"/>
  <c r="T44" i="41"/>
  <c r="T52" i="41" s="1"/>
  <c r="Y44" i="41"/>
  <c r="Y52" i="41" s="1"/>
  <c r="U44" i="41"/>
  <c r="U52" i="41" s="1"/>
  <c r="X44" i="41"/>
  <c r="X52" i="41" s="1"/>
  <c r="Q44" i="41"/>
  <c r="Q52" i="41" s="1"/>
  <c r="V44" i="41"/>
  <c r="V52" i="41" s="1"/>
  <c r="S44" i="41"/>
  <c r="S52" i="41" s="1"/>
  <c r="P44" i="41"/>
  <c r="P52" i="41" s="1"/>
  <c r="P53" i="41" s="1"/>
  <c r="W44" i="41"/>
  <c r="W52" i="41" s="1"/>
  <c r="W53" i="41" s="1"/>
  <c r="R44" i="41"/>
  <c r="R52" i="41" s="1"/>
  <c r="O51" i="41"/>
  <c r="O31" i="41"/>
  <c r="O29" i="41" s="1"/>
  <c r="O21" i="41"/>
  <c r="P31" i="41"/>
  <c r="P29" i="41" s="1"/>
  <c r="Z21" i="41"/>
  <c r="AA18" i="41"/>
  <c r="AA17" i="41"/>
  <c r="AA29" i="41"/>
  <c r="AC4" i="41"/>
  <c r="AB27" i="41"/>
  <c r="AB36" i="41"/>
  <c r="AA59" i="41"/>
  <c r="AA61" i="41" s="1"/>
  <c r="M84" i="24" l="1"/>
  <c r="U28" i="41"/>
  <c r="U30" i="41" s="1"/>
  <c r="N84" i="24"/>
  <c r="Q28" i="41"/>
  <c r="Q30" i="41" s="1"/>
  <c r="V28" i="41"/>
  <c r="V30" i="41" s="1"/>
  <c r="S28" i="41"/>
  <c r="S30" i="41" s="1"/>
  <c r="R28" i="41"/>
  <c r="R30" i="41" s="1"/>
  <c r="W28" i="41"/>
  <c r="W30" i="41" s="1"/>
  <c r="T63" i="41"/>
  <c r="T61" i="41" s="1"/>
  <c r="T53" i="41"/>
  <c r="U63" i="41"/>
  <c r="U61" i="41" s="1"/>
  <c r="U53" i="41"/>
  <c r="V53" i="41"/>
  <c r="V63" i="41"/>
  <c r="V61" i="41" s="1"/>
  <c r="R63" i="41"/>
  <c r="R61" i="41" s="1"/>
  <c r="R53" i="41"/>
  <c r="Q63" i="41"/>
  <c r="Q61" i="41" s="1"/>
  <c r="Y63" i="41"/>
  <c r="Y61" i="41" s="1"/>
  <c r="Y53" i="41"/>
  <c r="Z63" i="41"/>
  <c r="Z61" i="41" s="1"/>
  <c r="S63" i="41"/>
  <c r="S61" i="41" s="1"/>
  <c r="X63" i="41"/>
  <c r="X61" i="41" s="1"/>
  <c r="X53" i="41"/>
  <c r="S53" i="41"/>
  <c r="W63" i="41"/>
  <c r="W61" i="41" s="1"/>
  <c r="X28" i="41"/>
  <c r="X30" i="41" s="1"/>
  <c r="Q53" i="41"/>
  <c r="T28" i="41"/>
  <c r="T30" i="41" s="1"/>
  <c r="Z28" i="41"/>
  <c r="Z30" i="41" s="1"/>
  <c r="Y28" i="41"/>
  <c r="Y30" i="41" s="1"/>
  <c r="O28" i="41"/>
  <c r="O30" i="41" s="1"/>
  <c r="O53" i="41"/>
  <c r="O83" i="24"/>
  <c r="O63" i="41"/>
  <c r="O61" i="41" s="1"/>
  <c r="P63" i="41"/>
  <c r="P61" i="41" s="1"/>
  <c r="P28" i="41"/>
  <c r="P30" i="41" s="1"/>
  <c r="AB18" i="41"/>
  <c r="Z53" i="41"/>
  <c r="AA50" i="41"/>
  <c r="AB17" i="41"/>
  <c r="AB29" i="41"/>
  <c r="AA49" i="41"/>
  <c r="AD4" i="41"/>
  <c r="AC27" i="41"/>
  <c r="AC36" i="41"/>
  <c r="AB59" i="41"/>
  <c r="AB61" i="41" s="1"/>
  <c r="AA21" i="41"/>
  <c r="AA28" i="41"/>
  <c r="AA30" i="41" s="1"/>
  <c r="M85" i="24" l="1"/>
  <c r="M74" i="24" s="1"/>
  <c r="M76" i="24" s="1"/>
  <c r="N85" i="24"/>
  <c r="N74" i="24" s="1"/>
  <c r="N73" i="24" s="1"/>
  <c r="N76" i="24" s="1"/>
  <c r="O84" i="24"/>
  <c r="O85" i="24" s="1"/>
  <c r="O74" i="24" s="1"/>
  <c r="O73" i="24" s="1"/>
  <c r="O76" i="24" s="1"/>
  <c r="U60" i="41"/>
  <c r="U62" i="41" s="1"/>
  <c r="J84" i="24"/>
  <c r="J85" i="24" s="1"/>
  <c r="J74" i="24" s="1"/>
  <c r="J73" i="24" s="1"/>
  <c r="J76" i="24" s="1"/>
  <c r="K84" i="24"/>
  <c r="K85" i="24" s="1"/>
  <c r="K74" i="24" s="1"/>
  <c r="K73" i="24" s="1"/>
  <c r="K76" i="24" s="1"/>
  <c r="I84" i="24"/>
  <c r="I85" i="24" s="1"/>
  <c r="I74" i="24" s="1"/>
  <c r="I73" i="24" s="1"/>
  <c r="I76" i="24" s="1"/>
  <c r="G84" i="24"/>
  <c r="G85" i="24" s="1"/>
  <c r="G74" i="24" s="1"/>
  <c r="G73" i="24" s="1"/>
  <c r="G76" i="24" s="1"/>
  <c r="H84" i="24"/>
  <c r="H85" i="24" s="1"/>
  <c r="H74" i="24" s="1"/>
  <c r="H73" i="24" s="1"/>
  <c r="H76" i="24" s="1"/>
  <c r="E84" i="24"/>
  <c r="E85" i="24" s="1"/>
  <c r="E74" i="24" s="1"/>
  <c r="E73" i="24" s="1"/>
  <c r="E76" i="24" s="1"/>
  <c r="D85" i="24"/>
  <c r="D74" i="24" s="1"/>
  <c r="D73" i="24" s="1"/>
  <c r="D76" i="24" s="1"/>
  <c r="L84" i="24"/>
  <c r="L85" i="24" s="1"/>
  <c r="L74" i="24" s="1"/>
  <c r="L76" i="24" s="1"/>
  <c r="F84" i="24"/>
  <c r="F85" i="24" s="1"/>
  <c r="F74" i="24" s="1"/>
  <c r="F73" i="24" s="1"/>
  <c r="F76" i="24" s="1"/>
  <c r="T60" i="41"/>
  <c r="T62" i="41" s="1"/>
  <c r="R60" i="41"/>
  <c r="R62" i="41" s="1"/>
  <c r="X60" i="41"/>
  <c r="X62" i="41" s="1"/>
  <c r="Y60" i="41"/>
  <c r="Y62" i="41" s="1"/>
  <c r="V60" i="41"/>
  <c r="V62" i="41" s="1"/>
  <c r="Q60" i="41"/>
  <c r="Q62" i="41" s="1"/>
  <c r="S60" i="41"/>
  <c r="S62" i="41" s="1"/>
  <c r="Z60" i="41"/>
  <c r="Z62" i="41" s="1"/>
  <c r="W60" i="41"/>
  <c r="W62" i="41" s="1"/>
  <c r="O60" i="41"/>
  <c r="O62" i="41" s="1"/>
  <c r="P60" i="41"/>
  <c r="P62" i="41" s="1"/>
  <c r="AC18" i="41"/>
  <c r="AB28" i="41"/>
  <c r="AB30" i="41" s="1"/>
  <c r="AB50" i="41"/>
  <c r="AB49" i="41"/>
  <c r="AA53" i="41"/>
  <c r="AA60" i="41"/>
  <c r="AA62" i="41" s="1"/>
  <c r="AE4" i="41"/>
  <c r="AD27" i="41"/>
  <c r="AC59" i="41"/>
  <c r="AC61" i="41" s="1"/>
  <c r="AD36" i="41"/>
  <c r="AC17" i="41"/>
  <c r="AC29" i="41"/>
  <c r="AB21" i="41"/>
  <c r="AC28" i="41" l="1"/>
  <c r="AC30" i="41" s="1"/>
  <c r="AD18" i="41"/>
  <c r="AB60" i="41"/>
  <c r="AB62" i="41" s="1"/>
  <c r="AC50" i="41"/>
  <c r="AD59" i="41"/>
  <c r="AD61" i="41" s="1"/>
  <c r="AE36" i="41"/>
  <c r="AD17" i="41"/>
  <c r="AD29" i="41"/>
  <c r="AC21" i="41"/>
  <c r="AF4" i="41"/>
  <c r="AE27" i="41"/>
  <c r="AC49" i="41"/>
  <c r="AB53" i="41"/>
  <c r="AC60" i="41" l="1"/>
  <c r="AC62" i="41" s="1"/>
  <c r="AE18" i="41"/>
  <c r="AD50" i="41"/>
  <c r="AF27" i="41"/>
  <c r="AG4" i="41"/>
  <c r="AD21" i="41"/>
  <c r="AD28" i="41"/>
  <c r="AD30" i="41" s="1"/>
  <c r="AE59" i="41"/>
  <c r="AE61" i="41" s="1"/>
  <c r="AF36" i="41"/>
  <c r="AE17" i="41"/>
  <c r="AE29" i="41"/>
  <c r="AD49" i="41"/>
  <c r="AC53" i="41"/>
  <c r="AF18" i="41" l="1"/>
  <c r="AD60" i="41"/>
  <c r="AD62" i="41" s="1"/>
  <c r="AE50" i="41"/>
  <c r="AE21" i="41"/>
  <c r="AG36" i="41"/>
  <c r="AF59" i="41"/>
  <c r="AE28" i="41"/>
  <c r="AE30" i="41" s="1"/>
  <c r="AE49" i="41"/>
  <c r="AD53" i="41"/>
  <c r="AG27" i="41"/>
  <c r="AH4" i="41"/>
  <c r="AF17" i="41"/>
  <c r="AF29" i="41"/>
  <c r="AG18" i="41" l="1"/>
  <c r="AE60" i="41"/>
  <c r="AE62" i="41" s="1"/>
  <c r="AF50" i="41"/>
  <c r="AF21" i="41"/>
  <c r="AH36" i="41"/>
  <c r="AG59" i="41"/>
  <c r="AF49" i="41"/>
  <c r="AF61" i="41"/>
  <c r="AI4" i="41"/>
  <c r="AH27" i="41"/>
  <c r="AE53" i="41"/>
  <c r="AF28" i="41"/>
  <c r="AF30" i="41" s="1"/>
  <c r="AG17" i="41"/>
  <c r="AG29" i="41"/>
  <c r="AF60" i="41" l="1"/>
  <c r="AF62" i="41" s="1"/>
  <c r="AH18" i="41"/>
  <c r="AG50" i="41"/>
  <c r="AJ4" i="41"/>
  <c r="AI27" i="41"/>
  <c r="AI36" i="41"/>
  <c r="AH59" i="41"/>
  <c r="AG21" i="41"/>
  <c r="AG28" i="41"/>
  <c r="AG30" i="41" s="1"/>
  <c r="AH17" i="41"/>
  <c r="AH29" i="41"/>
  <c r="AG49" i="41"/>
  <c r="AG61" i="41"/>
  <c r="AF53" i="41"/>
  <c r="AH50" i="41" l="1"/>
  <c r="AI18" i="41"/>
  <c r="AG60" i="41"/>
  <c r="AG62" i="41" s="1"/>
  <c r="AH21" i="41"/>
  <c r="AJ36" i="41"/>
  <c r="AI59" i="41"/>
  <c r="AH49" i="41"/>
  <c r="AH61" i="41"/>
  <c r="AG53" i="41"/>
  <c r="AH28" i="41"/>
  <c r="AH30" i="41" s="1"/>
  <c r="AI17" i="41"/>
  <c r="AI29" i="41"/>
  <c r="AK4" i="41"/>
  <c r="AM7" i="41" s="1"/>
  <c r="AJ27" i="41"/>
  <c r="AJ18" i="41" l="1"/>
  <c r="AH60" i="41"/>
  <c r="AH62" i="41" s="1"/>
  <c r="AI50" i="41"/>
  <c r="AJ59" i="41"/>
  <c r="AK36" i="41"/>
  <c r="AM39" i="41" s="1"/>
  <c r="AL10" i="41"/>
  <c r="AM10" i="41" s="1"/>
  <c r="AN10" i="41" s="1"/>
  <c r="AO10" i="41" s="1"/>
  <c r="AP10" i="41" s="1"/>
  <c r="AQ10" i="41" s="1"/>
  <c r="AR10" i="41" s="1"/>
  <c r="AS10" i="41" s="1"/>
  <c r="AT10" i="41" s="1"/>
  <c r="AU10" i="41" s="1"/>
  <c r="AV10" i="41" s="1"/>
  <c r="AW10" i="41" s="1"/>
  <c r="AK27" i="41"/>
  <c r="AI49" i="41"/>
  <c r="AI61" i="41"/>
  <c r="AI21" i="41"/>
  <c r="AI28" i="41"/>
  <c r="AI30" i="41" s="1"/>
  <c r="AJ17" i="41"/>
  <c r="AJ29" i="41"/>
  <c r="AH53" i="41"/>
  <c r="AK18" i="41" l="1"/>
  <c r="AJ28" i="41"/>
  <c r="AJ30" i="41" s="1"/>
  <c r="AK17" i="41"/>
  <c r="AI60" i="41"/>
  <c r="AI62" i="41" s="1"/>
  <c r="AJ50" i="41"/>
  <c r="AK29" i="41"/>
  <c r="AJ21" i="41"/>
  <c r="AL42" i="41"/>
  <c r="AM42" i="41" s="1"/>
  <c r="AN42" i="41" s="1"/>
  <c r="AO42" i="41" s="1"/>
  <c r="AP42" i="41" s="1"/>
  <c r="AQ42" i="41" s="1"/>
  <c r="AR42" i="41" s="1"/>
  <c r="AS42" i="41" s="1"/>
  <c r="AT42" i="41" s="1"/>
  <c r="AU42" i="41" s="1"/>
  <c r="AV42" i="41" s="1"/>
  <c r="AW42" i="41" s="1"/>
  <c r="AK59" i="41"/>
  <c r="AI53" i="41"/>
  <c r="AJ49" i="41"/>
  <c r="AJ61" i="41"/>
  <c r="AL5" i="41" l="1"/>
  <c r="AK28" i="41"/>
  <c r="AK30" i="41" s="1"/>
  <c r="AJ60" i="41"/>
  <c r="AJ62" i="41" s="1"/>
  <c r="AK50" i="41"/>
  <c r="AJ53" i="41"/>
  <c r="AK49" i="41"/>
  <c r="AK61" i="41"/>
  <c r="AK21" i="41"/>
  <c r="AL37" i="41" l="1"/>
  <c r="AL38" i="41" s="1"/>
  <c r="AK53" i="41"/>
  <c r="AK60" i="41"/>
  <c r="AK62" i="41" s="1"/>
  <c r="AL6" i="41"/>
  <c r="AL40" i="41" l="1"/>
  <c r="AL36" i="41" s="1"/>
  <c r="AL8" i="41"/>
  <c r="AL4" i="41" s="1"/>
  <c r="AM38" i="41" l="1"/>
  <c r="AM36" i="41"/>
  <c r="AM59" i="41" s="1"/>
  <c r="AM61" i="41" s="1"/>
  <c r="AL59" i="41"/>
  <c r="AL61" i="41" s="1"/>
  <c r="AL27" i="41"/>
  <c r="AL17" i="41" s="1"/>
  <c r="AM4" i="41"/>
  <c r="AM27" i="41" s="1"/>
  <c r="AM29" i="41" s="1"/>
  <c r="AM6" i="41"/>
  <c r="AL50" i="41"/>
  <c r="AL18" i="41"/>
  <c r="AN36" i="41" l="1"/>
  <c r="AO36" i="41" s="1"/>
  <c r="AL49" i="41"/>
  <c r="AL60" i="41" s="1"/>
  <c r="AL62" i="41" s="1"/>
  <c r="AN4" i="41"/>
  <c r="AN27" i="41" s="1"/>
  <c r="AL29" i="41"/>
  <c r="AM18" i="41"/>
  <c r="AM50" i="41"/>
  <c r="AM17" i="41"/>
  <c r="AL21" i="41"/>
  <c r="AL28" i="41"/>
  <c r="AL30" i="41" s="1"/>
  <c r="AN59" i="41" l="1"/>
  <c r="AN61" i="41" s="1"/>
  <c r="AO4" i="41"/>
  <c r="AP4" i="41" s="1"/>
  <c r="AM49" i="41"/>
  <c r="AM60" i="41" s="1"/>
  <c r="AM62" i="41" s="1"/>
  <c r="AL53" i="41"/>
  <c r="AN17" i="41"/>
  <c r="AM21" i="41"/>
  <c r="AO59" i="41"/>
  <c r="AP36" i="41"/>
  <c r="AN18" i="41"/>
  <c r="AN29" i="41"/>
  <c r="AM28" i="41"/>
  <c r="AM30" i="41" s="1"/>
  <c r="AN50" i="41" l="1"/>
  <c r="AO50" i="41" s="1"/>
  <c r="AN49" i="41"/>
  <c r="AM53" i="41"/>
  <c r="AO27" i="41"/>
  <c r="AO29" i="41" s="1"/>
  <c r="AP59" i="41"/>
  <c r="AP61" i="41" s="1"/>
  <c r="AQ36" i="41"/>
  <c r="AN28" i="41"/>
  <c r="AN30" i="41" s="1"/>
  <c r="AQ4" i="41"/>
  <c r="AP27" i="41"/>
  <c r="AO61" i="41"/>
  <c r="AN21" i="41"/>
  <c r="AN53" i="41" l="1"/>
  <c r="AO18" i="41"/>
  <c r="AP18" i="41" s="1"/>
  <c r="AN60" i="41"/>
  <c r="AN62" i="41" s="1"/>
  <c r="AO49" i="41"/>
  <c r="AO53" i="41" s="1"/>
  <c r="AO17" i="41"/>
  <c r="AP17" i="41" s="1"/>
  <c r="AR4" i="41"/>
  <c r="AQ27" i="41"/>
  <c r="AP29" i="41"/>
  <c r="AQ59" i="41"/>
  <c r="AQ61" i="41" s="1"/>
  <c r="AR36" i="41"/>
  <c r="AP50" i="41"/>
  <c r="AO28" i="41" l="1"/>
  <c r="AO30" i="41" s="1"/>
  <c r="AP49" i="41"/>
  <c r="AQ49" i="41" s="1"/>
  <c r="AO60" i="41"/>
  <c r="AO62" i="41" s="1"/>
  <c r="AO21" i="41"/>
  <c r="AQ50" i="41"/>
  <c r="AP28" i="41"/>
  <c r="AP30" i="41" s="1"/>
  <c r="AS36" i="41"/>
  <c r="AR59" i="41"/>
  <c r="AR61" i="41" s="1"/>
  <c r="AQ18" i="41"/>
  <c r="AQ29" i="41"/>
  <c r="AQ17" i="41"/>
  <c r="AP21" i="41"/>
  <c r="AR27" i="41"/>
  <c r="AS4" i="41"/>
  <c r="AP53" i="41" l="1"/>
  <c r="AP60" i="41"/>
  <c r="AP62" i="41" s="1"/>
  <c r="AQ60" i="41"/>
  <c r="AQ62" i="41" s="1"/>
  <c r="AQ28" i="41"/>
  <c r="AQ30" i="41" s="1"/>
  <c r="AR50" i="41"/>
  <c r="AR49" i="41"/>
  <c r="AQ53" i="41"/>
  <c r="AT4" i="41"/>
  <c r="AS27" i="41"/>
  <c r="AS29" i="41" s="1"/>
  <c r="AR17" i="41"/>
  <c r="AQ21" i="41"/>
  <c r="AR18" i="41"/>
  <c r="AR29" i="41"/>
  <c r="AT36" i="41"/>
  <c r="AS59" i="41"/>
  <c r="AS61" i="41" s="1"/>
  <c r="AS18" i="41" l="1"/>
  <c r="AR60" i="41"/>
  <c r="AR62" i="41" s="1"/>
  <c r="AR28" i="41"/>
  <c r="AR30" i="41" s="1"/>
  <c r="AS17" i="41"/>
  <c r="AR21" i="41"/>
  <c r="AT27" i="41"/>
  <c r="AT29" i="41" s="1"/>
  <c r="AU4" i="41"/>
  <c r="AT59" i="41"/>
  <c r="AT61" i="41" s="1"/>
  <c r="AU36" i="41"/>
  <c r="AS49" i="41"/>
  <c r="AR53" i="41"/>
  <c r="AS50" i="41"/>
  <c r="AT50" i="41" l="1"/>
  <c r="AS28" i="41"/>
  <c r="AS30" i="41" s="1"/>
  <c r="AT18" i="41"/>
  <c r="AV4" i="41"/>
  <c r="AU27" i="41"/>
  <c r="AV36" i="41"/>
  <c r="AU59" i="41"/>
  <c r="AU61" i="41" s="1"/>
  <c r="AT17" i="41"/>
  <c r="AS21" i="41"/>
  <c r="AT49" i="41"/>
  <c r="AS53" i="41"/>
  <c r="AS60" i="41"/>
  <c r="AS62" i="41" s="1"/>
  <c r="AT28" i="41" l="1"/>
  <c r="AT30" i="41" s="1"/>
  <c r="AU49" i="41"/>
  <c r="AT53" i="41"/>
  <c r="AT60" i="41"/>
  <c r="AT62" i="41" s="1"/>
  <c r="AU50" i="41"/>
  <c r="AV27" i="41"/>
  <c r="AV29" i="41" s="1"/>
  <c r="AW4" i="41"/>
  <c r="AW27" i="41" s="1"/>
  <c r="AW29" i="41" s="1"/>
  <c r="AW36" i="41"/>
  <c r="AW59" i="41" s="1"/>
  <c r="AW61" i="41" s="1"/>
  <c r="AV59" i="41"/>
  <c r="AU17" i="41"/>
  <c r="AT21" i="41"/>
  <c r="AU18" i="41"/>
  <c r="AU29" i="41"/>
  <c r="AV18" i="41" l="1"/>
  <c r="AW18" i="41" s="1"/>
  <c r="AV50" i="41"/>
  <c r="AW50" i="41" s="1"/>
  <c r="AV61" i="41"/>
  <c r="AV49" i="41"/>
  <c r="AU53" i="41"/>
  <c r="AU60" i="41"/>
  <c r="AU62" i="41" s="1"/>
  <c r="AU28" i="41"/>
  <c r="AU30" i="41" s="1"/>
  <c r="AV17" i="41"/>
  <c r="AU21" i="41"/>
  <c r="AV60" i="41" l="1"/>
  <c r="AV62" i="41" s="1"/>
  <c r="AW17" i="41"/>
  <c r="AW21" i="41" s="1"/>
  <c r="AV21" i="41"/>
  <c r="AW49" i="41"/>
  <c r="AW53" i="41" s="1"/>
  <c r="AV53" i="41"/>
  <c r="AV28" i="41"/>
  <c r="AV30" i="41" s="1"/>
  <c r="AW28" i="41" l="1"/>
  <c r="AW30" i="41" s="1"/>
  <c r="AW60" i="41"/>
  <c r="AW62" i="41" s="1"/>
  <c r="E28" i="41"/>
  <c r="E30" i="41" s="1"/>
  <c r="D21" i="41"/>
  <c r="D28" i="41"/>
  <c r="D30" i="41" s="1"/>
</calcChain>
</file>

<file path=xl/comments1.xml><?xml version="1.0" encoding="utf-8"?>
<comments xmlns="http://schemas.openxmlformats.org/spreadsheetml/2006/main">
  <authors>
    <author>Author</author>
  </authors>
  <commentList>
    <comment ref="C13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Unbilled true-ups, and large customer abnormal usage adjustments if any</t>
        </r>
      </text>
    </comment>
  </commentList>
</comments>
</file>

<file path=xl/comments2.xml><?xml version="1.0" encoding="utf-8"?>
<comments xmlns="http://schemas.openxmlformats.org/spreadsheetml/2006/main">
  <authors>
    <author>Author</author>
    <author>gzhkw6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January - July EREV December Mid-Month v3 12 13 18 …, July forward new forecast
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hardcode prior month value from prior month journal before entering current month information</t>
        </r>
      </text>
    </comment>
    <comment ref="E20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hardcode prior month value from prior month journal before entering current month information</t>
        </r>
      </text>
    </comment>
    <comment ref="F20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hardcode prior month value from prior month journal before entering current month information</t>
        </r>
      </text>
    </comment>
    <comment ref="G20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hardcode prior month value from prior month journal before entering current month information</t>
        </r>
      </text>
    </comment>
    <comment ref="H20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hardcode prior month value from prior month journal before entering current month information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hardcode prior month value from prior month journal before entering current month information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hardcode prior month value from prior month journal before entering current month information</t>
        </r>
      </text>
    </comment>
    <comment ref="K20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hardcode prior month value from prior month journal before entering current month information</t>
        </r>
      </text>
    </comment>
    <comment ref="L20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hardcode prior month value from prior month journal before entering current month information</t>
        </r>
      </text>
    </comment>
    <comment ref="M20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hardcode prior month value from prior month journal before entering current month information</t>
        </r>
      </text>
    </comment>
  </commentList>
</comments>
</file>

<file path=xl/comments3.xml><?xml version="1.0" encoding="utf-8"?>
<comments xmlns="http://schemas.openxmlformats.org/spreadsheetml/2006/main">
  <authors>
    <author>gzhkw6</author>
  </authors>
  <commentList>
    <comment ref="D8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hard code December contra decoupling balance from prior month journal before entering current month data.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hard code December contra decoupling balance from prior month journal before entering current month data.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hard code December contra decoupling balance from prior month journal before entering current month data.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hard code December contra decoupling balance from prior month journal before entering current month data.</t>
        </r>
      </text>
    </comment>
    <comment ref="H8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hard code December contra decoupling balance from prior month journal before entering current month data.</t>
        </r>
      </text>
    </comment>
    <comment ref="I8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hard code December contra decoupling balance from prior month journal before entering current month data.</t>
        </r>
      </text>
    </comment>
    <comment ref="J8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hard code December contra decoupling balance from prior month journal before entering current month data.</t>
        </r>
      </text>
    </comment>
    <comment ref="K8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hard code December contra decoupling balance from prior month journal before entering current month data.</t>
        </r>
      </text>
    </comment>
    <comment ref="L8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hard code December contra decoupling balance from prior month journal before entering current month data.</t>
        </r>
      </text>
    </comment>
    <comment ref="M8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hard code December contra decoupling balance from prior month journal before entering current month data.</t>
        </r>
      </text>
    </comment>
    <comment ref="N8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hard code December contra decoupling balance from prior month journal before entering current month data.</t>
        </r>
      </text>
    </comment>
    <comment ref="O8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hard code December contra decoupling balance from prior month journal before entering current month data.</t>
        </r>
      </text>
    </comment>
  </commentList>
</comments>
</file>

<file path=xl/comments4.xml><?xml version="1.0" encoding="utf-8"?>
<comments xmlns="http://schemas.openxmlformats.org/spreadsheetml/2006/main">
  <authors>
    <author>gzhkw6</author>
    <author>Knox, Tara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H56" authorId="1" shapeId="0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1.49% of base rates, street lights not included in unbilled calculations</t>
        </r>
      </text>
    </comment>
    <comment ref="H57" authorId="1" shapeId="0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1.49% of base rates, street lights not included in unbilled calculations</t>
        </r>
      </text>
    </comment>
  </commentList>
</comments>
</file>

<file path=xl/comments5.xml><?xml version="1.0" encoding="utf-8"?>
<comments xmlns="http://schemas.openxmlformats.org/spreadsheetml/2006/main">
  <authors>
    <author>gzhkw6</author>
    <author>Knox, Tara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I56" authorId="1" shapeId="0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1.49% of base rates, street lights not included in unbilled calculations</t>
        </r>
      </text>
    </comment>
    <comment ref="I57" authorId="1" shapeId="0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1.49% of base rates, street lights not included in unbilled calculations</t>
        </r>
      </text>
    </comment>
  </commentList>
</comments>
</file>

<file path=xl/comments6.xml><?xml version="1.0" encoding="utf-8"?>
<comments xmlns="http://schemas.openxmlformats.org/spreadsheetml/2006/main">
  <authors>
    <author>gzhkw6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7.xml><?xml version="1.0" encoding="utf-8"?>
<comments xmlns="http://schemas.openxmlformats.org/spreadsheetml/2006/main">
  <authors>
    <author>gzhkw6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8.xml><?xml version="1.0" encoding="utf-8"?>
<comments xmlns="http://schemas.openxmlformats.org/spreadsheetml/2006/main">
  <authors>
    <author>gzhkw6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9.xml><?xml version="1.0" encoding="utf-8"?>
<comments xmlns="http://schemas.openxmlformats.org/spreadsheetml/2006/main">
  <authors>
    <author>gzhkw6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10.xml><?xml version="1.0" encoding="utf-8"?>
<comments xmlns="http://schemas.openxmlformats.org/spreadsheetml/2006/main">
  <authors>
    <author>gzhkw6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11.xml><?xml version="1.0" encoding="utf-8"?>
<comments xmlns="http://schemas.openxmlformats.org/spreadsheetml/2006/main">
  <authors>
    <author>gzhkw6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12.xml><?xml version="1.0" encoding="utf-8"?>
<comments xmlns="http://schemas.openxmlformats.org/spreadsheetml/2006/main">
  <authors>
    <author>gzhkw6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13.xml><?xml version="1.0" encoding="utf-8"?>
<comments xmlns="http://schemas.openxmlformats.org/spreadsheetml/2006/main">
  <authors>
    <author>gzhkw6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14.xml><?xml version="1.0" encoding="utf-8"?>
<comments xmlns="http://schemas.openxmlformats.org/spreadsheetml/2006/main">
  <authors>
    <author>gzhkw6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15.xml><?xml version="1.0" encoding="utf-8"?>
<comments xmlns="http://schemas.openxmlformats.org/spreadsheetml/2006/main">
  <authors>
    <author>gzhkw6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sharedStrings.xml><?xml version="1.0" encoding="utf-8"?>
<sst xmlns="http://schemas.openxmlformats.org/spreadsheetml/2006/main" count="2149" uniqueCount="373">
  <si>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</si>
  <si>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</si>
  <si>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</si>
  <si>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</si>
  <si>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</si>
  <si>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</si>
  <si>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</si>
  <si>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</si>
  <si>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</si>
  <si>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</si>
  <si>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</si>
  <si>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</si>
  <si>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</si>
  <si>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</si>
  <si>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</si>
  <si>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</si>
  <si>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Source</t>
  </si>
  <si>
    <t>Line No.</t>
  </si>
  <si>
    <t>Non-Residential Schedules*</t>
  </si>
  <si>
    <t>Residential</t>
  </si>
  <si>
    <t>Avista Utilities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</si>
  <si>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</si>
  <si>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</si>
  <si>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</si>
  <si>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</si>
  <si>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</si>
  <si>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</si>
  <si>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</si>
  <si>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TOTAL</t>
  </si>
  <si>
    <t>SCH. 11,12</t>
  </si>
  <si>
    <t>SCH. 21,22</t>
  </si>
  <si>
    <t>SCHEDULE 25</t>
  </si>
  <si>
    <t>SCH. 30, 31, 32</t>
  </si>
  <si>
    <t>SCH. 41-48</t>
  </si>
  <si>
    <t>Customer Bills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</si>
  <si>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</si>
  <si>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</si>
  <si>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</si>
  <si>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</si>
  <si>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</si>
  <si>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</si>
  <si>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</si>
  <si>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</si>
  <si>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</si>
  <si>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</si>
  <si>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</si>
  <si>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</si>
  <si>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Electric Sales</t>
  </si>
  <si>
    <t xml:space="preserve"> - Weather-Normalized kWh Sales</t>
  </si>
  <si>
    <t xml:space="preserve">  - % of Annual Total</t>
  </si>
  <si>
    <t>Non-Residential*</t>
  </si>
  <si>
    <t>* Schedules 11, 12, 21, 22, 31, 32.</t>
  </si>
  <si>
    <t xml:space="preserve"> Electric Decoupling Mechanism</t>
  </si>
  <si>
    <t>% of Total</t>
  </si>
  <si>
    <t xml:space="preserve">* Schedules 11, 12, 21, 22, 31, 32.  </t>
  </si>
  <si>
    <t>Gross Up Factor for Revenue Related Exp</t>
  </si>
  <si>
    <t>Revenue Data</t>
  </si>
  <si>
    <t>Non-Residential Group</t>
  </si>
  <si>
    <t>Variable Power Supply Revenue (L4 * L5)</t>
  </si>
  <si>
    <t>Basic Charge Revenue (Ln 8 * Ln 9)</t>
  </si>
  <si>
    <t>Decoupled Revenue</t>
  </si>
  <si>
    <t>Delivery &amp; Power Plant Revenue (L3 - L6)</t>
  </si>
  <si>
    <t>Basic Charge Revenues</t>
  </si>
  <si>
    <t>Average Basic Charge</t>
  </si>
  <si>
    <t>Annual kWh</t>
  </si>
  <si>
    <t>Average Number of Customers (Line 8 / 12)</t>
  </si>
  <si>
    <t>Annual Total</t>
  </si>
  <si>
    <t>Decoupled Revenues</t>
  </si>
  <si>
    <t>Decoupled Revenue per Customer</t>
  </si>
  <si>
    <t>Revenues</t>
  </si>
  <si>
    <t>From revenue per customer</t>
  </si>
  <si>
    <t>From power supply</t>
  </si>
  <si>
    <t>From basic charge</t>
  </si>
  <si>
    <t>Development of Annual Decoupled Revenue Per Customer - Electric</t>
  </si>
  <si>
    <t>Monthly Decoupled Revenue Per Customer ("RPC")</t>
  </si>
  <si>
    <t>Development of Monthly Decoupled Revenue Per Customer - Electric</t>
  </si>
  <si>
    <t>Development of Decoupled Revenue by Rate Schedule - Electric</t>
  </si>
  <si>
    <t>Excluded From Decoupling</t>
  </si>
  <si>
    <t>Normalized Usage by Month</t>
  </si>
  <si>
    <t>WASHINGTON ELECTRIC SYSTEM</t>
  </si>
  <si>
    <t>Revenue Run Billed Usage</t>
  </si>
  <si>
    <t>General Svc Schedule 011/012</t>
  </si>
  <si>
    <t>Large Gen Svc Schedule 021/022</t>
  </si>
  <si>
    <t>Street and Area Lights</t>
  </si>
  <si>
    <t>Total Revenue Run Billed Usage</t>
  </si>
  <si>
    <t xml:space="preserve">Net Unbilled Usage </t>
  </si>
  <si>
    <t>Net Unbilled Usage</t>
  </si>
  <si>
    <t>Schedule Shifting Adjustment</t>
  </si>
  <si>
    <t>Other Usage Adjustments</t>
  </si>
  <si>
    <t>Weather Adjustment</t>
  </si>
  <si>
    <t>Total Weather Adjustment</t>
  </si>
  <si>
    <t>Normalized Test Year Usage</t>
  </si>
  <si>
    <t>Total Normalized Test Year Usage</t>
  </si>
  <si>
    <t>Residential Usage</t>
  </si>
  <si>
    <t>Schedule 001 Customers</t>
  </si>
  <si>
    <t>Schedule 001 Norm Use/Customer</t>
  </si>
  <si>
    <t>Non-Residential Group Usage</t>
  </si>
  <si>
    <t>Non-Residential Group Customers</t>
  </si>
  <si>
    <t>Non-Residential Group Norm Use/Customer</t>
  </si>
  <si>
    <t>WA Jurisdiction % of Annual Usage</t>
  </si>
  <si>
    <t>Actual Res Decoupling:</t>
  </si>
  <si>
    <t>456328</t>
  </si>
  <si>
    <t>Res</t>
  </si>
  <si>
    <t>Residential Group</t>
  </si>
  <si>
    <t>Actual Customers</t>
  </si>
  <si>
    <t>Revenue System</t>
  </si>
  <si>
    <t>Monthly Decoupled Revenue per Customer</t>
  </si>
  <si>
    <t>Actual Base Rate Revenue</t>
  </si>
  <si>
    <t>Actual Basic Charge Revenue</t>
  </si>
  <si>
    <t>Retail Revenue Credit ($/kWh)</t>
  </si>
  <si>
    <t>Variable Power Supply Payments</t>
  </si>
  <si>
    <t>Customer Decoupled Payments</t>
  </si>
  <si>
    <t>Residential Revenue Per Customer Received</t>
  </si>
  <si>
    <t>Deferral - Surcharge (Rebate)</t>
  </si>
  <si>
    <t>Deferral - Revenue Related Expenses</t>
  </si>
  <si>
    <t>Rev Conv Factor</t>
  </si>
  <si>
    <t>FERC Rate</t>
  </si>
  <si>
    <t>Interest on Deferral</t>
  </si>
  <si>
    <t>Avg Balance Calc</t>
  </si>
  <si>
    <t>Monthly Residential Deferral Totals</t>
  </si>
  <si>
    <t>Actual Non-Res Decoupling:</t>
  </si>
  <si>
    <t>456338</t>
  </si>
  <si>
    <t>Non-Res</t>
  </si>
  <si>
    <t>Non-Residential Revenue Per Customer Received</t>
  </si>
  <si>
    <t>Monthly Non-Residential Deferral Totals</t>
  </si>
  <si>
    <t>Cumulative Deferral (Rebate)/Surcharge Balance</t>
  </si>
  <si>
    <t>Total Cumulative Deferral (Rebate)/Surcharge Balance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</si>
  <si>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</si>
  <si>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</si>
  <si>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</si>
  <si>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</si>
  <si>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</si>
  <si>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</si>
  <si>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</si>
  <si>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</si>
  <si>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Accounting Entries</t>
  </si>
  <si>
    <t>186328 Residential Decoupled Deferred Revenue</t>
  </si>
  <si>
    <t>186338 Non-Residential Decoupled Deferred Revenue</t>
  </si>
  <si>
    <t>EDWA</t>
  </si>
  <si>
    <t>Allowed Revenue Increase (Attachment 1)</t>
  </si>
  <si>
    <t>Retail Revenue Adjustment (line 14)</t>
  </si>
  <si>
    <t>Allowed Basic Charges</t>
  </si>
  <si>
    <t>Retail Revenue Adjustment - (Attachment 3)</t>
  </si>
  <si>
    <t>Grossed Up Retail Revenue Adjustment</t>
  </si>
  <si>
    <t>check calculations - DO NOT PRINT</t>
  </si>
  <si>
    <t>avg decoupled rev/kwh</t>
  </si>
  <si>
    <t>check to avg rate</t>
  </si>
  <si>
    <t>Attachment 4, Page 1</t>
  </si>
  <si>
    <t>Attachment 4, P. 2 L. 3</t>
  </si>
  <si>
    <t xml:space="preserve">  - Monthly Decoupled RPC</t>
  </si>
  <si>
    <t xml:space="preserve">Line </t>
  </si>
  <si>
    <t>No.</t>
  </si>
  <si>
    <t>Description</t>
  </si>
  <si>
    <t>Factor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</si>
  <si>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</si>
  <si>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</si>
  <si>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</si>
  <si>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</si>
  <si>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</si>
  <si>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</si>
  <si>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>REVENUE CONVERSION FACTOR</t>
  </si>
  <si>
    <t>Attachment 4, Page 3</t>
  </si>
  <si>
    <t>Attachment 4,  Page 3</t>
  </si>
  <si>
    <t xml:space="preserve">Determination of Base Rate Revenue From Revenue System Reports </t>
  </si>
  <si>
    <t>Billed Customers</t>
  </si>
  <si>
    <t>Billed Usage</t>
  </si>
  <si>
    <t>Unbilled Reversal</t>
  </si>
  <si>
    <t>Unbilled Usage</t>
  </si>
  <si>
    <t>Calendar Usage</t>
  </si>
  <si>
    <t>WA002</t>
  </si>
  <si>
    <t>WA025 3rd block</t>
  </si>
  <si>
    <t>WA030</t>
  </si>
  <si>
    <t>Street Lights</t>
  </si>
  <si>
    <t>Sch 47 Area Lights</t>
  </si>
  <si>
    <t>Sch 48 Area Lights</t>
  </si>
  <si>
    <t>Non-Residential</t>
  </si>
  <si>
    <t>Fixed Charges from Billing Determinant Revenue Report</t>
  </si>
  <si>
    <t>Base Rate Billed Revenue From Billing Determinant Revenue Report</t>
  </si>
  <si>
    <t>Unbilled Rev Reversal</t>
  </si>
  <si>
    <t>Unbilled Revenue</t>
  </si>
  <si>
    <t>Calendar Total Revenue</t>
  </si>
  <si>
    <t>Deduct Unbilled Adder Schedule Revenue</t>
  </si>
  <si>
    <t>Base Rate Revenue</t>
  </si>
  <si>
    <t>Street &amp; Area Lights</t>
  </si>
  <si>
    <t>Adder Schedule Revenues</t>
  </si>
  <si>
    <t>Other Revenues</t>
  </si>
  <si>
    <t>Adder Schedule Rate Components:</t>
  </si>
  <si>
    <t>Sch 59</t>
  </si>
  <si>
    <t>Sch 89</t>
  </si>
  <si>
    <t>Sch 91</t>
  </si>
  <si>
    <t>Sch 92</t>
  </si>
  <si>
    <t>Sch 98</t>
  </si>
  <si>
    <t>Net Unbilled Adder Schedule Revenue</t>
  </si>
  <si>
    <t>DJ 213 - Sch 89</t>
  </si>
  <si>
    <t>DJ213 - Sch 91</t>
  </si>
  <si>
    <t xml:space="preserve"> DJ213 - Sch 92</t>
  </si>
  <si>
    <t>DJ475 - Sch 98</t>
  </si>
  <si>
    <t>Total Net Unbilled Adder Schedule Revenue</t>
  </si>
  <si>
    <t>456328 Res Decoupling Deferral</t>
  </si>
  <si>
    <t xml:space="preserve">456338 Non-Res Decoupling Deferral </t>
  </si>
  <si>
    <t>Actual Usage (kWhs)</t>
  </si>
  <si>
    <t>Sch 75</t>
  </si>
  <si>
    <t>Schedule 25 Schedule Shifting Special Circumstance</t>
  </si>
  <si>
    <t>Customer Count</t>
  </si>
  <si>
    <t>KWh Usage</t>
  </si>
  <si>
    <t>Base Rate Revenue Received</t>
  </si>
  <si>
    <t>Customer 1</t>
  </si>
  <si>
    <t>Sch 21 Fixed Charge Revenue</t>
  </si>
  <si>
    <t>Add to Schedule 21 customer, usage and revenue statistics until incorporated in Decoupling base</t>
  </si>
  <si>
    <t>1 Large Schedule 21 customer in the test year moved to Schedule 25. (Schedule 25 not included in Decoupling, Schedule 21 included in Decoupling)</t>
  </si>
  <si>
    <t>Current Month</t>
  </si>
  <si>
    <t>Reasonableness check - do not print</t>
  </si>
  <si>
    <t>Prior Month</t>
  </si>
  <si>
    <t>Unbilled Schedule 75 Revenue</t>
  </si>
  <si>
    <t>Usage Calculated Schedule 75 Revenue</t>
  </si>
  <si>
    <t>Unbilled True-up Sch 75</t>
  </si>
  <si>
    <t>Schedule 001</t>
  </si>
  <si>
    <t>Schedule 002</t>
  </si>
  <si>
    <t>Schedule 011</t>
  </si>
  <si>
    <t>Schedule 012</t>
  </si>
  <si>
    <t>Schedule 021</t>
  </si>
  <si>
    <t>Schedule 022</t>
  </si>
  <si>
    <t>Schedule 030</t>
  </si>
  <si>
    <t>Schedule 031</t>
  </si>
  <si>
    <t>Schedule 032</t>
  </si>
  <si>
    <t>Conversion Factor</t>
  </si>
  <si>
    <t>Calendar kWhs</t>
  </si>
  <si>
    <t>Amortization Rate</t>
  </si>
  <si>
    <t>difference</t>
  </si>
  <si>
    <t>Residential Amortization</t>
  </si>
  <si>
    <t>Non-Residential Amortization</t>
  </si>
  <si>
    <t>Sch 21 Adjust.</t>
  </si>
  <si>
    <t>456329 Amortization Residential Decoupling Def Revenue</t>
  </si>
  <si>
    <t>182328 Reg Asset Residential Decoupling Surcharge</t>
  </si>
  <si>
    <t>254328 Reg Liability Residential Decoupling Rebate</t>
  </si>
  <si>
    <t>456339 Amortization Non-Resid Decoupling Def Revenue</t>
  </si>
  <si>
    <t>182338 Reg Asset Non-Resid Decoupling Surcharge</t>
  </si>
  <si>
    <t>254338 Reg Liability Non-Resid Decoupling Rebate</t>
  </si>
  <si>
    <t>Twelve Months Ended December 31, 2016</t>
  </si>
  <si>
    <t>Residential Schedule 001/002</t>
  </si>
  <si>
    <t>Extra Large Gen Schedule 025</t>
  </si>
  <si>
    <t>Pumping Schedule 031/032</t>
  </si>
  <si>
    <t>Washington Docket No. UE-170485 Compliance Filing</t>
  </si>
  <si>
    <t>SCHEDULE 1,2</t>
  </si>
  <si>
    <t>Total Normalized 12ME Dec 2016 Revenue</t>
  </si>
  <si>
    <t xml:space="preserve">Allowed Base Rate Revenue </t>
  </si>
  <si>
    <t>Normalized kWhs (12ME Dec 2016 Test Year)</t>
  </si>
  <si>
    <t>Customer Bills (12ME Dec 2016 Test Year)</t>
  </si>
  <si>
    <t>AVISTA UTILITIES</t>
  </si>
  <si>
    <t>WASHINGTON ELECTRIC</t>
  </si>
  <si>
    <t>TWELVE MONTHS ENDED DECEMBER 31, 2016</t>
  </si>
  <si>
    <t>With Tax Reform</t>
  </si>
  <si>
    <t xml:space="preserve">  Federal Income Tax @ 21%</t>
  </si>
  <si>
    <t>(Per Order No. 6; UE-120436, dated 6/20/2012 - "hard" CF rounded to 6 digits)</t>
  </si>
  <si>
    <t>Revised Conversion Factor per Bench Request 9, Attachment B Page 4</t>
  </si>
  <si>
    <t>Attachment 4, Page 4</t>
  </si>
  <si>
    <t>Test Year # of Customers 12 ME 12.2016</t>
  </si>
  <si>
    <t>Attachment 4, Page 2</t>
  </si>
  <si>
    <t xml:space="preserve">  -UE-170485 Decoupled RPC</t>
  </si>
  <si>
    <t>November</t>
  </si>
  <si>
    <t>December</t>
  </si>
  <si>
    <t>Sch 74</t>
  </si>
  <si>
    <t>Forecast Usage</t>
  </si>
  <si>
    <t>1 Year Amort Rate</t>
  </si>
  <si>
    <t>Incremental Revenue Change</t>
  </si>
  <si>
    <t>Schedule 75 Rate</t>
  </si>
  <si>
    <t>Maximum Incremental Change</t>
  </si>
  <si>
    <t>Est Norm Billed Rev $000s</t>
  </si>
  <si>
    <t>Surcharge Cap</t>
  </si>
  <si>
    <t>Carryover Rate</t>
  </si>
  <si>
    <t>Implied Carryover Amortization</t>
  </si>
  <si>
    <t>Balance Sheet Accounts</t>
  </si>
  <si>
    <t>Current Deferrals</t>
  </si>
  <si>
    <t>Prior Year Pending</t>
  </si>
  <si>
    <t>Approved Surcharge</t>
  </si>
  <si>
    <t>Approved Rebate</t>
  </si>
  <si>
    <t>Contra Deferrals</t>
  </si>
  <si>
    <t>Prior Year Contra</t>
  </si>
  <si>
    <t>ADFIT Decoupling</t>
  </si>
  <si>
    <t>Provision for Rate Ref</t>
  </si>
  <si>
    <t>ADFIT Prov Rate Ref</t>
  </si>
  <si>
    <t>Interest Rate</t>
  </si>
  <si>
    <t>Income Statement Accounts</t>
  </si>
  <si>
    <t>Res Deferral</t>
  </si>
  <si>
    <t xml:space="preserve">Res Amortization </t>
  </si>
  <si>
    <t>419328/431328</t>
  </si>
  <si>
    <t>Interest (Income)/Expense</t>
  </si>
  <si>
    <t>410100/411100</t>
  </si>
  <si>
    <t xml:space="preserve">DFIT </t>
  </si>
  <si>
    <t>410200/411200</t>
  </si>
  <si>
    <t>non-op DFIT</t>
  </si>
  <si>
    <t>Contra Deferral</t>
  </si>
  <si>
    <t>Decoupling Calc</t>
  </si>
  <si>
    <t>456311 Contra Decoupling Deferral</t>
  </si>
  <si>
    <t>253311 Contra Decoupling Deferred Revenue</t>
  </si>
  <si>
    <t>253312 Prior Year Contra Decoupling Deferred Revenue</t>
  </si>
  <si>
    <t>Contra Decoupling Detail - Account 253312</t>
  </si>
  <si>
    <t>Contra Decoupling Detail - Account 253311</t>
  </si>
  <si>
    <t>Prior Contra Decoupling Balance for 2018 Deferrals</t>
  </si>
  <si>
    <t>Current Month Contra Decoupling Entry</t>
  </si>
  <si>
    <t>Current Contra Decoupling Balance for 2018 Deferrals</t>
  </si>
  <si>
    <t>Maximum Year 1 Rate</t>
  </si>
  <si>
    <t>Estimated Carryover Rate</t>
  </si>
  <si>
    <t>Residential Contra Decoupling Balance</t>
  </si>
  <si>
    <t>Debit (Credit)</t>
  </si>
  <si>
    <t xml:space="preserve">431328 Interest Expense formerly 431605 </t>
  </si>
  <si>
    <t>419328 Interest Income formerly 419605</t>
  </si>
  <si>
    <t>DJ 127 - Sch 59</t>
  </si>
  <si>
    <t>Non-Res Deferral</t>
  </si>
  <si>
    <t xml:space="preserve">Non-Res Amortization </t>
  </si>
  <si>
    <t>1.42% of base revenue</t>
  </si>
  <si>
    <t>do not print</t>
  </si>
  <si>
    <t>calendar avg kWh/cust</t>
  </si>
  <si>
    <t>billed avg rate/kWh</t>
  </si>
  <si>
    <t>Do not print</t>
  </si>
  <si>
    <t>Prior Month Unbilled Adder Revenue</t>
  </si>
  <si>
    <t>Current Month Unbilled Adder Revenue</t>
  </si>
  <si>
    <t>Net Unbilled Adder Revenue</t>
  </si>
  <si>
    <t>Prior Month Unbilled Adder Total Rate</t>
  </si>
  <si>
    <t>Current Month Unbilled Adder Total Rate</t>
  </si>
  <si>
    <t>11/1/2018 rate</t>
  </si>
  <si>
    <t>UE-180702</t>
  </si>
  <si>
    <t>WA Schedule 75 2017 Deferral Decoupling Mechanism Amortization</t>
  </si>
  <si>
    <r>
      <t>Including this adjustment reduced the non-residential group surcharge by:</t>
    </r>
    <r>
      <rPr>
        <sz val="11"/>
        <color rgb="FF3333FF"/>
        <rFont val="Times New Roman"/>
        <family val="1"/>
      </rPr>
      <t xml:space="preserve"> </t>
    </r>
  </si>
  <si>
    <t>Beg Bal Dec 2018</t>
  </si>
  <si>
    <t>Monthly Test Year</t>
  </si>
  <si>
    <t>WUTC Docket No. UE-17____</t>
  </si>
  <si>
    <t>Ehrbar wp</t>
  </si>
  <si>
    <t>Decoupling Mechanism - UE-170485 Base effective 5/1/2018</t>
  </si>
  <si>
    <t>Development of WA Electric Deferrals (Calendar Year 2019)</t>
  </si>
  <si>
    <t>Current Contra Decoupling Balance for 2019 Deferrals</t>
  </si>
  <si>
    <t>Prior Contra Decoupling Balance for 2019 Deferrals</t>
  </si>
  <si>
    <t>Jul Billing</t>
  </si>
  <si>
    <t>Mar Billing</t>
  </si>
  <si>
    <t>Feb Billing</t>
  </si>
  <si>
    <t>Jan Billing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</si>
  <si>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</si>
  <si>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</si>
  <si>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</si>
  <si>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</si>
  <si>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</si>
  <si>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</si>
  <si>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</si>
  <si>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</si>
  <si>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</si>
  <si>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11/1/2019 rate</t>
  </si>
  <si>
    <t>Maximum 24 Month Recovery of 2019 Deferral</t>
  </si>
  <si>
    <t>Check Total to Unbilled Sch 75</t>
  </si>
  <si>
    <t>Imputed Sch 21 Fixed Charge Revenue</t>
  </si>
  <si>
    <t>Actual Usage</t>
  </si>
  <si>
    <t>02.2019 Unbilled Customer Adj</t>
  </si>
  <si>
    <t>Check to Net Unbilled Sch 75</t>
  </si>
  <si>
    <t>Reverse 02.2019 Unbilled Customer Adj</t>
  </si>
  <si>
    <t>Apr Billing</t>
  </si>
  <si>
    <t>May Billing</t>
  </si>
  <si>
    <t>June Billing</t>
  </si>
  <si>
    <t>Residential Use/Customer</t>
  </si>
  <si>
    <t>Non-Residential Use/Customer</t>
  </si>
  <si>
    <t>Test Year Norm Residential Use/Customer</t>
  </si>
  <si>
    <t>Test Year Norm Non-Residential Use/Customer</t>
  </si>
  <si>
    <t>Residential Variance from Norm</t>
  </si>
  <si>
    <t>Non-Residential Variance from Norm</t>
  </si>
  <si>
    <t>EREV June Mid-Month 6 12 19.xlsm</t>
  </si>
  <si>
    <t>As Filed Per</t>
  </si>
  <si>
    <t>UE-190708</t>
  </si>
  <si>
    <t>Aug Billing</t>
  </si>
  <si>
    <t>Sept Billing</t>
  </si>
  <si>
    <t>Approved Schedule 75 Rate</t>
  </si>
  <si>
    <t>November Billing</t>
  </si>
  <si>
    <t>Adjusted Non-Res</t>
  </si>
  <si>
    <t>Obsolete Sch 74</t>
  </si>
  <si>
    <r>
      <t>WA Schedule 75</t>
    </r>
    <r>
      <rPr>
        <b/>
        <sz val="11"/>
        <color theme="1"/>
        <rFont val="Times New Roman"/>
        <family val="1"/>
      </rPr>
      <t xml:space="preserve"> 2018 Deferral</t>
    </r>
    <r>
      <rPr>
        <sz val="11"/>
        <color theme="1"/>
        <rFont val="Times New Roman"/>
        <family val="1"/>
      </rPr>
      <t xml:space="preserve"> Decoupling Mechanism Amortization</t>
    </r>
  </si>
  <si>
    <t>December Billing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</si>
</sst>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[$-409]mmm\-yy;@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_-* #,##0.00\ _D_M_-;\-* #,##0.00\ _D_M_-;_-* &quot;-&quot;??\ _D_M_-;_-@_-"/>
    <numFmt numFmtId="175" formatCode="_(* #,##0.000_);_(* \(#,##0.000\);_(* &quot;-&quot;??_);_(@_)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0.00_)"/>
    <numFmt numFmtId="186" formatCode="&quot;$&quot;#,##0;\-&quot;$&quot;#,##0"/>
    <numFmt numFmtId="187" formatCode="_(&quot;$&quot;* #,##0.000000_);_(&quot;$&quot;* \(#,##0.000000\);_(&quot;$&quot;* &quot;-&quot;??????_);_(@_)"/>
    <numFmt numFmtId="188" formatCode="#,##0.00\ ;\(#,##0.00\)"/>
    <numFmt numFmtId="189" formatCode="0\ &quot; HR&quot;"/>
    <numFmt numFmtId="190" formatCode="0000000"/>
    <numFmt numFmtId="191" formatCode="0.0000%"/>
    <numFmt numFmtId="192" formatCode="0.00000%"/>
    <numFmt numFmtId="193" formatCode="mmm\-yyyy"/>
    <numFmt numFmtId="194" formatCode="_(&quot;$&quot;* #,##0.000_);_(&quot;$&quot;* \(#,##0.00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0.0%"/>
    <numFmt numFmtId="198" formatCode="_(* #,##0.0_);_(* \(#,##0.0\);_(* &quot;-&quot;_);_(@_)"/>
    <numFmt numFmtId="199" formatCode="0.000%"/>
    <numFmt numFmtId="200" formatCode="&quot;$&quot;#,##0.00"/>
    <numFmt numFmtId="201" formatCode="&quot;$&quot;#,##0.00000"/>
    <numFmt numFmtId="202" formatCode="_(&quot;$&quot;* #,##0.0000_);_(&quot;$&quot;* \(#,##0.0000\);_(&quot;$&quot;* &quot;-&quot;??_);_(@_)"/>
    <numFmt numFmtId="203" formatCode="_(* #,##0.000000_);_(* \(#,##0.000000\);_(* &quot;-&quot;??_);_(@_)"/>
    <numFmt numFmtId="204" formatCode="mmm\ yy"/>
    <numFmt numFmtId="205" formatCode="0.00000"/>
    <numFmt numFmtId="206" formatCode="#,##0,"/>
  </numFmts>
  <fonts count="1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0"/>
      <name val="Times New Roman"/>
      <family val="1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sz val="10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i/>
      <u/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1"/>
      <name val="Calibri"/>
      <family val="2"/>
      <scheme val="minor"/>
    </font>
    <font>
      <sz val="10"/>
      <color rgb="FF0000FF"/>
      <name val="Times New Roman"/>
      <family val="1"/>
    </font>
    <font>
      <sz val="11"/>
      <color rgb="FF0000FF"/>
      <name val="Calibri"/>
      <family val="2"/>
      <scheme val="minor"/>
    </font>
    <font>
      <sz val="10"/>
      <color rgb="FF3333CC"/>
      <name val="Times New Roman"/>
      <family val="1"/>
    </font>
    <font>
      <sz val="10"/>
      <color rgb="FF0000CC"/>
      <name val="Times New Roman"/>
      <family val="1"/>
    </font>
    <font>
      <sz val="10"/>
      <color rgb="FF3B2CFC"/>
      <name val="Times New Roman"/>
      <family val="1"/>
    </font>
    <font>
      <b/>
      <sz val="11"/>
      <color theme="1"/>
      <name val="Times New Roman"/>
      <family val="1"/>
    </font>
    <font>
      <sz val="11"/>
      <color rgb="FF3333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sz val="11"/>
      <color rgb="FFFFC000"/>
      <name val="Calibri"/>
      <family val="2"/>
      <scheme val="minor"/>
    </font>
    <font>
      <sz val="11"/>
      <color theme="9" tint="-0.249977111117893"/>
      <name val="Calibri"/>
      <family val="2"/>
    </font>
    <font>
      <sz val="11"/>
      <color rgb="FFC00000"/>
      <name val="Calibri"/>
      <family val="2"/>
      <scheme val="minor"/>
    </font>
    <font>
      <sz val="11"/>
      <color rgb="FF0000FF"/>
      <name val="Times New Roman"/>
      <family val="1"/>
    </font>
    <font>
      <sz val="11"/>
      <name val="Times New Roman"/>
      <family val="1"/>
    </font>
    <font>
      <sz val="11"/>
      <color rgb="FF3333FF"/>
      <name val="Times New Roman"/>
      <family val="1"/>
    </font>
    <font>
      <sz val="11"/>
      <color theme="7" tint="-0.249977111117893"/>
      <name val="Calibri"/>
      <family val="2"/>
      <scheme val="minor"/>
    </font>
    <font>
      <b/>
      <sz val="11"/>
      <name val="Times New Roman"/>
      <family val="1"/>
    </font>
  </fonts>
  <fills count="10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55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171" fontId="23" fillId="0" borderId="0">
      <alignment horizontal="left"/>
    </xf>
    <xf numFmtId="172" fontId="24" fillId="0" borderId="0">
      <alignment horizontal="left"/>
    </xf>
    <xf numFmtId="0" fontId="25" fillId="0" borderId="11"/>
    <xf numFmtId="0" fontId="26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8" fontId="22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8" fontId="2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2" fillId="0" borderId="0">
      <alignment horizontal="left" wrapText="1"/>
    </xf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2" fillId="0" borderId="0">
      <alignment horizontal="left" wrapText="1"/>
    </xf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8" fontId="22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8" fontId="2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6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9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0" fontId="26" fillId="0" borderId="11"/>
    <xf numFmtId="173" fontId="30" fillId="0" borderId="0" applyFill="0" applyBorder="0" applyAlignment="0"/>
    <xf numFmtId="173" fontId="30" fillId="0" borderId="0" applyFill="0" applyBorder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173" fontId="30" fillId="0" borderId="0" applyFill="0" applyBorder="0" applyAlignment="0"/>
    <xf numFmtId="41" fontId="20" fillId="67" borderId="0"/>
    <xf numFmtId="0" fontId="31" fillId="68" borderId="12" applyNumberFormat="0" applyAlignment="0" applyProtection="0"/>
    <xf numFmtId="168" fontId="22" fillId="0" borderId="0">
      <alignment horizontal="left" wrapText="1"/>
    </xf>
    <xf numFmtId="0" fontId="31" fillId="68" borderId="12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41" fontId="20" fillId="67" borderId="0"/>
    <xf numFmtId="41" fontId="20" fillId="67" borderId="0"/>
    <xf numFmtId="0" fontId="32" fillId="69" borderId="4" applyNumberFormat="0" applyAlignment="0" applyProtection="0"/>
    <xf numFmtId="0" fontId="11" fillId="6" borderId="4" applyNumberFormat="0" applyAlignment="0" applyProtection="0"/>
    <xf numFmtId="0" fontId="33" fillId="70" borderId="13" applyNumberFormat="0" applyAlignment="0" applyProtection="0"/>
    <xf numFmtId="0" fontId="33" fillId="70" borderId="13" applyNumberFormat="0" applyAlignment="0" applyProtection="0"/>
    <xf numFmtId="168" fontId="22" fillId="0" borderId="0">
      <alignment horizontal="left" wrapText="1"/>
    </xf>
    <xf numFmtId="0" fontId="33" fillId="70" borderId="13" applyNumberFormat="0" applyAlignment="0" applyProtection="0"/>
    <xf numFmtId="168" fontId="22" fillId="0" borderId="0">
      <alignment horizontal="left" wrapText="1"/>
    </xf>
    <xf numFmtId="0" fontId="13" fillId="7" borderId="7" applyNumberFormat="0" applyAlignment="0" applyProtection="0"/>
    <xf numFmtId="0" fontId="33" fillId="70" borderId="13" applyNumberFormat="0" applyAlignment="0" applyProtection="0"/>
    <xf numFmtId="41" fontId="20" fillId="71" borderId="0"/>
    <xf numFmtId="41" fontId="20" fillId="71" borderId="0"/>
    <xf numFmtId="168" fontId="22" fillId="0" borderId="0">
      <alignment horizontal="left" wrapText="1"/>
    </xf>
    <xf numFmtId="41" fontId="20" fillId="71" borderId="0"/>
    <xf numFmtId="41" fontId="20" fillId="71" borderId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3" fontId="37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8" fontId="22" fillId="0" borderId="0">
      <alignment horizontal="left" wrapText="1"/>
    </xf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6" fontId="44" fillId="0" borderId="0">
      <protection locked="0"/>
    </xf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0" fontId="46" fillId="0" borderId="0" applyNumberFormat="0" applyAlignment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8" fontId="3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8" fontId="34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78" fontId="20" fillId="0" borderId="0" applyFont="0" applyFill="0" applyBorder="0" applyAlignment="0" applyProtection="0"/>
    <xf numFmtId="179" fontId="49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9" fontId="37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8" fontId="22" fillId="0" borderId="0">
      <alignment horizontal="left" wrapText="1"/>
    </xf>
    <xf numFmtId="180" fontId="37" fillId="0" borderId="0" applyFill="0" applyBorder="0" applyAlignment="0" applyProtection="0"/>
    <xf numFmtId="0" fontId="42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9" fillId="0" borderId="0" applyFont="0" applyFill="0" applyBorder="0" applyAlignment="0" applyProtection="0"/>
    <xf numFmtId="0" fontId="26" fillId="0" borderId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3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168" fontId="20" fillId="0" borderId="0"/>
    <xf numFmtId="168" fontId="20" fillId="0" borderId="0"/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81" fontId="51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0" fillId="0" borderId="0"/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22" fillId="0" borderId="0">
      <alignment horizontal="left" wrapText="1"/>
    </xf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0" fontId="38" fillId="0" borderId="0"/>
    <xf numFmtId="0" fontId="38" fillId="0" borderId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3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168" fontId="22" fillId="0" borderId="0">
      <alignment horizontal="left" wrapText="1"/>
    </xf>
    <xf numFmtId="38" fontId="54" fillId="71" borderId="0" applyNumberFormat="0" applyBorder="0" applyAlignment="0" applyProtection="0"/>
    <xf numFmtId="0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0" fontId="55" fillId="0" borderId="11"/>
    <xf numFmtId="183" fontId="56" fillId="0" borderId="0" applyNumberFormat="0" applyFill="0" applyBorder="0" applyProtection="0">
      <alignment horizontal="right"/>
    </xf>
    <xf numFmtId="0" fontId="57" fillId="0" borderId="14" applyNumberFormat="0" applyAlignment="0" applyProtection="0">
      <alignment horizontal="left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4" fontId="58" fillId="75" borderId="16">
      <alignment horizontal="center" vertical="center" wrapText="1"/>
    </xf>
    <xf numFmtId="0" fontId="42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1" fillId="0" borderId="0" applyNumberFormat="0" applyFill="0" applyBorder="0" applyAlignment="0" applyProtection="0"/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ill="0" applyBorder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4" fillId="0" borderId="0" applyNumberFormat="0" applyFill="0" applyBorder="0" applyAlignment="0" applyProtection="0"/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5" fillId="0" borderId="3" applyNumberFormat="0" applyFill="0" applyAlignment="0" applyProtection="0"/>
    <xf numFmtId="0" fontId="65" fillId="0" borderId="2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66" fillId="0" borderId="0"/>
    <xf numFmtId="38" fontId="66" fillId="0" borderId="0"/>
    <xf numFmtId="38" fontId="66" fillId="0" borderId="0"/>
    <xf numFmtId="38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38" fontId="66" fillId="0" borderId="0"/>
    <xf numFmtId="38" fontId="66" fillId="0" borderId="0"/>
    <xf numFmtId="38" fontId="66" fillId="0" borderId="0"/>
    <xf numFmtId="40" fontId="66" fillId="0" borderId="0"/>
    <xf numFmtId="40" fontId="66" fillId="0" borderId="0"/>
    <xf numFmtId="40" fontId="66" fillId="0" borderId="0"/>
    <xf numFmtId="40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40" fontId="66" fillId="0" borderId="0"/>
    <xf numFmtId="40" fontId="66" fillId="0" borderId="0"/>
    <xf numFmtId="40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41" fontId="69" fillId="76" borderId="24">
      <alignment horizontal="lef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0" fontId="55" fillId="0" borderId="25"/>
    <xf numFmtId="0" fontId="54" fillId="71" borderId="0"/>
    <xf numFmtId="0" fontId="54" fillId="71" borderId="0"/>
    <xf numFmtId="0" fontId="54" fillId="71" borderId="0"/>
    <xf numFmtId="0" fontId="54" fillId="71" borderId="0"/>
    <xf numFmtId="168" fontId="22" fillId="0" borderId="0">
      <alignment horizontal="left" wrapText="1"/>
    </xf>
    <xf numFmtId="3" fontId="70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70" fillId="0" borderId="0" applyFill="0" applyBorder="0" applyAlignment="0" applyProtection="0"/>
    <xf numFmtId="3" fontId="70" fillId="0" borderId="0" applyFill="0" applyBorder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12" fillId="0" borderId="6" applyNumberFormat="0" applyFill="0" applyAlignment="0" applyProtection="0"/>
    <xf numFmtId="0" fontId="72" fillId="0" borderId="27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18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8" fillId="4" borderId="0" applyNumberFormat="0" applyBorder="0" applyAlignment="0" applyProtection="0"/>
    <xf numFmtId="0" fontId="74" fillId="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5" fillId="4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37" fontId="76" fillId="0" borderId="0"/>
    <xf numFmtId="37" fontId="76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37" fontId="76" fillId="0" borderId="0"/>
    <xf numFmtId="185" fontId="77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7" fontId="22" fillId="0" borderId="0"/>
    <xf numFmtId="187" fontId="22" fillId="0" borderId="0"/>
    <xf numFmtId="185" fontId="77" fillId="0" borderId="0"/>
    <xf numFmtId="0" fontId="20" fillId="0" borderId="0"/>
    <xf numFmtId="185" fontId="77" fillId="0" borderId="0"/>
    <xf numFmtId="18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7" fontId="22" fillId="0" borderId="0"/>
    <xf numFmtId="189" fontId="20" fillId="0" borderId="0"/>
    <xf numFmtId="190" fontId="36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0" fontId="1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186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168" fontId="20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35" fillId="0" borderId="0"/>
    <xf numFmtId="168" fontId="22" fillId="0" borderId="0">
      <alignment horizontal="left" wrapText="1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2" fillId="0" borderId="0"/>
    <xf numFmtId="193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9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47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39" fontId="79" fillId="0" borderId="0" applyNumberFormat="0" applyFill="0" applyBorder="0" applyAlignment="0" applyProtection="0"/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195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78" fillId="0" borderId="0"/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168" fontId="22" fillId="0" borderId="0">
      <alignment horizontal="left" wrapText="1"/>
    </xf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2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168" fontId="22" fillId="0" borderId="0">
      <alignment horizontal="left" wrapText="1"/>
    </xf>
    <xf numFmtId="0" fontId="80" fillId="68" borderId="31" applyNumberForma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80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197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7" borderId="24"/>
    <xf numFmtId="41" fontId="20" fillId="77" borderId="24"/>
    <xf numFmtId="168" fontId="22" fillId="0" borderId="0">
      <alignment horizontal="left" wrapText="1"/>
    </xf>
    <xf numFmtId="41" fontId="20" fillId="77" borderId="24"/>
    <xf numFmtId="41" fontId="20" fillId="77" borderId="24"/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" fontId="35" fillId="0" borderId="0" applyFont="0" applyFill="0" applyBorder="0" applyAlignment="0" applyProtection="0"/>
    <xf numFmtId="0" fontId="81" fillId="0" borderId="16">
      <alignment horizontal="center"/>
    </xf>
    <xf numFmtId="0" fontId="81" fillId="0" borderId="16">
      <alignment horizontal="center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81" fillId="0" borderId="1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35" fillId="0" borderId="0" applyFont="0" applyFill="0" applyBorder="0" applyAlignment="0" applyProtection="0"/>
    <xf numFmtId="0" fontId="35" fillId="78" borderId="0" applyNumberFormat="0" applyFont="0" applyBorder="0" applyAlignment="0" applyProtection="0"/>
    <xf numFmtId="0" fontId="35" fillId="78" borderId="0" applyNumberFormat="0" applyFon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78" borderId="0" applyNumberFormat="0" applyFont="0" applyBorder="0" applyAlignment="0" applyProtection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82" fillId="0" borderId="0" applyFill="0" applyBorder="0" applyAlignment="0" applyProtection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42" fontId="20" fillId="67" borderId="0"/>
    <xf numFmtId="0" fontId="39" fillId="79" borderId="0"/>
    <xf numFmtId="0" fontId="85" fillId="79" borderId="25"/>
    <xf numFmtId="0" fontId="86" fillId="80" borderId="32"/>
    <xf numFmtId="0" fontId="87" fillId="79" borderId="33"/>
    <xf numFmtId="42" fontId="20" fillId="67" borderId="0"/>
    <xf numFmtId="168" fontId="22" fillId="0" borderId="0">
      <alignment horizontal="left" wrapText="1"/>
    </xf>
    <xf numFmtId="42" fontId="20" fillId="67" borderId="0"/>
    <xf numFmtId="168" fontId="22" fillId="0" borderId="0">
      <alignment horizontal="left" wrapText="1"/>
    </xf>
    <xf numFmtId="42" fontId="20" fillId="67" borderId="0"/>
    <xf numFmtId="42" fontId="20" fillId="67" borderId="0"/>
    <xf numFmtId="42" fontId="20" fillId="67" borderId="34">
      <alignment vertical="center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0" fontId="58" fillId="67" borderId="10" applyNumberFormat="0">
      <alignment horizontal="center" vertical="center" wrapText="1"/>
    </xf>
    <xf numFmtId="0" fontId="58" fillId="67" borderId="35" applyNumberFormat="0">
      <alignment horizontal="center" vertical="center" wrapText="1"/>
    </xf>
    <xf numFmtId="0" fontId="58" fillId="67" borderId="10" applyNumberFormat="0">
      <alignment horizontal="center" vertical="center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96" fontId="20" fillId="67" borderId="0"/>
    <xf numFmtId="196" fontId="20" fillId="67" borderId="0"/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96" fontId="20" fillId="67" borderId="0"/>
    <xf numFmtId="42" fontId="20" fillId="67" borderId="0"/>
    <xf numFmtId="166" fontId="66" fillId="0" borderId="0" applyBorder="0" applyAlignment="0"/>
    <xf numFmtId="166" fontId="66" fillId="0" borderId="0" applyBorder="0" applyAlignment="0"/>
    <xf numFmtId="166" fontId="66" fillId="0" borderId="0" applyBorder="0" applyAlignment="0"/>
    <xf numFmtId="42" fontId="20" fillId="67" borderId="36">
      <alignment horizontal="left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6" fontId="66" fillId="0" borderId="0" applyBorder="0" applyAlignment="0"/>
    <xf numFmtId="14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4" fontId="89" fillId="76" borderId="31" applyNumberFormat="0" applyProtection="0">
      <alignment vertical="center"/>
    </xf>
    <xf numFmtId="168" fontId="22" fillId="0" borderId="0">
      <alignment horizontal="left" wrapText="1"/>
    </xf>
    <xf numFmtId="4" fontId="89" fillId="76" borderId="31" applyNumberFormat="0" applyProtection="0">
      <alignment vertical="center"/>
    </xf>
    <xf numFmtId="4" fontId="90" fillId="76" borderId="31" applyNumberFormat="0" applyProtection="0">
      <alignment vertical="center"/>
    </xf>
    <xf numFmtId="168" fontId="22" fillId="0" borderId="0">
      <alignment horizontal="left" wrapText="1"/>
    </xf>
    <xf numFmtId="4" fontId="90" fillId="76" borderId="31" applyNumberFormat="0" applyProtection="0">
      <alignment vertical="center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2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83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3" borderId="31" applyNumberFormat="0" applyProtection="0">
      <alignment horizontal="right" vertical="center"/>
    </xf>
    <xf numFmtId="4" fontId="89" fillId="8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4" borderId="31" applyNumberFormat="0" applyProtection="0">
      <alignment horizontal="right" vertical="center"/>
    </xf>
    <xf numFmtId="4" fontId="89" fillId="85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5" borderId="31" applyNumberFormat="0" applyProtection="0">
      <alignment horizontal="right" vertical="center"/>
    </xf>
    <xf numFmtId="4" fontId="89" fillId="86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6" borderId="31" applyNumberFormat="0" applyProtection="0">
      <alignment horizontal="right" vertical="center"/>
    </xf>
    <xf numFmtId="4" fontId="89" fillId="87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7" borderId="31" applyNumberFormat="0" applyProtection="0">
      <alignment horizontal="right" vertical="center"/>
    </xf>
    <xf numFmtId="4" fontId="89" fillId="88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8" borderId="31" applyNumberFormat="0" applyProtection="0">
      <alignment horizontal="right" vertical="center"/>
    </xf>
    <xf numFmtId="4" fontId="89" fillId="89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9" borderId="31" applyNumberFormat="0" applyProtection="0">
      <alignment horizontal="right" vertical="center"/>
    </xf>
    <xf numFmtId="4" fontId="89" fillId="90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0" borderId="31" applyNumberFormat="0" applyProtection="0">
      <alignment horizontal="right" vertical="center"/>
    </xf>
    <xf numFmtId="4" fontId="89" fillId="91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1" borderId="31" applyNumberFormat="0" applyProtection="0">
      <alignment horizontal="right" vertical="center"/>
    </xf>
    <xf numFmtId="4" fontId="91" fillId="92" borderId="31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2" borderId="31" applyNumberFormat="0" applyProtection="0">
      <alignment horizontal="left" vertical="center" indent="1"/>
    </xf>
    <xf numFmtId="4" fontId="89" fillId="94" borderId="37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69" borderId="23" applyNumberFormat="0">
      <protection locked="0"/>
    </xf>
    <xf numFmtId="0" fontId="20" fillId="69" borderId="23" applyNumberFormat="0">
      <protection locked="0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6" fillId="64" borderId="38" applyBorder="0"/>
    <xf numFmtId="4" fontId="89" fillId="98" borderId="31" applyNumberFormat="0" applyProtection="0">
      <alignment vertical="center"/>
    </xf>
    <xf numFmtId="168" fontId="22" fillId="0" borderId="0">
      <alignment horizontal="left" wrapText="1"/>
    </xf>
    <xf numFmtId="4" fontId="89" fillId="98" borderId="31" applyNumberFormat="0" applyProtection="0">
      <alignment vertical="center"/>
    </xf>
    <xf numFmtId="4" fontId="90" fillId="98" borderId="31" applyNumberFormat="0" applyProtection="0">
      <alignment vertical="center"/>
    </xf>
    <xf numFmtId="168" fontId="22" fillId="0" borderId="0">
      <alignment horizontal="left" wrapText="1"/>
    </xf>
    <xf numFmtId="4" fontId="90" fillId="98" borderId="31" applyNumberFormat="0" applyProtection="0">
      <alignment vertical="center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4" borderId="31" applyNumberFormat="0" applyProtection="0">
      <alignment horizontal="right" vertical="center"/>
    </xf>
    <xf numFmtId="4" fontId="89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4" borderId="31" applyNumberFormat="0" applyProtection="0">
      <alignment horizontal="right" vertical="center"/>
    </xf>
    <xf numFmtId="4" fontId="90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0" fillId="94" borderId="31" applyNumberFormat="0" applyProtection="0">
      <alignment horizontal="right" vertical="center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94" fillId="0" borderId="0"/>
    <xf numFmtId="0" fontId="94" fillId="0" borderId="0"/>
    <xf numFmtId="0" fontId="95" fillId="0" borderId="0" applyNumberFormat="0" applyProtection="0">
      <alignment horizontal="left" indent="5"/>
    </xf>
    <xf numFmtId="0" fontId="54" fillId="99" borderId="23"/>
    <xf numFmtId="4" fontId="96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6" fillId="94" borderId="31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39" fontId="20" fillId="100" borderId="0"/>
    <xf numFmtId="0" fontId="97" fillId="0" borderId="0" applyNumberFormat="0" applyFill="0" applyBorder="0" applyAlignment="0" applyProtection="0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168" fontId="22" fillId="0" borderId="0">
      <alignment horizontal="left" wrapText="1"/>
    </xf>
    <xf numFmtId="38" fontId="54" fillId="0" borderId="39"/>
    <xf numFmtId="0" fontId="54" fillId="0" borderId="39"/>
    <xf numFmtId="38" fontId="54" fillId="0" borderId="39"/>
    <xf numFmtId="38" fontId="54" fillId="0" borderId="39"/>
    <xf numFmtId="38" fontId="54" fillId="0" borderId="39"/>
    <xf numFmtId="38" fontId="66" fillId="0" borderId="36"/>
    <xf numFmtId="38" fontId="66" fillId="0" borderId="36"/>
    <xf numFmtId="38" fontId="66" fillId="0" borderId="36"/>
    <xf numFmtId="38" fontId="66" fillId="0" borderId="36"/>
    <xf numFmtId="168" fontId="22" fillId="0" borderId="0">
      <alignment horizontal="left" wrapText="1"/>
    </xf>
    <xf numFmtId="0" fontId="66" fillId="0" borderId="36"/>
    <xf numFmtId="0" fontId="66" fillId="0" borderId="36"/>
    <xf numFmtId="0" fontId="66" fillId="0" borderId="36"/>
    <xf numFmtId="38" fontId="66" fillId="0" borderId="36"/>
    <xf numFmtId="38" fontId="66" fillId="0" borderId="36"/>
    <xf numFmtId="38" fontId="66" fillId="0" borderId="36"/>
    <xf numFmtId="38" fontId="66" fillId="0" borderId="36"/>
    <xf numFmtId="39" fontId="22" fillId="101" borderId="0"/>
    <xf numFmtId="39" fontId="22" fillId="101" borderId="0"/>
    <xf numFmtId="168" fontId="20" fillId="0" borderId="0">
      <alignment horizontal="left" wrapText="1"/>
    </xf>
    <xf numFmtId="199" fontId="20" fillId="0" borderId="0">
      <alignment horizontal="left" wrapText="1"/>
    </xf>
    <xf numFmtId="191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7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4" fontId="20" fillId="0" borderId="0">
      <alignment horizontal="left" wrapText="1"/>
    </xf>
    <xf numFmtId="194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4" fontId="20" fillId="0" borderId="0">
      <alignment horizontal="left" wrapText="1"/>
    </xf>
    <xf numFmtId="199" fontId="20" fillId="0" borderId="0">
      <alignment horizontal="left" wrapText="1"/>
    </xf>
    <xf numFmtId="199" fontId="20" fillId="0" borderId="0">
      <alignment horizontal="left" wrapText="1"/>
    </xf>
    <xf numFmtId="168" fontId="22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2" fontId="20" fillId="0" borderId="0">
      <alignment horizontal="left" wrapText="1"/>
    </xf>
    <xf numFmtId="168" fontId="20" fillId="0" borderId="0">
      <alignment horizontal="left" wrapText="1"/>
    </xf>
    <xf numFmtId="197" fontId="20" fillId="0" borderId="0">
      <alignment horizontal="left" wrapText="1"/>
    </xf>
    <xf numFmtId="168" fontId="20" fillId="0" borderId="0">
      <alignment horizontal="left" wrapText="1"/>
    </xf>
    <xf numFmtId="0" fontId="20" fillId="0" borderId="0">
      <alignment horizontal="left" wrapText="1"/>
    </xf>
    <xf numFmtId="0" fontId="89" fillId="0" borderId="0" applyNumberFormat="0" applyBorder="0" applyAlignment="0"/>
    <xf numFmtId="0" fontId="98" fillId="0" borderId="0" applyNumberFormat="0" applyBorder="0" applyAlignment="0"/>
    <xf numFmtId="0" fontId="91" fillId="0" borderId="0" applyNumberFormat="0" applyBorder="0" applyAlignment="0"/>
    <xf numFmtId="0" fontId="99" fillId="0" borderId="0"/>
    <xf numFmtId="0" fontId="55" fillId="0" borderId="33"/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0" fontId="102" fillId="0" borderId="0"/>
    <xf numFmtId="0" fontId="20" fillId="0" borderId="0" applyNumberFormat="0" applyBorder="0" applyAlignment="0"/>
    <xf numFmtId="0" fontId="103" fillId="0" borderId="0" applyFill="0" applyBorder="0" applyProtection="0">
      <alignment horizontal="left" vertical="top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9" fillId="0" borderId="0"/>
    <xf numFmtId="0" fontId="85" fillId="79" borderId="0"/>
    <xf numFmtId="200" fontId="105" fillId="67" borderId="0">
      <alignment horizontal="left" vertical="center"/>
    </xf>
    <xf numFmtId="200" fontId="106" fillId="0" borderId="0">
      <alignment horizontal="left" vertical="center"/>
    </xf>
    <xf numFmtId="200" fontId="106" fillId="0" borderId="0">
      <alignment horizontal="left" vertical="center"/>
    </xf>
    <xf numFmtId="0" fontId="58" fillId="67" borderId="0">
      <alignment horizontal="left" wrapText="1"/>
    </xf>
    <xf numFmtId="0" fontId="58" fillId="67" borderId="0">
      <alignment horizontal="left" wrapText="1"/>
    </xf>
    <xf numFmtId="0" fontId="58" fillId="67" borderId="0">
      <alignment horizontal="left" wrapText="1"/>
    </xf>
    <xf numFmtId="168" fontId="22" fillId="0" borderId="0">
      <alignment horizontal="left" wrapText="1"/>
    </xf>
    <xf numFmtId="0" fontId="107" fillId="0" borderId="0">
      <alignment horizontal="left" vertical="center"/>
    </xf>
    <xf numFmtId="0" fontId="107" fillId="0" borderId="0">
      <alignment horizontal="left" vertical="center"/>
    </xf>
    <xf numFmtId="0" fontId="42" fillId="0" borderId="40" applyNumberFormat="0" applyFon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0" fillId="0" borderId="43"/>
    <xf numFmtId="0" fontId="41" fillId="0" borderId="43"/>
    <xf numFmtId="0" fontId="41" fillId="0" borderId="43"/>
    <xf numFmtId="0" fontId="40" fillId="0" borderId="43"/>
    <xf numFmtId="0" fontId="41" fillId="0" borderId="43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22" fillId="0" borderId="0">
      <alignment horizontal="left" wrapText="1"/>
    </xf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67" borderId="35" applyNumberFormat="0">
      <alignment horizontal="center" vertical="center" wrapText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2" fillId="0" borderId="0">
      <alignment readingOrder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3" fontId="19" fillId="0" borderId="0"/>
    <xf numFmtId="9" fontId="20" fillId="0" borderId="0" applyFont="0" applyFill="0" applyBorder="0" applyAlignment="0" applyProtection="0"/>
    <xf numFmtId="0" fontId="20" fillId="89" borderId="0" applyNumberFormat="0" applyFont="0" applyFill="0" applyBorder="0" applyAlignment="0" applyProtection="0"/>
    <xf numFmtId="166" fontId="37" fillId="76" borderId="0" applyFont="0" applyFill="0" applyBorder="0" applyAlignment="0" applyProtection="0">
      <alignment wrapText="1"/>
    </xf>
    <xf numFmtId="3" fontId="19" fillId="0" borderId="0"/>
    <xf numFmtId="0" fontId="112" fillId="0" borderId="0">
      <alignment readingOrder="1"/>
    </xf>
    <xf numFmtId="38" fontId="111" fillId="0" borderId="0" applyNumberFormat="0" applyFont="0" applyFill="0" applyBorder="0">
      <alignment horizontal="left" indent="4"/>
      <protection locked="0"/>
    </xf>
    <xf numFmtId="9" fontId="3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0" fillId="0" borderId="0"/>
    <xf numFmtId="0" fontId="37" fillId="0" borderId="0"/>
    <xf numFmtId="0" fontId="109" fillId="0" borderId="0"/>
    <xf numFmtId="0" fontId="109" fillId="0" borderId="0"/>
    <xf numFmtId="44" fontId="109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08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14" fillId="77" borderId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3" fontId="19" fillId="0" borderId="0"/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</cellStyleXfs>
  <cellXfs count="376">
    <xf numFmtId="0" fontId="0" fillId="0" borderId="0" xfId="0"/>
    <xf numFmtId="0" fontId="115" fillId="0" borderId="0" xfId="0" applyFont="1"/>
    <xf numFmtId="0" fontId="116" fillId="0" borderId="0" xfId="0" applyFont="1"/>
    <xf numFmtId="0" fontId="116" fillId="0" borderId="0" xfId="0" applyFont="1" applyAlignment="1">
      <alignment horizontal="center"/>
    </xf>
    <xf numFmtId="164" fontId="116" fillId="0" borderId="0" xfId="0" applyNumberFormat="1" applyFont="1"/>
    <xf numFmtId="37" fontId="116" fillId="0" borderId="0" xfId="0" applyNumberFormat="1" applyFont="1"/>
    <xf numFmtId="44" fontId="116" fillId="0" borderId="0" xfId="0" applyNumberFormat="1" applyFont="1"/>
    <xf numFmtId="0" fontId="116" fillId="33" borderId="0" xfId="0" applyFont="1" applyFill="1" applyAlignment="1">
      <alignment horizontal="center"/>
    </xf>
    <xf numFmtId="0" fontId="116" fillId="33" borderId="0" xfId="0" applyFont="1" applyFill="1"/>
    <xf numFmtId="0" fontId="21" fillId="33" borderId="0" xfId="0" applyFont="1" applyFill="1" applyBorder="1" applyAlignment="1">
      <alignment horizontal="center"/>
    </xf>
    <xf numFmtId="164" fontId="116" fillId="33" borderId="0" xfId="2" applyNumberFormat="1" applyFont="1" applyFill="1"/>
    <xf numFmtId="166" fontId="116" fillId="33" borderId="0" xfId="0" applyNumberFormat="1" applyFont="1" applyFill="1"/>
    <xf numFmtId="166" fontId="116" fillId="33" borderId="0" xfId="1" applyNumberFormat="1" applyFont="1" applyFill="1"/>
    <xf numFmtId="165" fontId="116" fillId="33" borderId="0" xfId="0" applyNumberFormat="1" applyFont="1" applyFill="1"/>
    <xf numFmtId="164" fontId="116" fillId="33" borderId="0" xfId="0" applyNumberFormat="1" applyFont="1" applyFill="1"/>
    <xf numFmtId="37" fontId="116" fillId="33" borderId="0" xfId="0" applyNumberFormat="1" applyFont="1" applyFill="1"/>
    <xf numFmtId="164" fontId="116" fillId="33" borderId="0" xfId="2" applyNumberFormat="1" applyFont="1" applyFill="1" applyAlignment="1">
      <alignment horizontal="center"/>
    </xf>
    <xf numFmtId="201" fontId="116" fillId="33" borderId="0" xfId="0" applyNumberFormat="1" applyFont="1" applyFill="1"/>
    <xf numFmtId="44" fontId="116" fillId="33" borderId="0" xfId="0" applyNumberFormat="1" applyFont="1" applyFill="1"/>
    <xf numFmtId="0" fontId="118" fillId="33" borderId="0" xfId="4" applyFont="1" applyFill="1"/>
    <xf numFmtId="0" fontId="118" fillId="33" borderId="0" xfId="4" applyFont="1" applyFill="1" applyAlignment="1">
      <alignment horizontal="center"/>
    </xf>
    <xf numFmtId="164" fontId="118" fillId="33" borderId="0" xfId="7408" applyNumberFormat="1" applyFont="1" applyFill="1"/>
    <xf numFmtId="0" fontId="118" fillId="33" borderId="0" xfId="4" quotePrefix="1" applyFont="1" applyFill="1" applyAlignment="1">
      <alignment horizontal="left"/>
    </xf>
    <xf numFmtId="0" fontId="116" fillId="33" borderId="0" xfId="4" applyFont="1" applyFill="1"/>
    <xf numFmtId="0" fontId="116" fillId="33" borderId="0" xfId="4" applyFont="1" applyFill="1" applyAlignment="1">
      <alignment horizontal="center"/>
    </xf>
    <xf numFmtId="0" fontId="120" fillId="33" borderId="0" xfId="4" applyFont="1" applyFill="1" applyAlignment="1">
      <alignment horizontal="left"/>
    </xf>
    <xf numFmtId="164" fontId="116" fillId="33" borderId="0" xfId="7408" applyNumberFormat="1" applyFont="1" applyFill="1"/>
    <xf numFmtId="166" fontId="116" fillId="33" borderId="0" xfId="6" applyNumberFormat="1" applyFont="1" applyFill="1" applyBorder="1"/>
    <xf numFmtId="44" fontId="116" fillId="33" borderId="0" xfId="7408" applyNumberFormat="1" applyFont="1" applyFill="1" applyBorder="1"/>
    <xf numFmtId="164" fontId="116" fillId="33" borderId="0" xfId="4" applyNumberFormat="1" applyFont="1" applyFill="1"/>
    <xf numFmtId="0" fontId="116" fillId="33" borderId="0" xfId="4" quotePrefix="1" applyFont="1" applyFill="1" applyAlignment="1">
      <alignment horizontal="left"/>
    </xf>
    <xf numFmtId="0" fontId="121" fillId="33" borderId="0" xfId="4" applyFont="1" applyFill="1"/>
    <xf numFmtId="3" fontId="118" fillId="33" borderId="0" xfId="4" applyNumberFormat="1" applyFont="1" applyFill="1"/>
    <xf numFmtId="0" fontId="122" fillId="33" borderId="0" xfId="4" applyFont="1" applyFill="1"/>
    <xf numFmtId="3" fontId="109" fillId="33" borderId="0" xfId="4" applyNumberFormat="1" applyFont="1" applyFill="1"/>
    <xf numFmtId="0" fontId="109" fillId="33" borderId="0" xfId="4" quotePrefix="1" applyFont="1" applyFill="1" applyAlignment="1">
      <alignment horizontal="center"/>
    </xf>
    <xf numFmtId="10" fontId="109" fillId="33" borderId="0" xfId="8776" applyNumberFormat="1" applyFont="1" applyFill="1"/>
    <xf numFmtId="0" fontId="109" fillId="33" borderId="0" xfId="4" applyFont="1" applyFill="1" applyAlignment="1">
      <alignment horizontal="center"/>
    </xf>
    <xf numFmtId="0" fontId="109" fillId="33" borderId="0" xfId="4" applyFont="1" applyFill="1"/>
    <xf numFmtId="10" fontId="118" fillId="33" borderId="0" xfId="8776" applyNumberFormat="1" applyFont="1" applyFill="1"/>
    <xf numFmtId="0" fontId="118" fillId="33" borderId="0" xfId="4" quotePrefix="1" applyFont="1" applyFill="1" applyAlignment="1">
      <alignment horizontal="center"/>
    </xf>
    <xf numFmtId="44" fontId="118" fillId="33" borderId="0" xfId="5" applyFont="1" applyFill="1" applyAlignment="1">
      <alignment horizontal="center"/>
    </xf>
    <xf numFmtId="44" fontId="118" fillId="33" borderId="0" xfId="4" applyNumberFormat="1" applyFont="1" applyFill="1"/>
    <xf numFmtId="166" fontId="118" fillId="33" borderId="0" xfId="6" applyNumberFormat="1" applyFont="1" applyFill="1" applyAlignment="1">
      <alignment horizontal="center"/>
    </xf>
    <xf numFmtId="166" fontId="118" fillId="0" borderId="0" xfId="0" applyNumberFormat="1" applyFont="1"/>
    <xf numFmtId="202" fontId="116" fillId="0" borderId="0" xfId="0" applyNumberFormat="1" applyFont="1"/>
    <xf numFmtId="166" fontId="116" fillId="0" borderId="0" xfId="1" applyNumberFormat="1" applyFont="1"/>
    <xf numFmtId="166" fontId="116" fillId="0" borderId="0" xfId="0" applyNumberFormat="1" applyFont="1"/>
    <xf numFmtId="7" fontId="116" fillId="0" borderId="0" xfId="2" applyNumberFormat="1" applyFont="1"/>
    <xf numFmtId="166" fontId="0" fillId="0" borderId="0" xfId="0" applyNumberFormat="1"/>
    <xf numFmtId="166" fontId="0" fillId="0" borderId="36" xfId="0" applyNumberFormat="1" applyBorder="1"/>
    <xf numFmtId="0" fontId="116" fillId="0" borderId="0" xfId="0" applyFont="1" applyAlignment="1">
      <alignment horizontal="right"/>
    </xf>
    <xf numFmtId="164" fontId="116" fillId="33" borderId="36" xfId="7408" applyNumberFormat="1" applyFont="1" applyFill="1" applyBorder="1"/>
    <xf numFmtId="44" fontId="116" fillId="0" borderId="0" xfId="2" applyNumberFormat="1" applyFont="1" applyFill="1" applyAlignment="1">
      <alignment horizontal="center"/>
    </xf>
    <xf numFmtId="164" fontId="116" fillId="0" borderId="0" xfId="2" applyNumberFormat="1" applyFont="1" applyFill="1"/>
    <xf numFmtId="166" fontId="0" fillId="0" borderId="0" xfId="0" applyNumberFormat="1" applyBorder="1"/>
    <xf numFmtId="197" fontId="0" fillId="0" borderId="0" xfId="3" applyNumberFormat="1" applyFont="1"/>
    <xf numFmtId="0" fontId="118" fillId="0" borderId="0" xfId="4" applyFont="1"/>
    <xf numFmtId="0" fontId="124" fillId="33" borderId="0" xfId="4" applyFont="1" applyFill="1" applyAlignment="1"/>
    <xf numFmtId="0" fontId="124" fillId="33" borderId="0" xfId="0" applyFont="1" applyFill="1" applyAlignment="1"/>
    <xf numFmtId="0" fontId="125" fillId="0" borderId="0" xfId="4" applyNumberFormat="1" applyFont="1" applyBorder="1"/>
    <xf numFmtId="0" fontId="118" fillId="33" borderId="0" xfId="0" applyFont="1" applyFill="1" applyAlignment="1">
      <alignment horizontal="center"/>
    </xf>
    <xf numFmtId="0" fontId="115" fillId="33" borderId="0" xfId="0" applyFont="1" applyFill="1" applyAlignment="1">
      <alignment horizontal="center"/>
    </xf>
    <xf numFmtId="0" fontId="125" fillId="33" borderId="35" xfId="4" applyFont="1" applyFill="1" applyBorder="1" applyAlignment="1">
      <alignment horizontal="center" vertical="center" wrapText="1"/>
    </xf>
    <xf numFmtId="0" fontId="125" fillId="33" borderId="35" xfId="4" applyFont="1" applyFill="1" applyBorder="1" applyAlignment="1">
      <alignment vertical="center"/>
    </xf>
    <xf numFmtId="0" fontId="125" fillId="33" borderId="35" xfId="4" applyFont="1" applyFill="1" applyBorder="1" applyAlignment="1">
      <alignment horizontal="center" vertical="center"/>
    </xf>
    <xf numFmtId="167" fontId="125" fillId="33" borderId="35" xfId="4" applyNumberFormat="1" applyFont="1" applyFill="1" applyBorder="1" applyAlignment="1">
      <alignment horizontal="center" vertical="center"/>
    </xf>
    <xf numFmtId="0" fontId="125" fillId="33" borderId="0" xfId="4" applyFont="1" applyFill="1" applyAlignment="1">
      <alignment horizontal="left"/>
    </xf>
    <xf numFmtId="0" fontId="118" fillId="0" borderId="0" xfId="4" quotePrefix="1" applyFont="1"/>
    <xf numFmtId="166" fontId="118" fillId="102" borderId="0" xfId="1" applyNumberFormat="1" applyFont="1" applyFill="1" applyAlignment="1">
      <alignment horizontal="center"/>
    </xf>
    <xf numFmtId="166" fontId="118" fillId="33" borderId="0" xfId="1" applyNumberFormat="1" applyFont="1" applyFill="1"/>
    <xf numFmtId="0" fontId="125" fillId="33" borderId="0" xfId="4" applyFont="1" applyFill="1" applyAlignment="1">
      <alignment horizontal="center"/>
    </xf>
    <xf numFmtId="0" fontId="118" fillId="33" borderId="0" xfId="4" applyFont="1" applyFill="1" applyAlignment="1">
      <alignment horizontal="center" vertical="center" wrapText="1"/>
    </xf>
    <xf numFmtId="200" fontId="109" fillId="33" borderId="0" xfId="4" applyNumberFormat="1" applyFont="1" applyFill="1" applyAlignment="1">
      <alignment vertical="center" wrapText="1"/>
    </xf>
    <xf numFmtId="164" fontId="109" fillId="33" borderId="0" xfId="4" applyNumberFormat="1" applyFont="1" applyFill="1"/>
    <xf numFmtId="164" fontId="118" fillId="33" borderId="0" xfId="4" applyNumberFormat="1" applyFont="1" applyFill="1"/>
    <xf numFmtId="0" fontId="118" fillId="33" borderId="0" xfId="4" applyFont="1" applyFill="1" applyAlignment="1">
      <alignment horizontal="left"/>
    </xf>
    <xf numFmtId="165" fontId="118" fillId="33" borderId="0" xfId="4" applyNumberFormat="1" applyFont="1" applyFill="1"/>
    <xf numFmtId="0" fontId="118" fillId="33" borderId="0" xfId="4" applyFont="1" applyFill="1" applyAlignment="1"/>
    <xf numFmtId="164" fontId="109" fillId="102" borderId="0" xfId="4" applyNumberFormat="1" applyFont="1" applyFill="1"/>
    <xf numFmtId="203" fontId="118" fillId="33" borderId="0" xfId="1" applyNumberFormat="1" applyFont="1" applyFill="1"/>
    <xf numFmtId="10" fontId="109" fillId="0" borderId="0" xfId="3" applyNumberFormat="1" applyFont="1" applyFill="1"/>
    <xf numFmtId="164" fontId="109" fillId="33" borderId="0" xfId="5" applyNumberFormat="1" applyFont="1" applyFill="1"/>
    <xf numFmtId="0" fontId="118" fillId="0" borderId="0" xfId="4" applyFont="1" applyFill="1"/>
    <xf numFmtId="0" fontId="125" fillId="33" borderId="0" xfId="4" applyFont="1" applyFill="1"/>
    <xf numFmtId="164" fontId="117" fillId="33" borderId="36" xfId="4" applyNumberFormat="1" applyFont="1" applyFill="1" applyBorder="1"/>
    <xf numFmtId="164" fontId="125" fillId="33" borderId="36" xfId="4" applyNumberFormat="1" applyFont="1" applyFill="1" applyBorder="1"/>
    <xf numFmtId="164" fontId="117" fillId="33" borderId="44" xfId="4" applyNumberFormat="1" applyFont="1" applyFill="1" applyBorder="1"/>
    <xf numFmtId="10" fontId="125" fillId="33" borderId="0" xfId="3" applyNumberFormat="1" applyFont="1" applyFill="1" applyBorder="1"/>
    <xf numFmtId="164" fontId="117" fillId="33" borderId="0" xfId="4" applyNumberFormat="1" applyFont="1" applyFill="1" applyBorder="1"/>
    <xf numFmtId="164" fontId="125" fillId="33" borderId="44" xfId="4" applyNumberFormat="1" applyFont="1" applyFill="1" applyBorder="1"/>
    <xf numFmtId="0" fontId="118" fillId="33" borderId="0" xfId="4" applyFont="1" applyFill="1" applyAlignment="1">
      <alignment wrapText="1"/>
    </xf>
    <xf numFmtId="0" fontId="125" fillId="33" borderId="0" xfId="4" applyFont="1" applyFill="1" applyAlignment="1">
      <alignment wrapText="1"/>
    </xf>
    <xf numFmtId="0" fontId="0" fillId="0" borderId="0" xfId="0" applyAlignment="1">
      <alignment horizontal="center"/>
    </xf>
    <xf numFmtId="166" fontId="0" fillId="0" borderId="0" xfId="1" applyNumberFormat="1" applyFont="1"/>
    <xf numFmtId="166" fontId="118" fillId="0" borderId="0" xfId="6" applyNumberFormat="1" applyFont="1" applyFill="1"/>
    <xf numFmtId="164" fontId="118" fillId="0" borderId="0" xfId="4" applyNumberFormat="1" applyFont="1" applyFill="1"/>
    <xf numFmtId="166" fontId="118" fillId="0" borderId="0" xfId="1" applyNumberFormat="1" applyFont="1" applyFill="1"/>
    <xf numFmtId="0" fontId="125" fillId="0" borderId="0" xfId="4" applyFont="1" applyFill="1"/>
    <xf numFmtId="9" fontId="118" fillId="33" borderId="0" xfId="3" applyFont="1" applyFill="1" applyAlignment="1">
      <alignment horizontal="center"/>
    </xf>
    <xf numFmtId="17" fontId="125" fillId="33" borderId="35" xfId="4" applyNumberFormat="1" applyFont="1" applyFill="1" applyBorder="1" applyAlignment="1">
      <alignment horizontal="center" vertical="center"/>
    </xf>
    <xf numFmtId="0" fontId="21" fillId="33" borderId="45" xfId="0" applyFont="1" applyFill="1" applyBorder="1" applyAlignment="1">
      <alignment horizontal="center"/>
    </xf>
    <xf numFmtId="0" fontId="21" fillId="33" borderId="46" xfId="0" applyFont="1" applyFill="1" applyBorder="1" applyAlignment="1">
      <alignment horizontal="center"/>
    </xf>
    <xf numFmtId="0" fontId="116" fillId="33" borderId="45" xfId="0" applyFont="1" applyFill="1" applyBorder="1"/>
    <xf numFmtId="0" fontId="116" fillId="33" borderId="0" xfId="0" applyFont="1" applyFill="1" applyBorder="1"/>
    <xf numFmtId="164" fontId="116" fillId="0" borderId="45" xfId="2" applyNumberFormat="1" applyFont="1" applyFill="1" applyBorder="1"/>
    <xf numFmtId="164" fontId="116" fillId="0" borderId="0" xfId="2" applyNumberFormat="1" applyFont="1" applyFill="1" applyBorder="1"/>
    <xf numFmtId="164" fontId="116" fillId="33" borderId="45" xfId="2" applyNumberFormat="1" applyFont="1" applyFill="1" applyBorder="1"/>
    <xf numFmtId="164" fontId="116" fillId="33" borderId="0" xfId="2" applyNumberFormat="1" applyFont="1" applyFill="1" applyBorder="1"/>
    <xf numFmtId="166" fontId="116" fillId="33" borderId="45" xfId="1" applyNumberFormat="1" applyFont="1" applyFill="1" applyBorder="1"/>
    <xf numFmtId="166" fontId="116" fillId="33" borderId="0" xfId="1" applyNumberFormat="1" applyFont="1" applyFill="1" applyBorder="1"/>
    <xf numFmtId="165" fontId="116" fillId="33" borderId="45" xfId="0" applyNumberFormat="1" applyFont="1" applyFill="1" applyBorder="1"/>
    <xf numFmtId="165" fontId="116" fillId="33" borderId="0" xfId="0" applyNumberFormat="1" applyFont="1" applyFill="1" applyBorder="1"/>
    <xf numFmtId="201" fontId="116" fillId="0" borderId="0" xfId="0" applyNumberFormat="1" applyFont="1" applyFill="1"/>
    <xf numFmtId="168" fontId="116" fillId="0" borderId="0" xfId="0" applyNumberFormat="1" applyFont="1"/>
    <xf numFmtId="165" fontId="116" fillId="0" borderId="0" xfId="0" applyNumberFormat="1" applyFont="1"/>
    <xf numFmtId="41" fontId="119" fillId="33" borderId="10" xfId="9068" applyNumberFormat="1" applyFont="1" applyFill="1" applyBorder="1">
      <alignment horizontal="center" vertical="center" wrapText="1"/>
    </xf>
    <xf numFmtId="0" fontId="116" fillId="33" borderId="10" xfId="4" applyFont="1" applyFill="1" applyBorder="1"/>
    <xf numFmtId="41" fontId="117" fillId="33" borderId="10" xfId="9505" applyNumberFormat="1" applyFont="1" applyFill="1" applyBorder="1">
      <alignment horizontal="center" vertical="center" wrapText="1"/>
    </xf>
    <xf numFmtId="0" fontId="118" fillId="33" borderId="10" xfId="4" applyFont="1" applyFill="1" applyBorder="1"/>
    <xf numFmtId="41" fontId="117" fillId="33" borderId="10" xfId="9505" applyNumberFormat="1" applyFont="1" applyFill="1" applyBorder="1" applyAlignment="1">
      <alignment horizontal="center" vertical="center" wrapText="1"/>
    </xf>
    <xf numFmtId="167" fontId="117" fillId="33" borderId="10" xfId="9505" applyNumberFormat="1" applyFont="1" applyFill="1" applyBorder="1">
      <alignment horizontal="center" vertical="center" wrapText="1"/>
    </xf>
    <xf numFmtId="0" fontId="117" fillId="0" borderId="0" xfId="0" applyFont="1" applyAlignment="1">
      <alignment horizontal="centerContinuous"/>
    </xf>
    <xf numFmtId="0" fontId="126" fillId="0" borderId="0" xfId="0" applyFont="1" applyAlignment="1">
      <alignment horizontal="centerContinuous"/>
    </xf>
    <xf numFmtId="0" fontId="109" fillId="0" borderId="0" xfId="0" applyFont="1"/>
    <xf numFmtId="0" fontId="127" fillId="0" borderId="0" xfId="0" applyFont="1"/>
    <xf numFmtId="0" fontId="126" fillId="0" borderId="0" xfId="0" applyFont="1" applyBorder="1" applyAlignment="1">
      <alignment horizontal="center"/>
    </xf>
    <xf numFmtId="0" fontId="117" fillId="0" borderId="10" xfId="0" applyFont="1" applyBorder="1" applyAlignment="1">
      <alignment horizontal="center"/>
    </xf>
    <xf numFmtId="0" fontId="117" fillId="0" borderId="0" xfId="0" applyFont="1" applyBorder="1" applyAlignment="1">
      <alignment horizontal="center"/>
    </xf>
    <xf numFmtId="0" fontId="126" fillId="0" borderId="10" xfId="0" applyFont="1" applyBorder="1" applyAlignment="1">
      <alignment horizontal="center"/>
    </xf>
    <xf numFmtId="0" fontId="109" fillId="0" borderId="0" xfId="0" applyFont="1" applyAlignment="1">
      <alignment horizontal="center"/>
    </xf>
    <xf numFmtId="0" fontId="117" fillId="0" borderId="0" xfId="0" applyFont="1"/>
    <xf numFmtId="168" fontId="127" fillId="0" borderId="0" xfId="0" applyNumberFormat="1" applyFont="1"/>
    <xf numFmtId="168" fontId="117" fillId="0" borderId="0" xfId="0" applyNumberFormat="1" applyFont="1"/>
    <xf numFmtId="168" fontId="109" fillId="0" borderId="0" xfId="0" applyNumberFormat="1" applyFont="1"/>
    <xf numFmtId="168" fontId="127" fillId="0" borderId="15" xfId="0" applyNumberFormat="1" applyFont="1" applyBorder="1"/>
    <xf numFmtId="168" fontId="127" fillId="0" borderId="0" xfId="0" applyNumberFormat="1" applyFont="1" applyBorder="1"/>
    <xf numFmtId="10" fontId="128" fillId="0" borderId="0" xfId="0" applyNumberFormat="1" applyFont="1"/>
    <xf numFmtId="168" fontId="127" fillId="0" borderId="10" xfId="0" applyNumberFormat="1" applyFont="1" applyBorder="1"/>
    <xf numFmtId="0" fontId="118" fillId="0" borderId="0" xfId="4" applyFont="1" applyFill="1" applyAlignment="1">
      <alignment horizontal="center" vertical="center" wrapText="1"/>
    </xf>
    <xf numFmtId="200" fontId="109" fillId="0" borderId="0" xfId="4" applyNumberFormat="1" applyFont="1" applyFill="1" applyAlignment="1">
      <alignment vertical="center" wrapText="1"/>
    </xf>
    <xf numFmtId="0" fontId="118" fillId="0" borderId="0" xfId="4" applyFont="1" applyFill="1" applyAlignment="1">
      <alignment horizontal="center" wrapText="1"/>
    </xf>
    <xf numFmtId="165" fontId="109" fillId="0" borderId="0" xfId="5" applyNumberFormat="1" applyFont="1" applyFill="1"/>
    <xf numFmtId="166" fontId="130" fillId="33" borderId="0" xfId="6" applyNumberFormat="1" applyFont="1" applyFill="1"/>
    <xf numFmtId="164" fontId="130" fillId="33" borderId="0" xfId="4" applyNumberFormat="1" applyFont="1" applyFill="1"/>
    <xf numFmtId="166" fontId="130" fillId="33" borderId="0" xfId="1" applyNumberFormat="1" applyFont="1" applyFill="1"/>
    <xf numFmtId="44" fontId="0" fillId="0" borderId="0" xfId="0" applyNumberFormat="1"/>
    <xf numFmtId="0" fontId="0" fillId="0" borderId="0" xfId="0"/>
    <xf numFmtId="0" fontId="118" fillId="0" borderId="0" xfId="0" applyFont="1" applyFill="1"/>
    <xf numFmtId="0" fontId="117" fillId="103" borderId="0" xfId="0" applyFont="1" applyFill="1"/>
    <xf numFmtId="0" fontId="118" fillId="103" borderId="0" xfId="0" applyFont="1" applyFill="1"/>
    <xf numFmtId="204" fontId="118" fillId="103" borderId="0" xfId="0" applyNumberFormat="1" applyFont="1" applyFill="1" applyAlignment="1">
      <alignment horizontal="center"/>
    </xf>
    <xf numFmtId="204" fontId="118" fillId="103" borderId="0" xfId="0" applyNumberFormat="1" applyFont="1" applyFill="1" applyAlignment="1">
      <alignment horizontal="center" wrapText="1"/>
    </xf>
    <xf numFmtId="3" fontId="130" fillId="0" borderId="0" xfId="4" applyNumberFormat="1" applyFont="1" applyFill="1" applyAlignment="1">
      <alignment horizontal="left" indent="1"/>
    </xf>
    <xf numFmtId="166" fontId="132" fillId="0" borderId="0" xfId="1" applyNumberFormat="1" applyFont="1" applyFill="1"/>
    <xf numFmtId="166" fontId="109" fillId="0" borderId="0" xfId="1" applyNumberFormat="1" applyFont="1" applyFill="1"/>
    <xf numFmtId="166" fontId="118" fillId="0" borderId="36" xfId="0" applyNumberFormat="1" applyFont="1" applyFill="1" applyBorder="1"/>
    <xf numFmtId="166" fontId="125" fillId="0" borderId="48" xfId="0" applyNumberFormat="1" applyFont="1" applyFill="1" applyBorder="1"/>
    <xf numFmtId="166" fontId="118" fillId="0" borderId="0" xfId="0" applyNumberFormat="1" applyFont="1" applyFill="1"/>
    <xf numFmtId="0" fontId="118" fillId="0" borderId="49" xfId="0" applyFont="1" applyFill="1" applyBorder="1"/>
    <xf numFmtId="204" fontId="118" fillId="103" borderId="0" xfId="0" applyNumberFormat="1" applyFont="1" applyFill="1"/>
    <xf numFmtId="0" fontId="118" fillId="103" borderId="0" xfId="0" applyFont="1" applyFill="1" applyAlignment="1">
      <alignment horizontal="center"/>
    </xf>
    <xf numFmtId="44" fontId="118" fillId="0" borderId="36" xfId="2" applyFont="1" applyFill="1" applyBorder="1"/>
    <xf numFmtId="166" fontId="118" fillId="0" borderId="0" xfId="1" applyNumberFormat="1" applyFont="1" applyFill="1"/>
    <xf numFmtId="44" fontId="118" fillId="0" borderId="0" xfId="2" applyFont="1" applyFill="1"/>
    <xf numFmtId="44" fontId="125" fillId="0" borderId="48" xfId="2" applyFont="1" applyFill="1" applyBorder="1"/>
    <xf numFmtId="0" fontId="0" fillId="0" borderId="0" xfId="0" applyFill="1"/>
    <xf numFmtId="165" fontId="118" fillId="0" borderId="0" xfId="2" applyNumberFormat="1" applyFont="1" applyFill="1"/>
    <xf numFmtId="0" fontId="118" fillId="103" borderId="0" xfId="0" applyFont="1" applyFill="1" applyAlignment="1">
      <alignment horizontal="center" wrapText="1"/>
    </xf>
    <xf numFmtId="44" fontId="125" fillId="0" borderId="49" xfId="2" applyFont="1" applyFill="1" applyBorder="1"/>
    <xf numFmtId="44" fontId="109" fillId="0" borderId="0" xfId="2" applyFont="1" applyFill="1"/>
    <xf numFmtId="44" fontId="125" fillId="0" borderId="50" xfId="2" applyFont="1" applyFill="1" applyBorder="1"/>
    <xf numFmtId="44" fontId="118" fillId="0" borderId="0" xfId="2" applyFont="1" applyFill="1" applyBorder="1"/>
    <xf numFmtId="166" fontId="125" fillId="0" borderId="50" xfId="0" applyNumberFormat="1" applyFont="1" applyFill="1" applyBorder="1"/>
    <xf numFmtId="166" fontId="118" fillId="0" borderId="0" xfId="0" applyNumberFormat="1" applyFont="1" applyFill="1" applyBorder="1"/>
    <xf numFmtId="0" fontId="117" fillId="103" borderId="0" xfId="0" applyFont="1" applyFill="1" applyAlignment="1">
      <alignment horizontal="center" wrapText="1"/>
    </xf>
    <xf numFmtId="3" fontId="109" fillId="0" borderId="0" xfId="4" applyNumberFormat="1" applyFont="1" applyFill="1" applyAlignment="1">
      <alignment horizontal="left" indent="1"/>
    </xf>
    <xf numFmtId="44" fontId="134" fillId="0" borderId="0" xfId="2" applyFont="1" applyFill="1"/>
    <xf numFmtId="166" fontId="133" fillId="0" borderId="0" xfId="1" applyNumberFormat="1" applyFont="1" applyFill="1"/>
    <xf numFmtId="44" fontId="133" fillId="0" borderId="0" xfId="2" applyFont="1" applyFill="1"/>
    <xf numFmtId="44" fontId="0" fillId="0" borderId="0" xfId="0" applyNumberFormat="1" applyFill="1"/>
    <xf numFmtId="165" fontId="118" fillId="0" borderId="0" xfId="2" applyNumberFormat="1" applyFont="1" applyFill="1" applyAlignment="1"/>
    <xf numFmtId="0" fontId="0" fillId="0" borderId="0" xfId="0" applyAlignment="1">
      <alignment shrinkToFit="1"/>
    </xf>
    <xf numFmtId="44" fontId="125" fillId="0" borderId="0" xfId="2" applyFont="1" applyFill="1" applyBorder="1"/>
    <xf numFmtId="166" fontId="115" fillId="0" borderId="0" xfId="0" applyNumberFormat="1" applyFont="1"/>
    <xf numFmtId="0" fontId="135" fillId="0" borderId="49" xfId="0" applyFont="1" applyBorder="1"/>
    <xf numFmtId="14" fontId="115" fillId="0" borderId="0" xfId="0" applyNumberFormat="1" applyFont="1" applyAlignment="1">
      <alignment horizontal="center"/>
    </xf>
    <xf numFmtId="44" fontId="115" fillId="0" borderId="36" xfId="0" applyNumberFormat="1" applyFont="1" applyBorder="1"/>
    <xf numFmtId="0" fontId="115" fillId="0" borderId="0" xfId="0" applyFont="1" applyFill="1"/>
    <xf numFmtId="0" fontId="115" fillId="0" borderId="35" xfId="0" applyFont="1" applyFill="1" applyBorder="1"/>
    <xf numFmtId="14" fontId="118" fillId="0" borderId="0" xfId="0" applyNumberFormat="1" applyFont="1"/>
    <xf numFmtId="0" fontId="0" fillId="0" borderId="0" xfId="0" applyAlignment="1">
      <alignment horizontal="left"/>
    </xf>
    <xf numFmtId="0" fontId="118" fillId="0" borderId="0" xfId="0" applyFont="1" applyFill="1" applyAlignment="1">
      <alignment horizontal="center" wrapText="1"/>
    </xf>
    <xf numFmtId="43" fontId="115" fillId="0" borderId="0" xfId="1" applyFont="1"/>
    <xf numFmtId="0" fontId="0" fillId="0" borderId="0" xfId="0" applyAlignment="1">
      <alignment horizontal="right"/>
    </xf>
    <xf numFmtId="0" fontId="118" fillId="0" borderId="51" xfId="4" applyFont="1" applyFill="1" applyBorder="1"/>
    <xf numFmtId="0" fontId="118" fillId="0" borderId="52" xfId="4" applyFont="1" applyFill="1" applyBorder="1"/>
    <xf numFmtId="0" fontId="118" fillId="0" borderId="53" xfId="4" applyFont="1" applyFill="1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5" xfId="0" applyFill="1" applyBorder="1"/>
    <xf numFmtId="0" fontId="0" fillId="0" borderId="56" xfId="0" applyFill="1" applyBorder="1"/>
    <xf numFmtId="167" fontId="16" fillId="0" borderId="0" xfId="0" applyNumberFormat="1" applyFont="1" applyAlignment="1">
      <alignment horizontal="center"/>
    </xf>
    <xf numFmtId="0" fontId="21" fillId="33" borderId="0" xfId="0" applyFont="1" applyFill="1"/>
    <xf numFmtId="0" fontId="127" fillId="0" borderId="0" xfId="0" applyFont="1" applyAlignment="1">
      <alignment horizontal="left" vertical="top" wrapText="1"/>
    </xf>
    <xf numFmtId="0" fontId="109" fillId="0" borderId="0" xfId="0" applyFont="1" applyAlignment="1">
      <alignment vertical="top" wrapText="1"/>
    </xf>
    <xf numFmtId="10" fontId="116" fillId="0" borderId="0" xfId="3" applyNumberFormat="1" applyFont="1" applyFill="1"/>
    <xf numFmtId="205" fontId="0" fillId="0" borderId="0" xfId="0" applyNumberFormat="1"/>
    <xf numFmtId="10" fontId="0" fillId="0" borderId="0" xfId="0" applyNumberFormat="1"/>
    <xf numFmtId="10" fontId="131" fillId="0" borderId="0" xfId="0" applyNumberFormat="1" applyFont="1"/>
    <xf numFmtId="166" fontId="16" fillId="0" borderId="0" xfId="1" applyNumberFormat="1" applyFont="1" applyFill="1"/>
    <xf numFmtId="10" fontId="136" fillId="0" borderId="0" xfId="0" applyNumberFormat="1" applyFont="1"/>
    <xf numFmtId="43" fontId="115" fillId="0" borderId="0" xfId="0" applyNumberFormat="1" applyFont="1" applyFill="1"/>
    <xf numFmtId="43" fontId="115" fillId="0" borderId="0" xfId="0" applyNumberFormat="1" applyFont="1"/>
    <xf numFmtId="167" fontId="16" fillId="0" borderId="0" xfId="0" applyNumberFormat="1" applyFont="1" applyBorder="1" applyAlignment="1">
      <alignment horizontal="center"/>
    </xf>
    <xf numFmtId="0" fontId="0" fillId="0" borderId="0" xfId="0" applyBorder="1"/>
    <xf numFmtId="44" fontId="0" fillId="0" borderId="0" xfId="0" applyNumberFormat="1" applyBorder="1"/>
    <xf numFmtId="10" fontId="109" fillId="0" borderId="0" xfId="3" applyNumberFormat="1" applyFont="1" applyFill="1" applyBorder="1"/>
    <xf numFmtId="17" fontId="0" fillId="0" borderId="0" xfId="0" applyNumberFormat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69" fontId="0" fillId="0" borderId="0" xfId="1" applyNumberFormat="1" applyFont="1" applyAlignment="1">
      <alignment horizontal="left"/>
    </xf>
    <xf numFmtId="169" fontId="16" fillId="0" borderId="0" xfId="1" applyNumberFormat="1" applyFont="1" applyAlignment="1">
      <alignment horizontal="center"/>
    </xf>
    <xf numFmtId="169" fontId="0" fillId="0" borderId="0" xfId="1" applyNumberFormat="1" applyFont="1"/>
    <xf numFmtId="205" fontId="136" fillId="104" borderId="0" xfId="0" applyNumberFormat="1" applyFont="1" applyFill="1"/>
    <xf numFmtId="0" fontId="136" fillId="0" borderId="0" xfId="0" applyFont="1"/>
    <xf numFmtId="0" fontId="129" fillId="0" borderId="0" xfId="0" applyFont="1"/>
    <xf numFmtId="164" fontId="0" fillId="0" borderId="0" xfId="2" applyNumberFormat="1" applyFont="1"/>
    <xf numFmtId="164" fontId="136" fillId="0" borderId="0" xfId="2" applyNumberFormat="1" applyFont="1"/>
    <xf numFmtId="164" fontId="0" fillId="0" borderId="0" xfId="0" applyNumberFormat="1"/>
    <xf numFmtId="164" fontId="129" fillId="0" borderId="0" xfId="2" applyNumberFormat="1" applyFont="1"/>
    <xf numFmtId="164" fontId="16" fillId="0" borderId="0" xfId="0" applyNumberFormat="1" applyFont="1" applyAlignment="1">
      <alignment horizontal="center"/>
    </xf>
    <xf numFmtId="164" fontId="0" fillId="104" borderId="0" xfId="2" applyNumberFormat="1" applyFont="1" applyFill="1"/>
    <xf numFmtId="164" fontId="0" fillId="104" borderId="0" xfId="0" applyNumberFormat="1" applyFill="1"/>
    <xf numFmtId="164" fontId="136" fillId="0" borderId="0" xfId="0" applyNumberFormat="1" applyFont="1"/>
    <xf numFmtId="164" fontId="0" fillId="0" borderId="0" xfId="2" quotePrefix="1" applyNumberFormat="1" applyFont="1"/>
    <xf numFmtId="164" fontId="136" fillId="105" borderId="0" xfId="2" applyNumberFormat="1" applyFont="1" applyFill="1"/>
    <xf numFmtId="164" fontId="136" fillId="0" borderId="0" xfId="2" applyNumberFormat="1" applyFont="1" applyFill="1"/>
    <xf numFmtId="164" fontId="131" fillId="0" borderId="0" xfId="2" applyNumberFormat="1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4" fontId="139" fillId="0" borderId="0" xfId="0" applyNumberFormat="1" applyFont="1" applyFill="1" applyBorder="1"/>
    <xf numFmtId="0" fontId="0" fillId="0" borderId="57" xfId="0" applyBorder="1"/>
    <xf numFmtId="0" fontId="140" fillId="0" borderId="57" xfId="0" applyFont="1" applyBorder="1"/>
    <xf numFmtId="0" fontId="129" fillId="0" borderId="0" xfId="0" applyFont="1" applyBorder="1" applyAlignment="1">
      <alignment horizontal="center"/>
    </xf>
    <xf numFmtId="0" fontId="125" fillId="0" borderId="0" xfId="4" applyFont="1" applyFill="1" applyAlignment="1">
      <alignment horizontal="left"/>
    </xf>
    <xf numFmtId="44" fontId="136" fillId="0" borderId="0" xfId="0" applyNumberFormat="1" applyFont="1" applyFill="1"/>
    <xf numFmtId="44" fontId="129" fillId="0" borderId="0" xfId="0" applyNumberFormat="1" applyFont="1" applyFill="1"/>
    <xf numFmtId="44" fontId="141" fillId="0" borderId="0" xfId="0" applyNumberFormat="1" applyFont="1" applyFill="1" applyBorder="1"/>
    <xf numFmtId="166" fontId="16" fillId="104" borderId="0" xfId="1" applyNumberFormat="1" applyFont="1" applyFill="1"/>
    <xf numFmtId="164" fontId="0" fillId="106" borderId="0" xfId="0" applyNumberFormat="1" applyFill="1"/>
    <xf numFmtId="164" fontId="0" fillId="106" borderId="44" xfId="0" applyNumberFormat="1" applyFill="1" applyBorder="1"/>
    <xf numFmtId="43" fontId="115" fillId="0" borderId="0" xfId="1" applyFont="1" applyFill="1"/>
    <xf numFmtId="44" fontId="118" fillId="0" borderId="36" xfId="0" applyNumberFormat="1" applyFont="1" applyBorder="1"/>
    <xf numFmtId="169" fontId="142" fillId="0" borderId="0" xfId="1" applyNumberFormat="1" applyFont="1"/>
    <xf numFmtId="165" fontId="115" fillId="0" borderId="0" xfId="2" applyNumberFormat="1" applyFont="1"/>
    <xf numFmtId="0" fontId="143" fillId="0" borderId="0" xfId="0" applyFont="1"/>
    <xf numFmtId="0" fontId="115" fillId="0" borderId="0" xfId="0" applyFont="1" applyAlignment="1">
      <alignment horizontal="center" wrapText="1"/>
    </xf>
    <xf numFmtId="166" fontId="144" fillId="0" borderId="0" xfId="1" applyNumberFormat="1" applyFont="1" applyFill="1"/>
    <xf numFmtId="0" fontId="144" fillId="0" borderId="0" xfId="0" applyFont="1" applyFill="1"/>
    <xf numFmtId="44" fontId="115" fillId="0" borderId="0" xfId="2" applyFont="1" applyFill="1"/>
    <xf numFmtId="44" fontId="115" fillId="0" borderId="0" xfId="2" applyFont="1"/>
    <xf numFmtId="44" fontId="115" fillId="0" borderId="0" xfId="0" applyNumberFormat="1" applyFont="1"/>
    <xf numFmtId="166" fontId="115" fillId="0" borderId="0" xfId="1" applyNumberFormat="1" applyFont="1"/>
    <xf numFmtId="9" fontId="115" fillId="0" borderId="0" xfId="3" applyFont="1"/>
    <xf numFmtId="205" fontId="144" fillId="0" borderId="0" xfId="0" applyNumberFormat="1" applyFont="1" applyFill="1"/>
    <xf numFmtId="205" fontId="115" fillId="0" borderId="0" xfId="0" applyNumberFormat="1" applyFont="1" applyFill="1"/>
    <xf numFmtId="166" fontId="115" fillId="0" borderId="36" xfId="0" applyNumberFormat="1" applyFont="1" applyBorder="1"/>
    <xf numFmtId="0" fontId="115" fillId="0" borderId="0" xfId="0" applyFont="1" applyAlignment="1">
      <alignment horizontal="right"/>
    </xf>
    <xf numFmtId="44" fontId="135" fillId="0" borderId="0" xfId="0" applyNumberFormat="1" applyFont="1"/>
    <xf numFmtId="0" fontId="115" fillId="0" borderId="0" xfId="0" applyFont="1" applyFill="1" applyAlignment="1">
      <alignment horizontal="center" wrapText="1"/>
    </xf>
    <xf numFmtId="7" fontId="145" fillId="0" borderId="0" xfId="2" applyNumberFormat="1" applyFont="1" applyFill="1"/>
    <xf numFmtId="0" fontId="143" fillId="0" borderId="0" xfId="0" applyFont="1" applyFill="1"/>
    <xf numFmtId="0" fontId="115" fillId="0" borderId="0" xfId="0" applyFont="1" applyAlignment="1">
      <alignment horizontal="left"/>
    </xf>
    <xf numFmtId="0" fontId="145" fillId="0" borderId="0" xfId="0" applyFont="1" applyFill="1" applyAlignment="1">
      <alignment horizontal="center"/>
    </xf>
    <xf numFmtId="166" fontId="145" fillId="0" borderId="0" xfId="1" applyNumberFormat="1" applyFont="1" applyFill="1"/>
    <xf numFmtId="0" fontId="135" fillId="0" borderId="0" xfId="0" applyFont="1" applyFill="1" applyAlignment="1">
      <alignment horizontal="center" wrapText="1"/>
    </xf>
    <xf numFmtId="0" fontId="135" fillId="0" borderId="36" xfId="0" applyFont="1" applyFill="1" applyBorder="1" applyAlignment="1">
      <alignment horizontal="center"/>
    </xf>
    <xf numFmtId="166" fontId="135" fillId="0" borderId="36" xfId="0" applyNumberFormat="1" applyFont="1" applyFill="1" applyBorder="1"/>
    <xf numFmtId="7" fontId="135" fillId="0" borderId="36" xfId="0" applyNumberFormat="1" applyFont="1" applyFill="1" applyBorder="1"/>
    <xf numFmtId="44" fontId="143" fillId="0" borderId="0" xfId="2" applyFont="1" applyFill="1"/>
    <xf numFmtId="44" fontId="118" fillId="0" borderId="0" xfId="2" applyNumberFormat="1" applyFont="1" applyFill="1"/>
    <xf numFmtId="166" fontId="115" fillId="0" borderId="0" xfId="0" applyNumberFormat="1" applyFont="1" applyFill="1"/>
    <xf numFmtId="14" fontId="115" fillId="0" borderId="0" xfId="0" applyNumberFormat="1" applyFont="1" applyFill="1"/>
    <xf numFmtId="169" fontId="115" fillId="0" borderId="0" xfId="1" applyNumberFormat="1" applyFont="1" applyFill="1"/>
    <xf numFmtId="5" fontId="145" fillId="0" borderId="0" xfId="2" applyNumberFormat="1" applyFont="1" applyFill="1"/>
    <xf numFmtId="14" fontId="118" fillId="0" borderId="0" xfId="0" applyNumberFormat="1" applyFont="1" applyFill="1" applyAlignment="1">
      <alignment horizontal="center"/>
    </xf>
    <xf numFmtId="0" fontId="117" fillId="0" borderId="0" xfId="0" applyFont="1" applyAlignment="1">
      <alignment horizontal="center"/>
    </xf>
    <xf numFmtId="0" fontId="21" fillId="33" borderId="10" xfId="0" applyFont="1" applyFill="1" applyBorder="1" applyAlignment="1">
      <alignment horizontal="center"/>
    </xf>
    <xf numFmtId="168" fontId="127" fillId="0" borderId="47" xfId="0" applyNumberFormat="1" applyFont="1" applyBorder="1"/>
    <xf numFmtId="17" fontId="0" fillId="0" borderId="0" xfId="0" applyNumberFormat="1" applyAlignment="1">
      <alignment horizontal="center"/>
    </xf>
    <xf numFmtId="166" fontId="0" fillId="0" borderId="36" xfId="1" applyNumberFormat="1" applyFont="1" applyBorder="1"/>
    <xf numFmtId="166" fontId="0" fillId="0" borderId="0" xfId="1" applyNumberFormat="1" applyFont="1" applyBorder="1"/>
    <xf numFmtId="166" fontId="0" fillId="0" borderId="10" xfId="1" applyNumberFormat="1" applyFont="1" applyBorder="1"/>
    <xf numFmtId="166" fontId="0" fillId="0" borderId="0" xfId="0" applyNumberFormat="1" applyFill="1"/>
    <xf numFmtId="0" fontId="118" fillId="0" borderId="0" xfId="0" applyFont="1" applyFill="1" applyAlignment="1">
      <alignment horizontal="center"/>
    </xf>
    <xf numFmtId="165" fontId="118" fillId="0" borderId="0" xfId="2" applyNumberFormat="1" applyFont="1" applyFill="1" applyAlignment="1">
      <alignment horizontal="center" wrapText="1"/>
    </xf>
    <xf numFmtId="0" fontId="118" fillId="33" borderId="0" xfId="4" applyFont="1" applyFill="1" applyBorder="1"/>
    <xf numFmtId="167" fontId="125" fillId="33" borderId="10" xfId="4" applyNumberFormat="1" applyFont="1" applyFill="1" applyBorder="1" applyAlignment="1">
      <alignment horizontal="center" vertical="center"/>
    </xf>
    <xf numFmtId="0" fontId="118" fillId="33" borderId="0" xfId="4" applyFont="1" applyFill="1" applyBorder="1" applyAlignment="1">
      <alignment horizontal="center"/>
    </xf>
    <xf numFmtId="166" fontId="118" fillId="102" borderId="0" xfId="1" applyNumberFormat="1" applyFont="1" applyFill="1" applyBorder="1" applyAlignment="1">
      <alignment horizontal="center"/>
    </xf>
    <xf numFmtId="164" fontId="109" fillId="33" borderId="0" xfId="4" applyNumberFormat="1" applyFont="1" applyFill="1" applyBorder="1"/>
    <xf numFmtId="0" fontId="109" fillId="33" borderId="0" xfId="4" applyFont="1" applyFill="1" applyBorder="1"/>
    <xf numFmtId="200" fontId="109" fillId="33" borderId="0" xfId="4" applyNumberFormat="1" applyFont="1" applyFill="1" applyBorder="1" applyAlignment="1">
      <alignment vertical="center" wrapText="1"/>
    </xf>
    <xf numFmtId="164" fontId="109" fillId="102" borderId="0" xfId="4" applyNumberFormat="1" applyFont="1" applyFill="1" applyBorder="1"/>
    <xf numFmtId="164" fontId="109" fillId="33" borderId="0" xfId="5" applyNumberFormat="1" applyFont="1" applyFill="1" applyBorder="1"/>
    <xf numFmtId="0" fontId="118" fillId="0" borderId="0" xfId="4" applyFont="1" applyBorder="1"/>
    <xf numFmtId="164" fontId="118" fillId="33" borderId="0" xfId="4" applyNumberFormat="1" applyFont="1" applyFill="1" applyBorder="1"/>
    <xf numFmtId="0" fontId="118" fillId="0" borderId="0" xfId="0" applyFont="1" applyFill="1" applyAlignment="1">
      <alignment horizontal="center"/>
    </xf>
    <xf numFmtId="165" fontId="118" fillId="0" borderId="0" xfId="2" applyNumberFormat="1" applyFont="1" applyFill="1" applyAlignment="1">
      <alignment horizontal="center" wrapText="1"/>
    </xf>
    <xf numFmtId="165" fontId="118" fillId="0" borderId="0" xfId="2" applyNumberFormat="1" applyFont="1" applyFill="1" applyAlignment="1">
      <alignment horizontal="center" wrapText="1"/>
    </xf>
    <xf numFmtId="169" fontId="129" fillId="0" borderId="0" xfId="1" applyNumberFormat="1" applyFont="1"/>
    <xf numFmtId="0" fontId="0" fillId="0" borderId="0" xfId="2" applyNumberFormat="1" applyFont="1"/>
    <xf numFmtId="164" fontId="136" fillId="104" borderId="0" xfId="2" applyNumberFormat="1" applyFont="1" applyFill="1"/>
    <xf numFmtId="164" fontId="0" fillId="0" borderId="0" xfId="2" applyNumberFormat="1" applyFont="1" applyFill="1"/>
    <xf numFmtId="206" fontId="136" fillId="0" borderId="0" xfId="1" applyNumberFormat="1" applyFont="1" applyFill="1"/>
    <xf numFmtId="0" fontId="0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164" fontId="131" fillId="0" borderId="0" xfId="2" applyNumberFormat="1" applyFont="1" applyFill="1"/>
    <xf numFmtId="0" fontId="0" fillId="0" borderId="0" xfId="0" applyFont="1" applyAlignment="1">
      <alignment horizontal="center"/>
    </xf>
    <xf numFmtId="164" fontId="0" fillId="107" borderId="0" xfId="0" applyNumberFormat="1" applyFill="1"/>
    <xf numFmtId="166" fontId="143" fillId="0" borderId="0" xfId="0" applyNumberFormat="1" applyFont="1" applyFill="1"/>
    <xf numFmtId="166" fontId="143" fillId="0" borderId="35" xfId="0" applyNumberFormat="1" applyFont="1" applyFill="1" applyBorder="1"/>
    <xf numFmtId="0" fontId="118" fillId="0" borderId="0" xfId="0" applyFont="1" applyFill="1" applyAlignment="1">
      <alignment horizontal="center"/>
    </xf>
    <xf numFmtId="165" fontId="118" fillId="0" borderId="0" xfId="2" applyNumberFormat="1" applyFont="1" applyFill="1" applyAlignment="1">
      <alignment horizontal="center" wrapText="1"/>
    </xf>
    <xf numFmtId="0" fontId="118" fillId="0" borderId="0" xfId="0" applyFont="1" applyFill="1" applyAlignment="1">
      <alignment horizontal="center"/>
    </xf>
    <xf numFmtId="165" fontId="118" fillId="0" borderId="0" xfId="2" applyNumberFormat="1" applyFont="1" applyFill="1" applyAlignment="1">
      <alignment horizontal="center" wrapText="1"/>
    </xf>
    <xf numFmtId="164" fontId="0" fillId="108" borderId="0" xfId="0" applyNumberFormat="1" applyFill="1"/>
    <xf numFmtId="165" fontId="118" fillId="0" borderId="0" xfId="2" applyNumberFormat="1" applyFont="1" applyFill="1" applyAlignment="1">
      <alignment horizontal="center" wrapText="1"/>
    </xf>
    <xf numFmtId="165" fontId="118" fillId="0" borderId="0" xfId="2" applyNumberFormat="1" applyFont="1" applyFill="1" applyAlignment="1">
      <alignment horizontal="center" wrapText="1"/>
    </xf>
    <xf numFmtId="206" fontId="146" fillId="0" borderId="0" xfId="1" applyNumberFormat="1" applyFont="1" applyFill="1"/>
    <xf numFmtId="0" fontId="146" fillId="0" borderId="0" xfId="0" applyFont="1" applyFill="1"/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165" fontId="118" fillId="0" borderId="0" xfId="2" applyNumberFormat="1" applyFont="1" applyFill="1" applyAlignment="1">
      <alignment horizontal="center" wrapText="1"/>
    </xf>
    <xf numFmtId="0" fontId="118" fillId="0" borderId="0" xfId="0" applyFont="1"/>
    <xf numFmtId="0" fontId="118" fillId="0" borderId="0" xfId="0" applyFont="1" applyAlignment="1">
      <alignment horizontal="center" wrapText="1"/>
    </xf>
    <xf numFmtId="169" fontId="118" fillId="0" borderId="0" xfId="1" applyNumberFormat="1" applyFont="1" applyFill="1"/>
    <xf numFmtId="44" fontId="118" fillId="0" borderId="0" xfId="2" applyFont="1"/>
    <xf numFmtId="44" fontId="118" fillId="0" borderId="0" xfId="0" applyNumberFormat="1" applyFont="1"/>
    <xf numFmtId="43" fontId="118" fillId="0" borderId="0" xfId="1" applyFont="1"/>
    <xf numFmtId="43" fontId="118" fillId="0" borderId="0" xfId="1" applyFont="1" applyFill="1"/>
    <xf numFmtId="165" fontId="118" fillId="0" borderId="0" xfId="2" applyNumberFormat="1" applyFont="1" applyFill="1" applyAlignment="1">
      <alignment horizontal="center" wrapText="1"/>
    </xf>
    <xf numFmtId="0" fontId="118" fillId="0" borderId="0" xfId="0" applyFont="1" applyFill="1" applyAlignment="1">
      <alignment horizontal="center"/>
    </xf>
    <xf numFmtId="165" fontId="118" fillId="0" borderId="0" xfId="2" applyNumberFormat="1" applyFont="1" applyFill="1" applyAlignment="1">
      <alignment horizontal="center" wrapText="1"/>
    </xf>
    <xf numFmtId="44" fontId="130" fillId="0" borderId="0" xfId="0" applyNumberFormat="1" applyFont="1"/>
    <xf numFmtId="0" fontId="118" fillId="0" borderId="0" xfId="0" applyFont="1" applyFill="1" applyAlignment="1">
      <alignment horizontal="center"/>
    </xf>
    <xf numFmtId="165" fontId="118" fillId="0" borderId="0" xfId="2" applyNumberFormat="1" applyFont="1" applyFill="1" applyAlignment="1">
      <alignment horizontal="center" wrapText="1"/>
    </xf>
    <xf numFmtId="0" fontId="118" fillId="0" borderId="0" xfId="0" applyFont="1" applyFill="1" applyAlignment="1">
      <alignment horizontal="center"/>
    </xf>
    <xf numFmtId="165" fontId="118" fillId="0" borderId="0" xfId="2" applyNumberFormat="1" applyFont="1" applyFill="1" applyAlignment="1">
      <alignment horizontal="center" wrapText="1"/>
    </xf>
    <xf numFmtId="166" fontId="147" fillId="0" borderId="58" xfId="1" applyNumberFormat="1" applyFont="1" applyFill="1" applyBorder="1"/>
    <xf numFmtId="7" fontId="147" fillId="0" borderId="14" xfId="2" applyNumberFormat="1" applyFont="1" applyFill="1" applyBorder="1"/>
    <xf numFmtId="166" fontId="147" fillId="0" borderId="59" xfId="0" applyNumberFormat="1" applyFont="1" applyBorder="1"/>
    <xf numFmtId="0" fontId="147" fillId="0" borderId="0" xfId="0" applyFont="1" applyFill="1"/>
    <xf numFmtId="165" fontId="118" fillId="0" borderId="0" xfId="2" applyNumberFormat="1" applyFont="1" applyFill="1" applyAlignment="1">
      <alignment wrapText="1"/>
    </xf>
    <xf numFmtId="0" fontId="119" fillId="33" borderId="0" xfId="4" applyFont="1" applyFill="1" applyAlignment="1">
      <alignment horizontal="center"/>
    </xf>
    <xf numFmtId="0" fontId="119" fillId="33" borderId="0" xfId="4" quotePrefix="1" applyFont="1" applyFill="1" applyAlignment="1">
      <alignment horizontal="center"/>
    </xf>
    <xf numFmtId="0" fontId="124" fillId="33" borderId="0" xfId="0" applyFont="1" applyFill="1" applyAlignment="1">
      <alignment horizontal="center"/>
    </xf>
    <xf numFmtId="0" fontId="116" fillId="33" borderId="45" xfId="0" applyFont="1" applyFill="1" applyBorder="1" applyAlignment="1">
      <alignment horizontal="center" vertical="center"/>
    </xf>
    <xf numFmtId="0" fontId="116" fillId="33" borderId="0" xfId="0" applyFont="1" applyFill="1" applyBorder="1" applyAlignment="1">
      <alignment horizontal="center" vertical="center"/>
    </xf>
    <xf numFmtId="0" fontId="117" fillId="0" borderId="0" xfId="0" applyFont="1" applyAlignment="1">
      <alignment horizontal="center"/>
    </xf>
    <xf numFmtId="0" fontId="127" fillId="0" borderId="0" xfId="0" applyFont="1" applyAlignment="1">
      <alignment horizontal="left" vertical="top" wrapText="1"/>
    </xf>
    <xf numFmtId="0" fontId="123" fillId="33" borderId="0" xfId="4" quotePrefix="1" applyFont="1" applyFill="1" applyAlignment="1">
      <alignment horizontal="center"/>
    </xf>
    <xf numFmtId="168" fontId="117" fillId="0" borderId="0" xfId="0" applyNumberFormat="1" applyFont="1" applyAlignment="1">
      <alignment horizontal="center"/>
    </xf>
    <xf numFmtId="0" fontId="124" fillId="33" borderId="0" xfId="4" applyFont="1" applyFill="1" applyAlignment="1">
      <alignment horizontal="center"/>
    </xf>
    <xf numFmtId="0" fontId="116" fillId="33" borderId="0" xfId="4" applyFont="1" applyFill="1" applyAlignment="1">
      <alignment horizontal="center" wrapText="1"/>
    </xf>
    <xf numFmtId="0" fontId="123" fillId="33" borderId="0" xfId="4" applyFont="1" applyFill="1" applyAlignment="1">
      <alignment horizontal="center"/>
    </xf>
    <xf numFmtId="0" fontId="16" fillId="0" borderId="0" xfId="0" applyFont="1" applyAlignment="1">
      <alignment horizontal="center"/>
    </xf>
    <xf numFmtId="0" fontId="124" fillId="33" borderId="0" xfId="4" quotePrefix="1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5" fillId="0" borderId="0" xfId="0" applyFont="1" applyAlignment="1">
      <alignment horizontal="center"/>
    </xf>
    <xf numFmtId="0" fontId="144" fillId="0" borderId="0" xfId="0" applyFont="1" applyFill="1" applyAlignment="1">
      <alignment horizontal="center" wrapText="1"/>
    </xf>
    <xf numFmtId="0" fontId="115" fillId="0" borderId="0" xfId="0" applyFont="1" applyFill="1" applyAlignment="1">
      <alignment horizontal="right" wrapText="1"/>
    </xf>
    <xf numFmtId="165" fontId="118" fillId="0" borderId="0" xfId="2" applyNumberFormat="1" applyFont="1" applyFill="1" applyAlignment="1">
      <alignment horizontal="center" wrapText="1"/>
    </xf>
  </cellXfs>
  <cellStyles count="9555">
    <cellStyle name="_x0013_" xfId="7"/>
    <cellStyle name=" 1" xfId="8"/>
    <cellStyle name=" 1 2" xfId="9"/>
    <cellStyle name=" 1 3" xfId="10"/>
    <cellStyle name="_x0013_ 10" xfId="11"/>
    <cellStyle name="_x0013_ 11" xfId="12"/>
    <cellStyle name="_x0013_ 2" xfId="13"/>
    <cellStyle name="_x0013_ 2 2" xfId="14"/>
    <cellStyle name="_x0013_ 3" xfId="15"/>
    <cellStyle name="_x0013_ 4" xfId="16"/>
    <cellStyle name="_x0013_ 5" xfId="17"/>
    <cellStyle name="_x0013_ 6" xfId="18"/>
    <cellStyle name="_x0013_ 7" xfId="19"/>
    <cellStyle name="_x0013_ 8" xfId="20"/>
    <cellStyle name="_x0013_ 9" xfId="21"/>
    <cellStyle name="_(C) 2007 CB Weather Adjust" xfId="22"/>
    <cellStyle name="_(C) 2007 CB Weather Adjust (2)" xfId="23"/>
    <cellStyle name="_09GRC Gas Transport For Review" xfId="24"/>
    <cellStyle name="_09GRC Gas Transport For Review 2" xfId="25"/>
    <cellStyle name="_09GRC Gas Transport For Review 2 2" xfId="26"/>
    <cellStyle name="_09GRC Gas Transport For Review 3" xfId="27"/>
    <cellStyle name="_09GRC Gas Transport For Review_Book4" xfId="28"/>
    <cellStyle name="_09GRC Gas Transport For Review_Book4 2" xfId="29"/>
    <cellStyle name="_09GRC Gas Transport For Review_Book4 2 2" xfId="30"/>
    <cellStyle name="_09GRC Gas Transport For Review_Book4 3" xfId="31"/>
    <cellStyle name="_x0013__16.07E Wild Horse Wind Expansionwrkingfile" xfId="32"/>
    <cellStyle name="_x0013__16.07E Wild Horse Wind Expansionwrkingfile 2" xfId="33"/>
    <cellStyle name="_x0013__16.07E Wild Horse Wind Expansionwrkingfile 2 2" xfId="34"/>
    <cellStyle name="_x0013__16.07E Wild Horse Wind Expansionwrkingfile 3" xfId="35"/>
    <cellStyle name="_x0013__16.07E Wild Horse Wind Expansionwrkingfile SF" xfId="36"/>
    <cellStyle name="_x0013__16.07E Wild Horse Wind Expansionwrkingfile SF 2" xfId="37"/>
    <cellStyle name="_x0013__16.07E Wild Horse Wind Expansionwrkingfile SF 2 2" xfId="38"/>
    <cellStyle name="_x0013__16.07E Wild Horse Wind Expansionwrkingfile SF 3" xfId="39"/>
    <cellStyle name="_x0013__16.37E Wild Horse Expansion DeferralRevwrkingfile SF" xfId="40"/>
    <cellStyle name="_x0013__16.37E Wild Horse Expansion DeferralRevwrkingfile SF 2" xfId="41"/>
    <cellStyle name="_x0013__16.37E Wild Horse Expansion DeferralRevwrkingfile SF 2 2" xfId="42"/>
    <cellStyle name="_x0013__16.37E Wild Horse Expansion DeferralRevwrkingfile SF 3" xfId="43"/>
    <cellStyle name="_2.01G Temp Normalization(C)" xfId="44"/>
    <cellStyle name="_2.05G Pass-Through Revenue and Expenses" xfId="45"/>
    <cellStyle name="_2.11G Interest on Customer Deposits" xfId="46"/>
    <cellStyle name="_2008 Strat Plan Power Costs Forecast V2 (2009 Update)" xfId="47"/>
    <cellStyle name="_2008 Strat Plan Power Costs Forecast V2 (2009 Update) 2" xfId="48"/>
    <cellStyle name="_2008 Strat Plan Power Costs Forecast V2 (2009 Update)_NIM Summary" xfId="49"/>
    <cellStyle name="_2008 Strat Plan Power Costs Forecast V2 (2009 Update)_NIM Summary 2" xfId="50"/>
    <cellStyle name="_4.01E Temp Normalization" xfId="51"/>
    <cellStyle name="_4.03G Lease Everett Delta" xfId="52"/>
    <cellStyle name="_4.04G Pass-Through Revenue and ExpensesWFMI" xfId="53"/>
    <cellStyle name="_4.06E Pass Throughs" xfId="54"/>
    <cellStyle name="_4.06E Pass Throughs 2" xfId="55"/>
    <cellStyle name="_4.06E Pass Throughs 2 2" xfId="56"/>
    <cellStyle name="_4.06E Pass Throughs 2 2 2" xfId="57"/>
    <cellStyle name="_4.06E Pass Throughs 2 3" xfId="58"/>
    <cellStyle name="_4.06E Pass Throughs 3" xfId="59"/>
    <cellStyle name="_4.06E Pass Throughs 3 2" xfId="60"/>
    <cellStyle name="_4.06E Pass Throughs 3 2 2" xfId="61"/>
    <cellStyle name="_4.06E Pass Throughs 3 3" xfId="62"/>
    <cellStyle name="_4.06E Pass Throughs 3 3 2" xfId="63"/>
    <cellStyle name="_4.06E Pass Throughs 3 4" xfId="64"/>
    <cellStyle name="_4.06E Pass Throughs 3 4 2" xfId="65"/>
    <cellStyle name="_4.06E Pass Throughs 4" xfId="66"/>
    <cellStyle name="_4.06E Pass Throughs 4 2" xfId="67"/>
    <cellStyle name="_4.06E Pass Throughs 5" xfId="68"/>
    <cellStyle name="_4.06E Pass Throughs 6" xfId="69"/>
    <cellStyle name="_4.06E Pass Throughs 7" xfId="70"/>
    <cellStyle name="_4.06E Pass Throughs_04 07E Wild Horse Wind Expansion (C) (2)" xfId="71"/>
    <cellStyle name="_4.06E Pass Throughs_04 07E Wild Horse Wind Expansion (C) (2) 2" xfId="72"/>
    <cellStyle name="_4.06E Pass Throughs_04 07E Wild Horse Wind Expansion (C) (2) 2 2" xfId="73"/>
    <cellStyle name="_4.06E Pass Throughs_04 07E Wild Horse Wind Expansion (C) (2) 3" xfId="74"/>
    <cellStyle name="_4.06E Pass Throughs_04 07E Wild Horse Wind Expansion (C) (2)_Adj Bench DR 3 for Initial Briefs (Electric)" xfId="75"/>
    <cellStyle name="_4.06E Pass Throughs_04 07E Wild Horse Wind Expansion (C) (2)_Adj Bench DR 3 for Initial Briefs (Electric) 2" xfId="76"/>
    <cellStyle name="_4.06E Pass Throughs_04 07E Wild Horse Wind Expansion (C) (2)_Adj Bench DR 3 for Initial Briefs (Electric) 2 2" xfId="77"/>
    <cellStyle name="_4.06E Pass Throughs_04 07E Wild Horse Wind Expansion (C) (2)_Adj Bench DR 3 for Initial Briefs (Electric) 3" xfId="78"/>
    <cellStyle name="_4.06E Pass Throughs_04 07E Wild Horse Wind Expansion (C) (2)_Book1" xfId="79"/>
    <cellStyle name="_4.06E Pass Throughs_04 07E Wild Horse Wind Expansion (C) (2)_Electric Rev Req Model (2009 GRC) " xfId="80"/>
    <cellStyle name="_4.06E Pass Throughs_04 07E Wild Horse Wind Expansion (C) (2)_Electric Rev Req Model (2009 GRC)  2" xfId="81"/>
    <cellStyle name="_4.06E Pass Throughs_04 07E Wild Horse Wind Expansion (C) (2)_Electric Rev Req Model (2009 GRC)  2 2" xfId="82"/>
    <cellStyle name="_4.06E Pass Throughs_04 07E Wild Horse Wind Expansion (C) (2)_Electric Rev Req Model (2009 GRC)  3" xfId="83"/>
    <cellStyle name="_4.06E Pass Throughs_04 07E Wild Horse Wind Expansion (C) (2)_Electric Rev Req Model (2009 GRC) Rebuttal" xfId="84"/>
    <cellStyle name="_4.06E Pass Throughs_04 07E Wild Horse Wind Expansion (C) (2)_Electric Rev Req Model (2009 GRC) Rebuttal 2" xfId="85"/>
    <cellStyle name="_4.06E Pass Throughs_04 07E Wild Horse Wind Expansion (C) (2)_Electric Rev Req Model (2009 GRC) Rebuttal 2 2" xfId="86"/>
    <cellStyle name="_4.06E Pass Throughs_04 07E Wild Horse Wind Expansion (C) (2)_Electric Rev Req Model (2009 GRC) Rebuttal 3" xfId="87"/>
    <cellStyle name="_4.06E Pass Throughs_04 07E Wild Horse Wind Expansion (C) (2)_Electric Rev Req Model (2009 GRC) Rebuttal REmoval of New  WH Solar AdjustMI" xfId="88"/>
    <cellStyle name="_4.06E Pass Throughs_04 07E Wild Horse Wind Expansion (C) (2)_Electric Rev Req Model (2009 GRC) Rebuttal REmoval of New  WH Solar AdjustMI 2" xfId="89"/>
    <cellStyle name="_4.06E Pass Throughs_04 07E Wild Horse Wind Expansion (C) (2)_Electric Rev Req Model (2009 GRC) Rebuttal REmoval of New  WH Solar AdjustMI 2 2" xfId="90"/>
    <cellStyle name="_4.06E Pass Throughs_04 07E Wild Horse Wind Expansion (C) (2)_Electric Rev Req Model (2009 GRC) Rebuttal REmoval of New  WH Solar AdjustMI 3" xfId="91"/>
    <cellStyle name="_4.06E Pass Throughs_04 07E Wild Horse Wind Expansion (C) (2)_Electric Rev Req Model (2009 GRC) Revised 01-18-2010" xfId="92"/>
    <cellStyle name="_4.06E Pass Throughs_04 07E Wild Horse Wind Expansion (C) (2)_Electric Rev Req Model (2009 GRC) Revised 01-18-2010 2" xfId="93"/>
    <cellStyle name="_4.06E Pass Throughs_04 07E Wild Horse Wind Expansion (C) (2)_Electric Rev Req Model (2009 GRC) Revised 01-18-2010 2 2" xfId="94"/>
    <cellStyle name="_4.06E Pass Throughs_04 07E Wild Horse Wind Expansion (C) (2)_Electric Rev Req Model (2009 GRC) Revised 01-18-2010 3" xfId="95"/>
    <cellStyle name="_4.06E Pass Throughs_04 07E Wild Horse Wind Expansion (C) (2)_Electric Rev Req Model (2010 GRC)" xfId="96"/>
    <cellStyle name="_4.06E Pass Throughs_04 07E Wild Horse Wind Expansion (C) (2)_Electric Rev Req Model (2010 GRC) SF" xfId="97"/>
    <cellStyle name="_4.06E Pass Throughs_04 07E Wild Horse Wind Expansion (C) (2)_Final Order Electric EXHIBIT A-1" xfId="98"/>
    <cellStyle name="_4.06E Pass Throughs_04 07E Wild Horse Wind Expansion (C) (2)_Final Order Electric EXHIBIT A-1 2" xfId="99"/>
    <cellStyle name="_4.06E Pass Throughs_04 07E Wild Horse Wind Expansion (C) (2)_Final Order Electric EXHIBIT A-1 2 2" xfId="100"/>
    <cellStyle name="_4.06E Pass Throughs_04 07E Wild Horse Wind Expansion (C) (2)_Final Order Electric EXHIBIT A-1 3" xfId="101"/>
    <cellStyle name="_4.06E Pass Throughs_04 07E Wild Horse Wind Expansion (C) (2)_TENASKA REGULATORY ASSET" xfId="102"/>
    <cellStyle name="_4.06E Pass Throughs_04 07E Wild Horse Wind Expansion (C) (2)_TENASKA REGULATORY ASSET 2" xfId="103"/>
    <cellStyle name="_4.06E Pass Throughs_04 07E Wild Horse Wind Expansion (C) (2)_TENASKA REGULATORY ASSET 2 2" xfId="104"/>
    <cellStyle name="_4.06E Pass Throughs_04 07E Wild Horse Wind Expansion (C) (2)_TENASKA REGULATORY ASSET 3" xfId="105"/>
    <cellStyle name="_4.06E Pass Throughs_16.37E Wild Horse Expansion DeferralRevwrkingfile SF" xfId="106"/>
    <cellStyle name="_4.06E Pass Throughs_16.37E Wild Horse Expansion DeferralRevwrkingfile SF 2" xfId="107"/>
    <cellStyle name="_4.06E Pass Throughs_16.37E Wild Horse Expansion DeferralRevwrkingfile SF 2 2" xfId="108"/>
    <cellStyle name="_4.06E Pass Throughs_16.37E Wild Horse Expansion DeferralRevwrkingfile SF 3" xfId="109"/>
    <cellStyle name="_4.06E Pass Throughs_2009 Compliance Filing PCA Exhibits for GRC" xfId="110"/>
    <cellStyle name="_4.06E Pass Throughs_2009 GRC Compl Filing - Exhibit D" xfId="111"/>
    <cellStyle name="_4.06E Pass Throughs_2009 GRC Compl Filing - Exhibit D 2" xfId="112"/>
    <cellStyle name="_4.06E Pass Throughs_3.01 Income Statement" xfId="113"/>
    <cellStyle name="_4.06E Pass Throughs_4 31 Regulatory Assets and Liabilities  7 06- Exhibit D" xfId="114"/>
    <cellStyle name="_4.06E Pass Throughs_4 31 Regulatory Assets and Liabilities  7 06- Exhibit D 2" xfId="115"/>
    <cellStyle name="_4.06E Pass Throughs_4 31 Regulatory Assets and Liabilities  7 06- Exhibit D 2 2" xfId="116"/>
    <cellStyle name="_4.06E Pass Throughs_4 31 Regulatory Assets and Liabilities  7 06- Exhibit D 3" xfId="117"/>
    <cellStyle name="_4.06E Pass Throughs_4 31 Regulatory Assets and Liabilities  7 06- Exhibit D_NIM Summary" xfId="118"/>
    <cellStyle name="_4.06E Pass Throughs_4 31 Regulatory Assets and Liabilities  7 06- Exhibit D_NIM Summary 2" xfId="119"/>
    <cellStyle name="_4.06E Pass Throughs_4 32 Regulatory Assets and Liabilities  7 06- Exhibit D" xfId="120"/>
    <cellStyle name="_4.06E Pass Throughs_4 32 Regulatory Assets and Liabilities  7 06- Exhibit D 2" xfId="121"/>
    <cellStyle name="_4.06E Pass Throughs_4 32 Regulatory Assets and Liabilities  7 06- Exhibit D 2 2" xfId="122"/>
    <cellStyle name="_4.06E Pass Throughs_4 32 Regulatory Assets and Liabilities  7 06- Exhibit D 3" xfId="123"/>
    <cellStyle name="_4.06E Pass Throughs_4 32 Regulatory Assets and Liabilities  7 06- Exhibit D_NIM Summary" xfId="124"/>
    <cellStyle name="_4.06E Pass Throughs_4 32 Regulatory Assets and Liabilities  7 06- Exhibit D_NIM Summary 2" xfId="125"/>
    <cellStyle name="_4.06E Pass Throughs_AURORA Total New" xfId="126"/>
    <cellStyle name="_4.06E Pass Throughs_AURORA Total New 2" xfId="127"/>
    <cellStyle name="_4.06E Pass Throughs_Book2" xfId="128"/>
    <cellStyle name="_4.06E Pass Throughs_Book2 2" xfId="129"/>
    <cellStyle name="_4.06E Pass Throughs_Book2 2 2" xfId="130"/>
    <cellStyle name="_4.06E Pass Throughs_Book2 3" xfId="131"/>
    <cellStyle name="_4.06E Pass Throughs_Book2_Adj Bench DR 3 for Initial Briefs (Electric)" xfId="132"/>
    <cellStyle name="_4.06E Pass Throughs_Book2_Adj Bench DR 3 for Initial Briefs (Electric) 2" xfId="133"/>
    <cellStyle name="_4.06E Pass Throughs_Book2_Adj Bench DR 3 for Initial Briefs (Electric) 2 2" xfId="134"/>
    <cellStyle name="_4.06E Pass Throughs_Book2_Adj Bench DR 3 for Initial Briefs (Electric) 3" xfId="135"/>
    <cellStyle name="_4.06E Pass Throughs_Book2_Electric Rev Req Model (2009 GRC) Rebuttal" xfId="136"/>
    <cellStyle name="_4.06E Pass Throughs_Book2_Electric Rev Req Model (2009 GRC) Rebuttal 2" xfId="137"/>
    <cellStyle name="_4.06E Pass Throughs_Book2_Electric Rev Req Model (2009 GRC) Rebuttal 2 2" xfId="138"/>
    <cellStyle name="_4.06E Pass Throughs_Book2_Electric Rev Req Model (2009 GRC) Rebuttal 3" xfId="139"/>
    <cellStyle name="_4.06E Pass Throughs_Book2_Electric Rev Req Model (2009 GRC) Rebuttal REmoval of New  WH Solar AdjustMI" xfId="140"/>
    <cellStyle name="_4.06E Pass Throughs_Book2_Electric Rev Req Model (2009 GRC) Rebuttal REmoval of New  WH Solar AdjustMI 2" xfId="141"/>
    <cellStyle name="_4.06E Pass Throughs_Book2_Electric Rev Req Model (2009 GRC) Rebuttal REmoval of New  WH Solar AdjustMI 2 2" xfId="142"/>
    <cellStyle name="_4.06E Pass Throughs_Book2_Electric Rev Req Model (2009 GRC) Rebuttal REmoval of New  WH Solar AdjustMI 3" xfId="143"/>
    <cellStyle name="_4.06E Pass Throughs_Book2_Electric Rev Req Model (2009 GRC) Revised 01-18-2010" xfId="144"/>
    <cellStyle name="_4.06E Pass Throughs_Book2_Electric Rev Req Model (2009 GRC) Revised 01-18-2010 2" xfId="145"/>
    <cellStyle name="_4.06E Pass Throughs_Book2_Electric Rev Req Model (2009 GRC) Revised 01-18-2010 2 2" xfId="146"/>
    <cellStyle name="_4.06E Pass Throughs_Book2_Electric Rev Req Model (2009 GRC) Revised 01-18-2010 3" xfId="147"/>
    <cellStyle name="_4.06E Pass Throughs_Book2_Final Order Electric EXHIBIT A-1" xfId="148"/>
    <cellStyle name="_4.06E Pass Throughs_Book2_Final Order Electric EXHIBIT A-1 2" xfId="149"/>
    <cellStyle name="_4.06E Pass Throughs_Book2_Final Order Electric EXHIBIT A-1 2 2" xfId="150"/>
    <cellStyle name="_4.06E Pass Throughs_Book2_Final Order Electric EXHIBIT A-1 3" xfId="151"/>
    <cellStyle name="_4.06E Pass Throughs_Book4" xfId="152"/>
    <cellStyle name="_4.06E Pass Throughs_Book4 2" xfId="153"/>
    <cellStyle name="_4.06E Pass Throughs_Book4 2 2" xfId="154"/>
    <cellStyle name="_4.06E Pass Throughs_Book4 3" xfId="155"/>
    <cellStyle name="_4.06E Pass Throughs_Book9" xfId="156"/>
    <cellStyle name="_4.06E Pass Throughs_Book9 2" xfId="157"/>
    <cellStyle name="_4.06E Pass Throughs_Book9 2 2" xfId="158"/>
    <cellStyle name="_4.06E Pass Throughs_Book9 3" xfId="159"/>
    <cellStyle name="_4.06E Pass Throughs_Chelan PUD Power Costs (8-10)" xfId="160"/>
    <cellStyle name="_4.06E Pass Throughs_INPUTS" xfId="161"/>
    <cellStyle name="_4.06E Pass Throughs_INPUTS 2" xfId="162"/>
    <cellStyle name="_4.06E Pass Throughs_INPUTS 2 2" xfId="163"/>
    <cellStyle name="_4.06E Pass Throughs_INPUTS 3" xfId="164"/>
    <cellStyle name="_4.06E Pass Throughs_NIM Summary" xfId="165"/>
    <cellStyle name="_4.06E Pass Throughs_NIM Summary 09GRC" xfId="166"/>
    <cellStyle name="_4.06E Pass Throughs_NIM Summary 09GRC 2" xfId="167"/>
    <cellStyle name="_4.06E Pass Throughs_NIM Summary 2" xfId="168"/>
    <cellStyle name="_4.06E Pass Throughs_NIM Summary 3" xfId="169"/>
    <cellStyle name="_4.06E Pass Throughs_NIM Summary 4" xfId="170"/>
    <cellStyle name="_4.06E Pass Throughs_NIM Summary 5" xfId="171"/>
    <cellStyle name="_4.06E Pass Throughs_NIM Summary 6" xfId="172"/>
    <cellStyle name="_4.06E Pass Throughs_NIM Summary 7" xfId="173"/>
    <cellStyle name="_4.06E Pass Throughs_NIM Summary 8" xfId="174"/>
    <cellStyle name="_4.06E Pass Throughs_NIM Summary 9" xfId="175"/>
    <cellStyle name="_4.06E Pass Throughs_PCA 10 -  Exhibit D from A Kellogg Jan 2011" xfId="176"/>
    <cellStyle name="_4.06E Pass Throughs_PCA 10 -  Exhibit D from A Kellogg July 2011" xfId="177"/>
    <cellStyle name="_4.06E Pass Throughs_PCA 10 -  Exhibit D from S Free Rcv'd 12-11" xfId="178"/>
    <cellStyle name="_4.06E Pass Throughs_PCA 9 -  Exhibit D April 2010" xfId="179"/>
    <cellStyle name="_4.06E Pass Throughs_PCA 9 -  Exhibit D April 2010 (3)" xfId="180"/>
    <cellStyle name="_4.06E Pass Throughs_PCA 9 -  Exhibit D April 2010 (3) 2" xfId="181"/>
    <cellStyle name="_4.06E Pass Throughs_PCA 9 -  Exhibit D Nov 2010" xfId="182"/>
    <cellStyle name="_4.06E Pass Throughs_PCA 9 - Exhibit D at August 2010" xfId="183"/>
    <cellStyle name="_4.06E Pass Throughs_PCA 9 - Exhibit D June 2010 GRC" xfId="184"/>
    <cellStyle name="_4.06E Pass Throughs_Power Costs - Comparison bx Rbtl-Staff-Jt-PC" xfId="185"/>
    <cellStyle name="_4.06E Pass Throughs_Power Costs - Comparison bx Rbtl-Staff-Jt-PC 2" xfId="186"/>
    <cellStyle name="_4.06E Pass Throughs_Power Costs - Comparison bx Rbtl-Staff-Jt-PC 2 2" xfId="187"/>
    <cellStyle name="_4.06E Pass Throughs_Power Costs - Comparison bx Rbtl-Staff-Jt-PC 3" xfId="188"/>
    <cellStyle name="_4.06E Pass Throughs_Power Costs - Comparison bx Rbtl-Staff-Jt-PC_Adj Bench DR 3 for Initial Briefs (Electric)" xfId="189"/>
    <cellStyle name="_4.06E Pass Throughs_Power Costs - Comparison bx Rbtl-Staff-Jt-PC_Adj Bench DR 3 for Initial Briefs (Electric) 2" xfId="190"/>
    <cellStyle name="_4.06E Pass Throughs_Power Costs - Comparison bx Rbtl-Staff-Jt-PC_Adj Bench DR 3 for Initial Briefs (Electric) 2 2" xfId="191"/>
    <cellStyle name="_4.06E Pass Throughs_Power Costs - Comparison bx Rbtl-Staff-Jt-PC_Adj Bench DR 3 for Initial Briefs (Electric) 3" xfId="192"/>
    <cellStyle name="_4.06E Pass Throughs_Power Costs - Comparison bx Rbtl-Staff-Jt-PC_Electric Rev Req Model (2009 GRC) Rebuttal" xfId="193"/>
    <cellStyle name="_4.06E Pass Throughs_Power Costs - Comparison bx Rbtl-Staff-Jt-PC_Electric Rev Req Model (2009 GRC) Rebuttal 2" xfId="194"/>
    <cellStyle name="_4.06E Pass Throughs_Power Costs - Comparison bx Rbtl-Staff-Jt-PC_Electric Rev Req Model (2009 GRC) Rebuttal 2 2" xfId="195"/>
    <cellStyle name="_4.06E Pass Throughs_Power Costs - Comparison bx Rbtl-Staff-Jt-PC_Electric Rev Req Model (2009 GRC) Rebuttal 3" xfId="196"/>
    <cellStyle name="_4.06E Pass Throughs_Power Costs - Comparison bx Rbtl-Staff-Jt-PC_Electric Rev Req Model (2009 GRC) Rebuttal REmoval of New  WH Solar AdjustMI" xfId="197"/>
    <cellStyle name="_4.06E Pass Throughs_Power Costs - Comparison bx Rbtl-Staff-Jt-PC_Electric Rev Req Model (2009 GRC) Rebuttal REmoval of New  WH Solar AdjustMI 2" xfId="198"/>
    <cellStyle name="_4.06E Pass Throughs_Power Costs - Comparison bx Rbtl-Staff-Jt-PC_Electric Rev Req Model (2009 GRC) Rebuttal REmoval of New  WH Solar AdjustMI 2 2" xfId="199"/>
    <cellStyle name="_4.06E Pass Throughs_Power Costs - Comparison bx Rbtl-Staff-Jt-PC_Electric Rev Req Model (2009 GRC) Rebuttal REmoval of New  WH Solar AdjustMI 3" xfId="200"/>
    <cellStyle name="_4.06E Pass Throughs_Power Costs - Comparison bx Rbtl-Staff-Jt-PC_Electric Rev Req Model (2009 GRC) Revised 01-18-2010" xfId="201"/>
    <cellStyle name="_4.06E Pass Throughs_Power Costs - Comparison bx Rbtl-Staff-Jt-PC_Electric Rev Req Model (2009 GRC) Revised 01-18-2010 2" xfId="202"/>
    <cellStyle name="_4.06E Pass Throughs_Power Costs - Comparison bx Rbtl-Staff-Jt-PC_Electric Rev Req Model (2009 GRC) Revised 01-18-2010 2 2" xfId="203"/>
    <cellStyle name="_4.06E Pass Throughs_Power Costs - Comparison bx Rbtl-Staff-Jt-PC_Electric Rev Req Model (2009 GRC) Revised 01-18-2010 3" xfId="204"/>
    <cellStyle name="_4.06E Pass Throughs_Power Costs - Comparison bx Rbtl-Staff-Jt-PC_Final Order Electric EXHIBIT A-1" xfId="205"/>
    <cellStyle name="_4.06E Pass Throughs_Power Costs - Comparison bx Rbtl-Staff-Jt-PC_Final Order Electric EXHIBIT A-1 2" xfId="206"/>
    <cellStyle name="_4.06E Pass Throughs_Power Costs - Comparison bx Rbtl-Staff-Jt-PC_Final Order Electric EXHIBIT A-1 2 2" xfId="207"/>
    <cellStyle name="_4.06E Pass Throughs_Power Costs - Comparison bx Rbtl-Staff-Jt-PC_Final Order Electric EXHIBIT A-1 3" xfId="208"/>
    <cellStyle name="_4.06E Pass Throughs_Production Adj 4.37" xfId="209"/>
    <cellStyle name="_4.06E Pass Throughs_Production Adj 4.37 2" xfId="210"/>
    <cellStyle name="_4.06E Pass Throughs_Production Adj 4.37 2 2" xfId="211"/>
    <cellStyle name="_4.06E Pass Throughs_Production Adj 4.37 3" xfId="212"/>
    <cellStyle name="_4.06E Pass Throughs_Purchased Power Adj 4.03" xfId="213"/>
    <cellStyle name="_4.06E Pass Throughs_Purchased Power Adj 4.03 2" xfId="214"/>
    <cellStyle name="_4.06E Pass Throughs_Purchased Power Adj 4.03 2 2" xfId="215"/>
    <cellStyle name="_4.06E Pass Throughs_Purchased Power Adj 4.03 3" xfId="216"/>
    <cellStyle name="_4.06E Pass Throughs_Rebuttal Power Costs" xfId="217"/>
    <cellStyle name="_4.06E Pass Throughs_Rebuttal Power Costs 2" xfId="218"/>
    <cellStyle name="_4.06E Pass Throughs_Rebuttal Power Costs 2 2" xfId="219"/>
    <cellStyle name="_4.06E Pass Throughs_Rebuttal Power Costs 3" xfId="220"/>
    <cellStyle name="_4.06E Pass Throughs_Rebuttal Power Costs_Adj Bench DR 3 for Initial Briefs (Electric)" xfId="221"/>
    <cellStyle name="_4.06E Pass Throughs_Rebuttal Power Costs_Adj Bench DR 3 for Initial Briefs (Electric) 2" xfId="222"/>
    <cellStyle name="_4.06E Pass Throughs_Rebuttal Power Costs_Adj Bench DR 3 for Initial Briefs (Electric) 2 2" xfId="223"/>
    <cellStyle name="_4.06E Pass Throughs_Rebuttal Power Costs_Adj Bench DR 3 for Initial Briefs (Electric) 3" xfId="224"/>
    <cellStyle name="_4.06E Pass Throughs_Rebuttal Power Costs_Electric Rev Req Model (2009 GRC) Rebuttal" xfId="225"/>
    <cellStyle name="_4.06E Pass Throughs_Rebuttal Power Costs_Electric Rev Req Model (2009 GRC) Rebuttal 2" xfId="226"/>
    <cellStyle name="_4.06E Pass Throughs_Rebuttal Power Costs_Electric Rev Req Model (2009 GRC) Rebuttal 2 2" xfId="227"/>
    <cellStyle name="_4.06E Pass Throughs_Rebuttal Power Costs_Electric Rev Req Model (2009 GRC) Rebuttal 3" xfId="228"/>
    <cellStyle name="_4.06E Pass Throughs_Rebuttal Power Costs_Electric Rev Req Model (2009 GRC) Rebuttal REmoval of New  WH Solar AdjustMI" xfId="229"/>
    <cellStyle name="_4.06E Pass Throughs_Rebuttal Power Costs_Electric Rev Req Model (2009 GRC) Rebuttal REmoval of New  WH Solar AdjustMI 2" xfId="230"/>
    <cellStyle name="_4.06E Pass Throughs_Rebuttal Power Costs_Electric Rev Req Model (2009 GRC) Rebuttal REmoval of New  WH Solar AdjustMI 2 2" xfId="231"/>
    <cellStyle name="_4.06E Pass Throughs_Rebuttal Power Costs_Electric Rev Req Model (2009 GRC) Rebuttal REmoval of New  WH Solar AdjustMI 3" xfId="232"/>
    <cellStyle name="_4.06E Pass Throughs_Rebuttal Power Costs_Electric Rev Req Model (2009 GRC) Revised 01-18-2010" xfId="233"/>
    <cellStyle name="_4.06E Pass Throughs_Rebuttal Power Costs_Electric Rev Req Model (2009 GRC) Revised 01-18-2010 2" xfId="234"/>
    <cellStyle name="_4.06E Pass Throughs_Rebuttal Power Costs_Electric Rev Req Model (2009 GRC) Revised 01-18-2010 2 2" xfId="235"/>
    <cellStyle name="_4.06E Pass Throughs_Rebuttal Power Costs_Electric Rev Req Model (2009 GRC) Revised 01-18-2010 3" xfId="236"/>
    <cellStyle name="_4.06E Pass Throughs_Rebuttal Power Costs_Final Order Electric EXHIBIT A-1" xfId="237"/>
    <cellStyle name="_4.06E Pass Throughs_Rebuttal Power Costs_Final Order Electric EXHIBIT A-1 2" xfId="238"/>
    <cellStyle name="_4.06E Pass Throughs_Rebuttal Power Costs_Final Order Electric EXHIBIT A-1 2 2" xfId="239"/>
    <cellStyle name="_4.06E Pass Throughs_Rebuttal Power Costs_Final Order Electric EXHIBIT A-1 3" xfId="240"/>
    <cellStyle name="_4.06E Pass Throughs_ROR &amp; CONV FACTOR" xfId="241"/>
    <cellStyle name="_4.06E Pass Throughs_ROR &amp; CONV FACTOR 2" xfId="242"/>
    <cellStyle name="_4.06E Pass Throughs_ROR &amp; CONV FACTOR 2 2" xfId="243"/>
    <cellStyle name="_4.06E Pass Throughs_ROR &amp; CONV FACTOR 3" xfId="244"/>
    <cellStyle name="_4.06E Pass Throughs_ROR 5.02" xfId="245"/>
    <cellStyle name="_4.06E Pass Throughs_ROR 5.02 2" xfId="246"/>
    <cellStyle name="_4.06E Pass Throughs_ROR 5.02 2 2" xfId="247"/>
    <cellStyle name="_4.06E Pass Throughs_ROR 5.02 3" xfId="248"/>
    <cellStyle name="_4.06E Pass Throughs_Wind Integration 10GRC" xfId="249"/>
    <cellStyle name="_4.06E Pass Throughs_Wind Integration 10GRC 2" xfId="250"/>
    <cellStyle name="_4.13E Montana Energy Tax" xfId="251"/>
    <cellStyle name="_4.13E Montana Energy Tax 2" xfId="252"/>
    <cellStyle name="_4.13E Montana Energy Tax 2 2" xfId="253"/>
    <cellStyle name="_4.13E Montana Energy Tax 2 2 2" xfId="254"/>
    <cellStyle name="_4.13E Montana Energy Tax 2 3" xfId="255"/>
    <cellStyle name="_4.13E Montana Energy Tax 3" xfId="256"/>
    <cellStyle name="_4.13E Montana Energy Tax 3 2" xfId="257"/>
    <cellStyle name="_4.13E Montana Energy Tax 3 2 2" xfId="258"/>
    <cellStyle name="_4.13E Montana Energy Tax 3 3" xfId="259"/>
    <cellStyle name="_4.13E Montana Energy Tax 3 3 2" xfId="260"/>
    <cellStyle name="_4.13E Montana Energy Tax 3 4" xfId="261"/>
    <cellStyle name="_4.13E Montana Energy Tax 3 4 2" xfId="262"/>
    <cellStyle name="_4.13E Montana Energy Tax 4" xfId="263"/>
    <cellStyle name="_4.13E Montana Energy Tax 4 2" xfId="264"/>
    <cellStyle name="_4.13E Montana Energy Tax 5" xfId="265"/>
    <cellStyle name="_4.13E Montana Energy Tax 6" xfId="266"/>
    <cellStyle name="_4.13E Montana Energy Tax 7" xfId="267"/>
    <cellStyle name="_4.13E Montana Energy Tax_04 07E Wild Horse Wind Expansion (C) (2)" xfId="268"/>
    <cellStyle name="_4.13E Montana Energy Tax_04 07E Wild Horse Wind Expansion (C) (2) 2" xfId="269"/>
    <cellStyle name="_4.13E Montana Energy Tax_04 07E Wild Horse Wind Expansion (C) (2) 2 2" xfId="270"/>
    <cellStyle name="_4.13E Montana Energy Tax_04 07E Wild Horse Wind Expansion (C) (2) 3" xfId="271"/>
    <cellStyle name="_4.13E Montana Energy Tax_04 07E Wild Horse Wind Expansion (C) (2)_Adj Bench DR 3 for Initial Briefs (Electric)" xfId="272"/>
    <cellStyle name="_4.13E Montana Energy Tax_04 07E Wild Horse Wind Expansion (C) (2)_Adj Bench DR 3 for Initial Briefs (Electric) 2" xfId="273"/>
    <cellStyle name="_4.13E Montana Energy Tax_04 07E Wild Horse Wind Expansion (C) (2)_Adj Bench DR 3 for Initial Briefs (Electric) 2 2" xfId="274"/>
    <cellStyle name="_4.13E Montana Energy Tax_04 07E Wild Horse Wind Expansion (C) (2)_Adj Bench DR 3 for Initial Briefs (Electric) 3" xfId="275"/>
    <cellStyle name="_4.13E Montana Energy Tax_04 07E Wild Horse Wind Expansion (C) (2)_Book1" xfId="276"/>
    <cellStyle name="_4.13E Montana Energy Tax_04 07E Wild Horse Wind Expansion (C) (2)_Electric Rev Req Model (2009 GRC) " xfId="277"/>
    <cellStyle name="_4.13E Montana Energy Tax_04 07E Wild Horse Wind Expansion (C) (2)_Electric Rev Req Model (2009 GRC)  2" xfId="278"/>
    <cellStyle name="_4.13E Montana Energy Tax_04 07E Wild Horse Wind Expansion (C) (2)_Electric Rev Req Model (2009 GRC)  2 2" xfId="279"/>
    <cellStyle name="_4.13E Montana Energy Tax_04 07E Wild Horse Wind Expansion (C) (2)_Electric Rev Req Model (2009 GRC)  3" xfId="280"/>
    <cellStyle name="_4.13E Montana Energy Tax_04 07E Wild Horse Wind Expansion (C) (2)_Electric Rev Req Model (2009 GRC) Rebuttal" xfId="281"/>
    <cellStyle name="_4.13E Montana Energy Tax_04 07E Wild Horse Wind Expansion (C) (2)_Electric Rev Req Model (2009 GRC) Rebuttal 2" xfId="282"/>
    <cellStyle name="_4.13E Montana Energy Tax_04 07E Wild Horse Wind Expansion (C) (2)_Electric Rev Req Model (2009 GRC) Rebuttal 2 2" xfId="283"/>
    <cellStyle name="_4.13E Montana Energy Tax_04 07E Wild Horse Wind Expansion (C) (2)_Electric Rev Req Model (2009 GRC) Rebuttal 3" xfId="284"/>
    <cellStyle name="_4.13E Montana Energy Tax_04 07E Wild Horse Wind Expansion (C) (2)_Electric Rev Req Model (2009 GRC) Rebuttal REmoval of New  WH Solar AdjustMI" xfId="285"/>
    <cellStyle name="_4.13E Montana Energy Tax_04 07E Wild Horse Wind Expansion (C) (2)_Electric Rev Req Model (2009 GRC) Rebuttal REmoval of New  WH Solar AdjustMI 2" xfId="286"/>
    <cellStyle name="_4.13E Montana Energy Tax_04 07E Wild Horse Wind Expansion (C) (2)_Electric Rev Req Model (2009 GRC) Rebuttal REmoval of New  WH Solar AdjustMI 2 2" xfId="287"/>
    <cellStyle name="_4.13E Montana Energy Tax_04 07E Wild Horse Wind Expansion (C) (2)_Electric Rev Req Model (2009 GRC) Rebuttal REmoval of New  WH Solar AdjustMI 3" xfId="288"/>
    <cellStyle name="_4.13E Montana Energy Tax_04 07E Wild Horse Wind Expansion (C) (2)_Electric Rev Req Model (2009 GRC) Revised 01-18-2010" xfId="289"/>
    <cellStyle name="_4.13E Montana Energy Tax_04 07E Wild Horse Wind Expansion (C) (2)_Electric Rev Req Model (2009 GRC) Revised 01-18-2010 2" xfId="290"/>
    <cellStyle name="_4.13E Montana Energy Tax_04 07E Wild Horse Wind Expansion (C) (2)_Electric Rev Req Model (2009 GRC) Revised 01-18-2010 2 2" xfId="291"/>
    <cellStyle name="_4.13E Montana Energy Tax_04 07E Wild Horse Wind Expansion (C) (2)_Electric Rev Req Model (2009 GRC) Revised 01-18-2010 3" xfId="292"/>
    <cellStyle name="_4.13E Montana Energy Tax_04 07E Wild Horse Wind Expansion (C) (2)_Electric Rev Req Model (2010 GRC)" xfId="293"/>
    <cellStyle name="_4.13E Montana Energy Tax_04 07E Wild Horse Wind Expansion (C) (2)_Electric Rev Req Model (2010 GRC) SF" xfId="294"/>
    <cellStyle name="_4.13E Montana Energy Tax_04 07E Wild Horse Wind Expansion (C) (2)_Final Order Electric EXHIBIT A-1" xfId="295"/>
    <cellStyle name="_4.13E Montana Energy Tax_04 07E Wild Horse Wind Expansion (C) (2)_Final Order Electric EXHIBIT A-1 2" xfId="296"/>
    <cellStyle name="_4.13E Montana Energy Tax_04 07E Wild Horse Wind Expansion (C) (2)_Final Order Electric EXHIBIT A-1 2 2" xfId="297"/>
    <cellStyle name="_4.13E Montana Energy Tax_04 07E Wild Horse Wind Expansion (C) (2)_Final Order Electric EXHIBIT A-1 3" xfId="298"/>
    <cellStyle name="_4.13E Montana Energy Tax_04 07E Wild Horse Wind Expansion (C) (2)_TENASKA REGULATORY ASSET" xfId="299"/>
    <cellStyle name="_4.13E Montana Energy Tax_04 07E Wild Horse Wind Expansion (C) (2)_TENASKA REGULATORY ASSET 2" xfId="300"/>
    <cellStyle name="_4.13E Montana Energy Tax_04 07E Wild Horse Wind Expansion (C) (2)_TENASKA REGULATORY ASSET 2 2" xfId="301"/>
    <cellStyle name="_4.13E Montana Energy Tax_04 07E Wild Horse Wind Expansion (C) (2)_TENASKA REGULATORY ASSET 3" xfId="302"/>
    <cellStyle name="_4.13E Montana Energy Tax_16.37E Wild Horse Expansion DeferralRevwrkingfile SF" xfId="303"/>
    <cellStyle name="_4.13E Montana Energy Tax_16.37E Wild Horse Expansion DeferralRevwrkingfile SF 2" xfId="304"/>
    <cellStyle name="_4.13E Montana Energy Tax_16.37E Wild Horse Expansion DeferralRevwrkingfile SF 2 2" xfId="305"/>
    <cellStyle name="_4.13E Montana Energy Tax_16.37E Wild Horse Expansion DeferralRevwrkingfile SF 3" xfId="306"/>
    <cellStyle name="_4.13E Montana Energy Tax_2009 Compliance Filing PCA Exhibits for GRC" xfId="307"/>
    <cellStyle name="_4.13E Montana Energy Tax_2009 GRC Compl Filing - Exhibit D" xfId="308"/>
    <cellStyle name="_4.13E Montana Energy Tax_2009 GRC Compl Filing - Exhibit D 2" xfId="309"/>
    <cellStyle name="_4.13E Montana Energy Tax_3.01 Income Statement" xfId="310"/>
    <cellStyle name="_4.13E Montana Energy Tax_4 31 Regulatory Assets and Liabilities  7 06- Exhibit D" xfId="311"/>
    <cellStyle name="_4.13E Montana Energy Tax_4 31 Regulatory Assets and Liabilities  7 06- Exhibit D 2" xfId="312"/>
    <cellStyle name="_4.13E Montana Energy Tax_4 31 Regulatory Assets and Liabilities  7 06- Exhibit D 2 2" xfId="313"/>
    <cellStyle name="_4.13E Montana Energy Tax_4 31 Regulatory Assets and Liabilities  7 06- Exhibit D 3" xfId="314"/>
    <cellStyle name="_4.13E Montana Energy Tax_4 31 Regulatory Assets and Liabilities  7 06- Exhibit D_NIM Summary" xfId="315"/>
    <cellStyle name="_4.13E Montana Energy Tax_4 31 Regulatory Assets and Liabilities  7 06- Exhibit D_NIM Summary 2" xfId="316"/>
    <cellStyle name="_4.13E Montana Energy Tax_4 32 Regulatory Assets and Liabilities  7 06- Exhibit D" xfId="317"/>
    <cellStyle name="_4.13E Montana Energy Tax_4 32 Regulatory Assets and Liabilities  7 06- Exhibit D 2" xfId="318"/>
    <cellStyle name="_4.13E Montana Energy Tax_4 32 Regulatory Assets and Liabilities  7 06- Exhibit D 2 2" xfId="319"/>
    <cellStyle name="_4.13E Montana Energy Tax_4 32 Regulatory Assets and Liabilities  7 06- Exhibit D 3" xfId="320"/>
    <cellStyle name="_4.13E Montana Energy Tax_4 32 Regulatory Assets and Liabilities  7 06- Exhibit D_NIM Summary" xfId="321"/>
    <cellStyle name="_4.13E Montana Energy Tax_4 32 Regulatory Assets and Liabilities  7 06- Exhibit D_NIM Summary 2" xfId="322"/>
    <cellStyle name="_4.13E Montana Energy Tax_AURORA Total New" xfId="323"/>
    <cellStyle name="_4.13E Montana Energy Tax_AURORA Total New 2" xfId="324"/>
    <cellStyle name="_4.13E Montana Energy Tax_Book2" xfId="325"/>
    <cellStyle name="_4.13E Montana Energy Tax_Book2 2" xfId="326"/>
    <cellStyle name="_4.13E Montana Energy Tax_Book2 2 2" xfId="327"/>
    <cellStyle name="_4.13E Montana Energy Tax_Book2 3" xfId="328"/>
    <cellStyle name="_4.13E Montana Energy Tax_Book2_Adj Bench DR 3 for Initial Briefs (Electric)" xfId="329"/>
    <cellStyle name="_4.13E Montana Energy Tax_Book2_Adj Bench DR 3 for Initial Briefs (Electric) 2" xfId="330"/>
    <cellStyle name="_4.13E Montana Energy Tax_Book2_Adj Bench DR 3 for Initial Briefs (Electric) 2 2" xfId="331"/>
    <cellStyle name="_4.13E Montana Energy Tax_Book2_Adj Bench DR 3 for Initial Briefs (Electric) 3" xfId="332"/>
    <cellStyle name="_4.13E Montana Energy Tax_Book2_Electric Rev Req Model (2009 GRC) Rebuttal" xfId="333"/>
    <cellStyle name="_4.13E Montana Energy Tax_Book2_Electric Rev Req Model (2009 GRC) Rebuttal 2" xfId="334"/>
    <cellStyle name="_4.13E Montana Energy Tax_Book2_Electric Rev Req Model (2009 GRC) Rebuttal 2 2" xfId="335"/>
    <cellStyle name="_4.13E Montana Energy Tax_Book2_Electric Rev Req Model (2009 GRC) Rebuttal 3" xfId="336"/>
    <cellStyle name="_4.13E Montana Energy Tax_Book2_Electric Rev Req Model (2009 GRC) Rebuttal REmoval of New  WH Solar AdjustMI" xfId="337"/>
    <cellStyle name="_4.13E Montana Energy Tax_Book2_Electric Rev Req Model (2009 GRC) Rebuttal REmoval of New  WH Solar AdjustMI 2" xfId="338"/>
    <cellStyle name="_4.13E Montana Energy Tax_Book2_Electric Rev Req Model (2009 GRC) Rebuttal REmoval of New  WH Solar AdjustMI 2 2" xfId="339"/>
    <cellStyle name="_4.13E Montana Energy Tax_Book2_Electric Rev Req Model (2009 GRC) Rebuttal REmoval of New  WH Solar AdjustMI 3" xfId="340"/>
    <cellStyle name="_4.13E Montana Energy Tax_Book2_Electric Rev Req Model (2009 GRC) Revised 01-18-2010" xfId="341"/>
    <cellStyle name="_4.13E Montana Energy Tax_Book2_Electric Rev Req Model (2009 GRC) Revised 01-18-2010 2" xfId="342"/>
    <cellStyle name="_4.13E Montana Energy Tax_Book2_Electric Rev Req Model (2009 GRC) Revised 01-18-2010 2 2" xfId="343"/>
    <cellStyle name="_4.13E Montana Energy Tax_Book2_Electric Rev Req Model (2009 GRC) Revised 01-18-2010 3" xfId="344"/>
    <cellStyle name="_4.13E Montana Energy Tax_Book2_Final Order Electric EXHIBIT A-1" xfId="345"/>
    <cellStyle name="_4.13E Montana Energy Tax_Book2_Final Order Electric EXHIBIT A-1 2" xfId="346"/>
    <cellStyle name="_4.13E Montana Energy Tax_Book2_Final Order Electric EXHIBIT A-1 2 2" xfId="347"/>
    <cellStyle name="_4.13E Montana Energy Tax_Book2_Final Order Electric EXHIBIT A-1 3" xfId="348"/>
    <cellStyle name="_4.13E Montana Energy Tax_Book4" xfId="349"/>
    <cellStyle name="_4.13E Montana Energy Tax_Book4 2" xfId="350"/>
    <cellStyle name="_4.13E Montana Energy Tax_Book4 2 2" xfId="351"/>
    <cellStyle name="_4.13E Montana Energy Tax_Book4 3" xfId="352"/>
    <cellStyle name="_4.13E Montana Energy Tax_Book9" xfId="353"/>
    <cellStyle name="_4.13E Montana Energy Tax_Book9 2" xfId="354"/>
    <cellStyle name="_4.13E Montana Energy Tax_Book9 2 2" xfId="355"/>
    <cellStyle name="_4.13E Montana Energy Tax_Book9 3" xfId="356"/>
    <cellStyle name="_4.13E Montana Energy Tax_Chelan PUD Power Costs (8-10)" xfId="357"/>
    <cellStyle name="_4.13E Montana Energy Tax_INPUTS" xfId="358"/>
    <cellStyle name="_4.13E Montana Energy Tax_INPUTS 2" xfId="359"/>
    <cellStyle name="_4.13E Montana Energy Tax_INPUTS 2 2" xfId="360"/>
    <cellStyle name="_4.13E Montana Energy Tax_INPUTS 3" xfId="361"/>
    <cellStyle name="_4.13E Montana Energy Tax_NIM Summary" xfId="362"/>
    <cellStyle name="_4.13E Montana Energy Tax_NIM Summary 09GRC" xfId="363"/>
    <cellStyle name="_4.13E Montana Energy Tax_NIM Summary 09GRC 2" xfId="364"/>
    <cellStyle name="_4.13E Montana Energy Tax_NIM Summary 2" xfId="365"/>
    <cellStyle name="_4.13E Montana Energy Tax_NIM Summary 3" xfId="366"/>
    <cellStyle name="_4.13E Montana Energy Tax_NIM Summary 4" xfId="367"/>
    <cellStyle name="_4.13E Montana Energy Tax_NIM Summary 5" xfId="368"/>
    <cellStyle name="_4.13E Montana Energy Tax_NIM Summary 6" xfId="369"/>
    <cellStyle name="_4.13E Montana Energy Tax_NIM Summary 7" xfId="370"/>
    <cellStyle name="_4.13E Montana Energy Tax_NIM Summary 8" xfId="371"/>
    <cellStyle name="_4.13E Montana Energy Tax_NIM Summary 9" xfId="372"/>
    <cellStyle name="_4.13E Montana Energy Tax_PCA 10 -  Exhibit D from A Kellogg Jan 2011" xfId="373"/>
    <cellStyle name="_4.13E Montana Energy Tax_PCA 10 -  Exhibit D from A Kellogg July 2011" xfId="374"/>
    <cellStyle name="_4.13E Montana Energy Tax_PCA 10 -  Exhibit D from S Free Rcv'd 12-11" xfId="375"/>
    <cellStyle name="_4.13E Montana Energy Tax_PCA 9 -  Exhibit D April 2010" xfId="376"/>
    <cellStyle name="_4.13E Montana Energy Tax_PCA 9 -  Exhibit D April 2010 (3)" xfId="377"/>
    <cellStyle name="_4.13E Montana Energy Tax_PCA 9 -  Exhibit D April 2010 (3) 2" xfId="378"/>
    <cellStyle name="_4.13E Montana Energy Tax_PCA 9 -  Exhibit D Nov 2010" xfId="379"/>
    <cellStyle name="_4.13E Montana Energy Tax_PCA 9 - Exhibit D at August 2010" xfId="380"/>
    <cellStyle name="_4.13E Montana Energy Tax_PCA 9 - Exhibit D June 2010 GRC" xfId="381"/>
    <cellStyle name="_4.13E Montana Energy Tax_Power Costs - Comparison bx Rbtl-Staff-Jt-PC" xfId="382"/>
    <cellStyle name="_4.13E Montana Energy Tax_Power Costs - Comparison bx Rbtl-Staff-Jt-PC 2" xfId="383"/>
    <cellStyle name="_4.13E Montana Energy Tax_Power Costs - Comparison bx Rbtl-Staff-Jt-PC 2 2" xfId="384"/>
    <cellStyle name="_4.13E Montana Energy Tax_Power Costs - Comparison bx Rbtl-Staff-Jt-PC 3" xfId="385"/>
    <cellStyle name="_4.13E Montana Energy Tax_Power Costs - Comparison bx Rbtl-Staff-Jt-PC_Adj Bench DR 3 for Initial Briefs (Electric)" xfId="386"/>
    <cellStyle name="_4.13E Montana Energy Tax_Power Costs - Comparison bx Rbtl-Staff-Jt-PC_Adj Bench DR 3 for Initial Briefs (Electric) 2" xfId="387"/>
    <cellStyle name="_4.13E Montana Energy Tax_Power Costs - Comparison bx Rbtl-Staff-Jt-PC_Adj Bench DR 3 for Initial Briefs (Electric) 2 2" xfId="388"/>
    <cellStyle name="_4.13E Montana Energy Tax_Power Costs - Comparison bx Rbtl-Staff-Jt-PC_Adj Bench DR 3 for Initial Briefs (Electric) 3" xfId="389"/>
    <cellStyle name="_4.13E Montana Energy Tax_Power Costs - Comparison bx Rbtl-Staff-Jt-PC_Electric Rev Req Model (2009 GRC) Rebuttal" xfId="390"/>
    <cellStyle name="_4.13E Montana Energy Tax_Power Costs - Comparison bx Rbtl-Staff-Jt-PC_Electric Rev Req Model (2009 GRC) Rebuttal 2" xfId="391"/>
    <cellStyle name="_4.13E Montana Energy Tax_Power Costs - Comparison bx Rbtl-Staff-Jt-PC_Electric Rev Req Model (2009 GRC) Rebuttal 2 2" xfId="392"/>
    <cellStyle name="_4.13E Montana Energy Tax_Power Costs - Comparison bx Rbtl-Staff-Jt-PC_Electric Rev Req Model (2009 GRC) Rebuttal 3" xfId="393"/>
    <cellStyle name="_4.13E Montana Energy Tax_Power Costs - Comparison bx Rbtl-Staff-Jt-PC_Electric Rev Req Model (2009 GRC) Rebuttal REmoval of New  WH Solar AdjustMI" xfId="394"/>
    <cellStyle name="_4.13E Montana Energy Tax_Power Costs - Comparison bx Rbtl-Staff-Jt-PC_Electric Rev Req Model (2009 GRC) Rebuttal REmoval of New  WH Solar AdjustMI 2" xfId="395"/>
    <cellStyle name="_4.13E Montana Energy Tax_Power Costs - Comparison bx Rbtl-Staff-Jt-PC_Electric Rev Req Model (2009 GRC) Rebuttal REmoval of New  WH Solar AdjustMI 2 2" xfId="396"/>
    <cellStyle name="_4.13E Montana Energy Tax_Power Costs - Comparison bx Rbtl-Staff-Jt-PC_Electric Rev Req Model (2009 GRC) Rebuttal REmoval of New  WH Solar AdjustMI 3" xfId="397"/>
    <cellStyle name="_4.13E Montana Energy Tax_Power Costs - Comparison bx Rbtl-Staff-Jt-PC_Electric Rev Req Model (2009 GRC) Revised 01-18-2010" xfId="398"/>
    <cellStyle name="_4.13E Montana Energy Tax_Power Costs - Comparison bx Rbtl-Staff-Jt-PC_Electric Rev Req Model (2009 GRC) Revised 01-18-2010 2" xfId="399"/>
    <cellStyle name="_4.13E Montana Energy Tax_Power Costs - Comparison bx Rbtl-Staff-Jt-PC_Electric Rev Req Model (2009 GRC) Revised 01-18-2010 2 2" xfId="400"/>
    <cellStyle name="_4.13E Montana Energy Tax_Power Costs - Comparison bx Rbtl-Staff-Jt-PC_Electric Rev Req Model (2009 GRC) Revised 01-18-2010 3" xfId="401"/>
    <cellStyle name="_4.13E Montana Energy Tax_Power Costs - Comparison bx Rbtl-Staff-Jt-PC_Final Order Electric EXHIBIT A-1" xfId="402"/>
    <cellStyle name="_4.13E Montana Energy Tax_Power Costs - Comparison bx Rbtl-Staff-Jt-PC_Final Order Electric EXHIBIT A-1 2" xfId="403"/>
    <cellStyle name="_4.13E Montana Energy Tax_Power Costs - Comparison bx Rbtl-Staff-Jt-PC_Final Order Electric EXHIBIT A-1 2 2" xfId="404"/>
    <cellStyle name="_4.13E Montana Energy Tax_Power Costs - Comparison bx Rbtl-Staff-Jt-PC_Final Order Electric EXHIBIT A-1 3" xfId="405"/>
    <cellStyle name="_4.13E Montana Energy Tax_Production Adj 4.37" xfId="406"/>
    <cellStyle name="_4.13E Montana Energy Tax_Production Adj 4.37 2" xfId="407"/>
    <cellStyle name="_4.13E Montana Energy Tax_Production Adj 4.37 2 2" xfId="408"/>
    <cellStyle name="_4.13E Montana Energy Tax_Production Adj 4.37 3" xfId="409"/>
    <cellStyle name="_4.13E Montana Energy Tax_Purchased Power Adj 4.03" xfId="410"/>
    <cellStyle name="_4.13E Montana Energy Tax_Purchased Power Adj 4.03 2" xfId="411"/>
    <cellStyle name="_4.13E Montana Energy Tax_Purchased Power Adj 4.03 2 2" xfId="412"/>
    <cellStyle name="_4.13E Montana Energy Tax_Purchased Power Adj 4.03 3" xfId="413"/>
    <cellStyle name="_4.13E Montana Energy Tax_Rebuttal Power Costs" xfId="414"/>
    <cellStyle name="_4.13E Montana Energy Tax_Rebuttal Power Costs 2" xfId="415"/>
    <cellStyle name="_4.13E Montana Energy Tax_Rebuttal Power Costs 2 2" xfId="416"/>
    <cellStyle name="_4.13E Montana Energy Tax_Rebuttal Power Costs 3" xfId="417"/>
    <cellStyle name="_4.13E Montana Energy Tax_Rebuttal Power Costs_Adj Bench DR 3 for Initial Briefs (Electric)" xfId="418"/>
    <cellStyle name="_4.13E Montana Energy Tax_Rebuttal Power Costs_Adj Bench DR 3 for Initial Briefs (Electric) 2" xfId="419"/>
    <cellStyle name="_4.13E Montana Energy Tax_Rebuttal Power Costs_Adj Bench DR 3 for Initial Briefs (Electric) 2 2" xfId="420"/>
    <cellStyle name="_4.13E Montana Energy Tax_Rebuttal Power Costs_Adj Bench DR 3 for Initial Briefs (Electric) 3" xfId="421"/>
    <cellStyle name="_4.13E Montana Energy Tax_Rebuttal Power Costs_Electric Rev Req Model (2009 GRC) Rebuttal" xfId="422"/>
    <cellStyle name="_4.13E Montana Energy Tax_Rebuttal Power Costs_Electric Rev Req Model (2009 GRC) Rebuttal 2" xfId="423"/>
    <cellStyle name="_4.13E Montana Energy Tax_Rebuttal Power Costs_Electric Rev Req Model (2009 GRC) Rebuttal 2 2" xfId="424"/>
    <cellStyle name="_4.13E Montana Energy Tax_Rebuttal Power Costs_Electric Rev Req Model (2009 GRC) Rebuttal 3" xfId="425"/>
    <cellStyle name="_4.13E Montana Energy Tax_Rebuttal Power Costs_Electric Rev Req Model (2009 GRC) Rebuttal REmoval of New  WH Solar AdjustMI" xfId="426"/>
    <cellStyle name="_4.13E Montana Energy Tax_Rebuttal Power Costs_Electric Rev Req Model (2009 GRC) Rebuttal REmoval of New  WH Solar AdjustMI 2" xfId="427"/>
    <cellStyle name="_4.13E Montana Energy Tax_Rebuttal Power Costs_Electric Rev Req Model (2009 GRC) Rebuttal REmoval of New  WH Solar AdjustMI 2 2" xfId="428"/>
    <cellStyle name="_4.13E Montana Energy Tax_Rebuttal Power Costs_Electric Rev Req Model (2009 GRC) Rebuttal REmoval of New  WH Solar AdjustMI 3" xfId="429"/>
    <cellStyle name="_4.13E Montana Energy Tax_Rebuttal Power Costs_Electric Rev Req Model (2009 GRC) Revised 01-18-2010" xfId="430"/>
    <cellStyle name="_4.13E Montana Energy Tax_Rebuttal Power Costs_Electric Rev Req Model (2009 GRC) Revised 01-18-2010 2" xfId="431"/>
    <cellStyle name="_4.13E Montana Energy Tax_Rebuttal Power Costs_Electric Rev Req Model (2009 GRC) Revised 01-18-2010 2 2" xfId="432"/>
    <cellStyle name="_4.13E Montana Energy Tax_Rebuttal Power Costs_Electric Rev Req Model (2009 GRC) Revised 01-18-2010 3" xfId="433"/>
    <cellStyle name="_4.13E Montana Energy Tax_Rebuttal Power Costs_Final Order Electric EXHIBIT A-1" xfId="434"/>
    <cellStyle name="_4.13E Montana Energy Tax_Rebuttal Power Costs_Final Order Electric EXHIBIT A-1 2" xfId="435"/>
    <cellStyle name="_4.13E Montana Energy Tax_Rebuttal Power Costs_Final Order Electric EXHIBIT A-1 2 2" xfId="436"/>
    <cellStyle name="_4.13E Montana Energy Tax_Rebuttal Power Costs_Final Order Electric EXHIBIT A-1 3" xfId="437"/>
    <cellStyle name="_4.13E Montana Energy Tax_ROR &amp; CONV FACTOR" xfId="438"/>
    <cellStyle name="_4.13E Montana Energy Tax_ROR &amp; CONV FACTOR 2" xfId="439"/>
    <cellStyle name="_4.13E Montana Energy Tax_ROR &amp; CONV FACTOR 2 2" xfId="440"/>
    <cellStyle name="_4.13E Montana Energy Tax_ROR &amp; CONV FACTOR 3" xfId="441"/>
    <cellStyle name="_4.13E Montana Energy Tax_ROR 5.02" xfId="442"/>
    <cellStyle name="_4.13E Montana Energy Tax_ROR 5.02 2" xfId="443"/>
    <cellStyle name="_4.13E Montana Energy Tax_ROR 5.02 2 2" xfId="444"/>
    <cellStyle name="_4.13E Montana Energy Tax_ROR 5.02 3" xfId="445"/>
    <cellStyle name="_4.13E Montana Energy Tax_Wind Integration 10GRC" xfId="446"/>
    <cellStyle name="_4.13E Montana Energy Tax_Wind Integration 10GRC 2" xfId="447"/>
    <cellStyle name="_4.17E Montana Energy Tax Working File" xfId="448"/>
    <cellStyle name="_5 year summary (9-25-09)" xfId="449"/>
    <cellStyle name="_5.03G-Conversion Factor Working FileMI" xfId="450"/>
    <cellStyle name="_x0013__Adj Bench DR 3 for Initial Briefs (Electric)" xfId="451"/>
    <cellStyle name="_x0013__Adj Bench DR 3 for Initial Briefs (Electric) 2" xfId="452"/>
    <cellStyle name="_x0013__Adj Bench DR 3 for Initial Briefs (Electric) 2 2" xfId="453"/>
    <cellStyle name="_x0013__Adj Bench DR 3 for Initial Briefs (Electric) 3" xfId="454"/>
    <cellStyle name="_AURORA WIP" xfId="455"/>
    <cellStyle name="_AURORA WIP 2" xfId="456"/>
    <cellStyle name="_AURORA WIP 2 2" xfId="457"/>
    <cellStyle name="_AURORA WIP 3" xfId="458"/>
    <cellStyle name="_AURORA WIP_Chelan PUD Power Costs (8-10)" xfId="459"/>
    <cellStyle name="_AURORA WIP_DEM-WP(C) Costs Not In AURORA 2010GRC As Filed" xfId="460"/>
    <cellStyle name="_AURORA WIP_DEM-WP(C) Costs Not In AURORA 2010GRC As Filed 2" xfId="461"/>
    <cellStyle name="_AURORA WIP_NIM Summary" xfId="462"/>
    <cellStyle name="_AURORA WIP_NIM Summary 09GRC" xfId="463"/>
    <cellStyle name="_AURORA WIP_NIM Summary 09GRC 2" xfId="464"/>
    <cellStyle name="_AURORA WIP_NIM Summary 2" xfId="465"/>
    <cellStyle name="_AURORA WIP_NIM Summary 3" xfId="466"/>
    <cellStyle name="_AURORA WIP_NIM Summary 4" xfId="467"/>
    <cellStyle name="_AURORA WIP_NIM Summary 5" xfId="468"/>
    <cellStyle name="_AURORA WIP_NIM Summary 6" xfId="469"/>
    <cellStyle name="_AURORA WIP_NIM Summary 7" xfId="470"/>
    <cellStyle name="_AURORA WIP_NIM Summary 8" xfId="471"/>
    <cellStyle name="_AURORA WIP_NIM Summary 9" xfId="472"/>
    <cellStyle name="_AURORA WIP_PCA 9 -  Exhibit D April 2010 (3)" xfId="473"/>
    <cellStyle name="_AURORA WIP_PCA 9 -  Exhibit D April 2010 (3) 2" xfId="474"/>
    <cellStyle name="_AURORA WIP_Reconciliation" xfId="475"/>
    <cellStyle name="_AURORA WIP_Reconciliation 2" xfId="476"/>
    <cellStyle name="_AURORA WIP_Wind Integration 10GRC" xfId="477"/>
    <cellStyle name="_AURORA WIP_Wind Integration 10GRC 2" xfId="478"/>
    <cellStyle name="_Book1" xfId="479"/>
    <cellStyle name="_x0013__Book1" xfId="480"/>
    <cellStyle name="_Book1 (2)" xfId="481"/>
    <cellStyle name="_Book1 (2) 2" xfId="482"/>
    <cellStyle name="_Book1 (2) 2 2" xfId="483"/>
    <cellStyle name="_Book1 (2) 2 2 2" xfId="484"/>
    <cellStyle name="_Book1 (2) 2 3" xfId="485"/>
    <cellStyle name="_Book1 (2) 3" xfId="486"/>
    <cellStyle name="_Book1 (2) 3 2" xfId="487"/>
    <cellStyle name="_Book1 (2) 3 2 2" xfId="488"/>
    <cellStyle name="_Book1 (2) 3 3" xfId="489"/>
    <cellStyle name="_Book1 (2) 3 3 2" xfId="490"/>
    <cellStyle name="_Book1 (2) 3 4" xfId="491"/>
    <cellStyle name="_Book1 (2) 3 4 2" xfId="492"/>
    <cellStyle name="_Book1 (2) 4" xfId="493"/>
    <cellStyle name="_Book1 (2) 4 2" xfId="494"/>
    <cellStyle name="_Book1 (2) 5" xfId="495"/>
    <cellStyle name="_Book1 (2) 6" xfId="496"/>
    <cellStyle name="_Book1 (2) 7" xfId="497"/>
    <cellStyle name="_Book1 (2)_04 07E Wild Horse Wind Expansion (C) (2)" xfId="498"/>
    <cellStyle name="_Book1 (2)_04 07E Wild Horse Wind Expansion (C) (2) 2" xfId="499"/>
    <cellStyle name="_Book1 (2)_04 07E Wild Horse Wind Expansion (C) (2) 2 2" xfId="500"/>
    <cellStyle name="_Book1 (2)_04 07E Wild Horse Wind Expansion (C) (2) 3" xfId="501"/>
    <cellStyle name="_Book1 (2)_04 07E Wild Horse Wind Expansion (C) (2)_Adj Bench DR 3 for Initial Briefs (Electric)" xfId="502"/>
    <cellStyle name="_Book1 (2)_04 07E Wild Horse Wind Expansion (C) (2)_Adj Bench DR 3 for Initial Briefs (Electric) 2" xfId="503"/>
    <cellStyle name="_Book1 (2)_04 07E Wild Horse Wind Expansion (C) (2)_Adj Bench DR 3 for Initial Briefs (Electric) 2 2" xfId="504"/>
    <cellStyle name="_Book1 (2)_04 07E Wild Horse Wind Expansion (C) (2)_Adj Bench DR 3 for Initial Briefs (Electric) 3" xfId="505"/>
    <cellStyle name="_Book1 (2)_04 07E Wild Horse Wind Expansion (C) (2)_Book1" xfId="506"/>
    <cellStyle name="_Book1 (2)_04 07E Wild Horse Wind Expansion (C) (2)_Electric Rev Req Model (2009 GRC) " xfId="507"/>
    <cellStyle name="_Book1 (2)_04 07E Wild Horse Wind Expansion (C) (2)_Electric Rev Req Model (2009 GRC)  2" xfId="508"/>
    <cellStyle name="_Book1 (2)_04 07E Wild Horse Wind Expansion (C) (2)_Electric Rev Req Model (2009 GRC)  2 2" xfId="509"/>
    <cellStyle name="_Book1 (2)_04 07E Wild Horse Wind Expansion (C) (2)_Electric Rev Req Model (2009 GRC)  3" xfId="510"/>
    <cellStyle name="_Book1 (2)_04 07E Wild Horse Wind Expansion (C) (2)_Electric Rev Req Model (2009 GRC) Rebuttal" xfId="511"/>
    <cellStyle name="_Book1 (2)_04 07E Wild Horse Wind Expansion (C) (2)_Electric Rev Req Model (2009 GRC) Rebuttal 2" xfId="512"/>
    <cellStyle name="_Book1 (2)_04 07E Wild Horse Wind Expansion (C) (2)_Electric Rev Req Model (2009 GRC) Rebuttal 2 2" xfId="513"/>
    <cellStyle name="_Book1 (2)_04 07E Wild Horse Wind Expansion (C) (2)_Electric Rev Req Model (2009 GRC) Rebuttal 3" xfId="514"/>
    <cellStyle name="_Book1 (2)_04 07E Wild Horse Wind Expansion (C) (2)_Electric Rev Req Model (2009 GRC) Rebuttal REmoval of New  WH Solar AdjustMI" xfId="515"/>
    <cellStyle name="_Book1 (2)_04 07E Wild Horse Wind Expansion (C) (2)_Electric Rev Req Model (2009 GRC) Rebuttal REmoval of New  WH Solar AdjustMI 2" xfId="516"/>
    <cellStyle name="_Book1 (2)_04 07E Wild Horse Wind Expansion (C) (2)_Electric Rev Req Model (2009 GRC) Rebuttal REmoval of New  WH Solar AdjustMI 2 2" xfId="517"/>
    <cellStyle name="_Book1 (2)_04 07E Wild Horse Wind Expansion (C) (2)_Electric Rev Req Model (2009 GRC) Rebuttal REmoval of New  WH Solar AdjustMI 3" xfId="518"/>
    <cellStyle name="_Book1 (2)_04 07E Wild Horse Wind Expansion (C) (2)_Electric Rev Req Model (2009 GRC) Revised 01-18-2010" xfId="519"/>
    <cellStyle name="_Book1 (2)_04 07E Wild Horse Wind Expansion (C) (2)_Electric Rev Req Model (2009 GRC) Revised 01-18-2010 2" xfId="520"/>
    <cellStyle name="_Book1 (2)_04 07E Wild Horse Wind Expansion (C) (2)_Electric Rev Req Model (2009 GRC) Revised 01-18-2010 2 2" xfId="521"/>
    <cellStyle name="_Book1 (2)_04 07E Wild Horse Wind Expansion (C) (2)_Electric Rev Req Model (2009 GRC) Revised 01-18-2010 3" xfId="522"/>
    <cellStyle name="_Book1 (2)_04 07E Wild Horse Wind Expansion (C) (2)_Electric Rev Req Model (2010 GRC)" xfId="523"/>
    <cellStyle name="_Book1 (2)_04 07E Wild Horse Wind Expansion (C) (2)_Electric Rev Req Model (2010 GRC) SF" xfId="524"/>
    <cellStyle name="_Book1 (2)_04 07E Wild Horse Wind Expansion (C) (2)_Final Order Electric EXHIBIT A-1" xfId="525"/>
    <cellStyle name="_Book1 (2)_04 07E Wild Horse Wind Expansion (C) (2)_Final Order Electric EXHIBIT A-1 2" xfId="526"/>
    <cellStyle name="_Book1 (2)_04 07E Wild Horse Wind Expansion (C) (2)_Final Order Electric EXHIBIT A-1 2 2" xfId="527"/>
    <cellStyle name="_Book1 (2)_04 07E Wild Horse Wind Expansion (C) (2)_Final Order Electric EXHIBIT A-1 3" xfId="528"/>
    <cellStyle name="_Book1 (2)_04 07E Wild Horse Wind Expansion (C) (2)_TENASKA REGULATORY ASSET" xfId="529"/>
    <cellStyle name="_Book1 (2)_04 07E Wild Horse Wind Expansion (C) (2)_TENASKA REGULATORY ASSET 2" xfId="530"/>
    <cellStyle name="_Book1 (2)_04 07E Wild Horse Wind Expansion (C) (2)_TENASKA REGULATORY ASSET 2 2" xfId="531"/>
    <cellStyle name="_Book1 (2)_04 07E Wild Horse Wind Expansion (C) (2)_TENASKA REGULATORY ASSET 3" xfId="532"/>
    <cellStyle name="_Book1 (2)_16.37E Wild Horse Expansion DeferralRevwrkingfile SF" xfId="533"/>
    <cellStyle name="_Book1 (2)_16.37E Wild Horse Expansion DeferralRevwrkingfile SF 2" xfId="534"/>
    <cellStyle name="_Book1 (2)_16.37E Wild Horse Expansion DeferralRevwrkingfile SF 2 2" xfId="535"/>
    <cellStyle name="_Book1 (2)_16.37E Wild Horse Expansion DeferralRevwrkingfile SF 3" xfId="536"/>
    <cellStyle name="_Book1 (2)_2009 Compliance Filing PCA Exhibits for GRC" xfId="537"/>
    <cellStyle name="_Book1 (2)_2009 GRC Compl Filing - Exhibit D" xfId="538"/>
    <cellStyle name="_Book1 (2)_2009 GRC Compl Filing - Exhibit D 2" xfId="539"/>
    <cellStyle name="_Book1 (2)_3.01 Income Statement" xfId="540"/>
    <cellStyle name="_Book1 (2)_4 31 Regulatory Assets and Liabilities  7 06- Exhibit D" xfId="541"/>
    <cellStyle name="_Book1 (2)_4 31 Regulatory Assets and Liabilities  7 06- Exhibit D 2" xfId="542"/>
    <cellStyle name="_Book1 (2)_4 31 Regulatory Assets and Liabilities  7 06- Exhibit D 2 2" xfId="543"/>
    <cellStyle name="_Book1 (2)_4 31 Regulatory Assets and Liabilities  7 06- Exhibit D 3" xfId="544"/>
    <cellStyle name="_Book1 (2)_4 31 Regulatory Assets and Liabilities  7 06- Exhibit D_NIM Summary" xfId="545"/>
    <cellStyle name="_Book1 (2)_4 31 Regulatory Assets and Liabilities  7 06- Exhibit D_NIM Summary 2" xfId="546"/>
    <cellStyle name="_Book1 (2)_4 32 Regulatory Assets and Liabilities  7 06- Exhibit D" xfId="547"/>
    <cellStyle name="_Book1 (2)_4 32 Regulatory Assets and Liabilities  7 06- Exhibit D 2" xfId="548"/>
    <cellStyle name="_Book1 (2)_4 32 Regulatory Assets and Liabilities  7 06- Exhibit D 2 2" xfId="549"/>
    <cellStyle name="_Book1 (2)_4 32 Regulatory Assets and Liabilities  7 06- Exhibit D 3" xfId="550"/>
    <cellStyle name="_Book1 (2)_4 32 Regulatory Assets and Liabilities  7 06- Exhibit D_NIM Summary" xfId="551"/>
    <cellStyle name="_Book1 (2)_4 32 Regulatory Assets and Liabilities  7 06- Exhibit D_NIM Summary 2" xfId="552"/>
    <cellStyle name="_Book1 (2)_ACCOUNTS" xfId="553"/>
    <cellStyle name="_Book1 (2)_AURORA Total New" xfId="554"/>
    <cellStyle name="_Book1 (2)_AURORA Total New 2" xfId="555"/>
    <cellStyle name="_Book1 (2)_Book2" xfId="556"/>
    <cellStyle name="_Book1 (2)_Book2 2" xfId="557"/>
    <cellStyle name="_Book1 (2)_Book2 2 2" xfId="558"/>
    <cellStyle name="_Book1 (2)_Book2 3" xfId="559"/>
    <cellStyle name="_Book1 (2)_Book2_Adj Bench DR 3 for Initial Briefs (Electric)" xfId="560"/>
    <cellStyle name="_Book1 (2)_Book2_Adj Bench DR 3 for Initial Briefs (Electric) 2" xfId="561"/>
    <cellStyle name="_Book1 (2)_Book2_Adj Bench DR 3 for Initial Briefs (Electric) 2 2" xfId="562"/>
    <cellStyle name="_Book1 (2)_Book2_Adj Bench DR 3 for Initial Briefs (Electric) 3" xfId="563"/>
    <cellStyle name="_Book1 (2)_Book2_Electric Rev Req Model (2009 GRC) Rebuttal" xfId="564"/>
    <cellStyle name="_Book1 (2)_Book2_Electric Rev Req Model (2009 GRC) Rebuttal 2" xfId="565"/>
    <cellStyle name="_Book1 (2)_Book2_Electric Rev Req Model (2009 GRC) Rebuttal 2 2" xfId="566"/>
    <cellStyle name="_Book1 (2)_Book2_Electric Rev Req Model (2009 GRC) Rebuttal 3" xfId="567"/>
    <cellStyle name="_Book1 (2)_Book2_Electric Rev Req Model (2009 GRC) Rebuttal REmoval of New  WH Solar AdjustMI" xfId="568"/>
    <cellStyle name="_Book1 (2)_Book2_Electric Rev Req Model (2009 GRC) Rebuttal REmoval of New  WH Solar AdjustMI 2" xfId="569"/>
    <cellStyle name="_Book1 (2)_Book2_Electric Rev Req Model (2009 GRC) Rebuttal REmoval of New  WH Solar AdjustMI 2 2" xfId="570"/>
    <cellStyle name="_Book1 (2)_Book2_Electric Rev Req Model (2009 GRC) Rebuttal REmoval of New  WH Solar AdjustMI 3" xfId="571"/>
    <cellStyle name="_Book1 (2)_Book2_Electric Rev Req Model (2009 GRC) Revised 01-18-2010" xfId="572"/>
    <cellStyle name="_Book1 (2)_Book2_Electric Rev Req Model (2009 GRC) Revised 01-18-2010 2" xfId="573"/>
    <cellStyle name="_Book1 (2)_Book2_Electric Rev Req Model (2009 GRC) Revised 01-18-2010 2 2" xfId="574"/>
    <cellStyle name="_Book1 (2)_Book2_Electric Rev Req Model (2009 GRC) Revised 01-18-2010 3" xfId="575"/>
    <cellStyle name="_Book1 (2)_Book2_Final Order Electric EXHIBIT A-1" xfId="576"/>
    <cellStyle name="_Book1 (2)_Book2_Final Order Electric EXHIBIT A-1 2" xfId="577"/>
    <cellStyle name="_Book1 (2)_Book2_Final Order Electric EXHIBIT A-1 2 2" xfId="578"/>
    <cellStyle name="_Book1 (2)_Book2_Final Order Electric EXHIBIT A-1 3" xfId="579"/>
    <cellStyle name="_Book1 (2)_Book4" xfId="580"/>
    <cellStyle name="_Book1 (2)_Book4 2" xfId="581"/>
    <cellStyle name="_Book1 (2)_Book4 2 2" xfId="582"/>
    <cellStyle name="_Book1 (2)_Book4 3" xfId="583"/>
    <cellStyle name="_Book1 (2)_Book9" xfId="584"/>
    <cellStyle name="_Book1 (2)_Book9 2" xfId="585"/>
    <cellStyle name="_Book1 (2)_Book9 2 2" xfId="586"/>
    <cellStyle name="_Book1 (2)_Book9 3" xfId="587"/>
    <cellStyle name="_Book1 (2)_Chelan PUD Power Costs (8-10)" xfId="588"/>
    <cellStyle name="_Book1 (2)_Gas Rev Req Model (2010 GRC)" xfId="589"/>
    <cellStyle name="_Book1 (2)_INPUTS" xfId="590"/>
    <cellStyle name="_Book1 (2)_INPUTS 2" xfId="591"/>
    <cellStyle name="_Book1 (2)_INPUTS 2 2" xfId="592"/>
    <cellStyle name="_Book1 (2)_INPUTS 3" xfId="593"/>
    <cellStyle name="_Book1 (2)_NIM Summary" xfId="594"/>
    <cellStyle name="_Book1 (2)_NIM Summary 09GRC" xfId="595"/>
    <cellStyle name="_Book1 (2)_NIM Summary 09GRC 2" xfId="596"/>
    <cellStyle name="_Book1 (2)_NIM Summary 2" xfId="597"/>
    <cellStyle name="_Book1 (2)_NIM Summary 3" xfId="598"/>
    <cellStyle name="_Book1 (2)_NIM Summary 4" xfId="599"/>
    <cellStyle name="_Book1 (2)_NIM Summary 5" xfId="600"/>
    <cellStyle name="_Book1 (2)_NIM Summary 6" xfId="601"/>
    <cellStyle name="_Book1 (2)_NIM Summary 7" xfId="602"/>
    <cellStyle name="_Book1 (2)_NIM Summary 8" xfId="603"/>
    <cellStyle name="_Book1 (2)_NIM Summary 9" xfId="604"/>
    <cellStyle name="_Book1 (2)_PCA 10 -  Exhibit D from A Kellogg Jan 2011" xfId="605"/>
    <cellStyle name="_Book1 (2)_PCA 10 -  Exhibit D from A Kellogg July 2011" xfId="606"/>
    <cellStyle name="_Book1 (2)_PCA 10 -  Exhibit D from S Free Rcv'd 12-11" xfId="607"/>
    <cellStyle name="_Book1 (2)_PCA 9 -  Exhibit D April 2010" xfId="608"/>
    <cellStyle name="_Book1 (2)_PCA 9 -  Exhibit D April 2010 (3)" xfId="609"/>
    <cellStyle name="_Book1 (2)_PCA 9 -  Exhibit D April 2010 (3) 2" xfId="610"/>
    <cellStyle name="_Book1 (2)_PCA 9 -  Exhibit D Nov 2010" xfId="611"/>
    <cellStyle name="_Book1 (2)_PCA 9 - Exhibit D at August 2010" xfId="612"/>
    <cellStyle name="_Book1 (2)_PCA 9 - Exhibit D June 2010 GRC" xfId="613"/>
    <cellStyle name="_Book1 (2)_Power Costs - Comparison bx Rbtl-Staff-Jt-PC" xfId="614"/>
    <cellStyle name="_Book1 (2)_Power Costs - Comparison bx Rbtl-Staff-Jt-PC 2" xfId="615"/>
    <cellStyle name="_Book1 (2)_Power Costs - Comparison bx Rbtl-Staff-Jt-PC 2 2" xfId="616"/>
    <cellStyle name="_Book1 (2)_Power Costs - Comparison bx Rbtl-Staff-Jt-PC 3" xfId="617"/>
    <cellStyle name="_Book1 (2)_Power Costs - Comparison bx Rbtl-Staff-Jt-PC_Adj Bench DR 3 for Initial Briefs (Electric)" xfId="618"/>
    <cellStyle name="_Book1 (2)_Power Costs - Comparison bx Rbtl-Staff-Jt-PC_Adj Bench DR 3 for Initial Briefs (Electric) 2" xfId="619"/>
    <cellStyle name="_Book1 (2)_Power Costs - Comparison bx Rbtl-Staff-Jt-PC_Adj Bench DR 3 for Initial Briefs (Electric) 2 2" xfId="620"/>
    <cellStyle name="_Book1 (2)_Power Costs - Comparison bx Rbtl-Staff-Jt-PC_Adj Bench DR 3 for Initial Briefs (Electric) 3" xfId="621"/>
    <cellStyle name="_Book1 (2)_Power Costs - Comparison bx Rbtl-Staff-Jt-PC_Electric Rev Req Model (2009 GRC) Rebuttal" xfId="622"/>
    <cellStyle name="_Book1 (2)_Power Costs - Comparison bx Rbtl-Staff-Jt-PC_Electric Rev Req Model (2009 GRC) Rebuttal 2" xfId="623"/>
    <cellStyle name="_Book1 (2)_Power Costs - Comparison bx Rbtl-Staff-Jt-PC_Electric Rev Req Model (2009 GRC) Rebuttal 2 2" xfId="624"/>
    <cellStyle name="_Book1 (2)_Power Costs - Comparison bx Rbtl-Staff-Jt-PC_Electric Rev Req Model (2009 GRC) Rebuttal 3" xfId="625"/>
    <cellStyle name="_Book1 (2)_Power Costs - Comparison bx Rbtl-Staff-Jt-PC_Electric Rev Req Model (2009 GRC) Rebuttal REmoval of New  WH Solar AdjustMI" xfId="626"/>
    <cellStyle name="_Book1 (2)_Power Costs - Comparison bx Rbtl-Staff-Jt-PC_Electric Rev Req Model (2009 GRC) Rebuttal REmoval of New  WH Solar AdjustMI 2" xfId="627"/>
    <cellStyle name="_Book1 (2)_Power Costs - Comparison bx Rbtl-Staff-Jt-PC_Electric Rev Req Model (2009 GRC) Rebuttal REmoval of New  WH Solar AdjustMI 2 2" xfId="628"/>
    <cellStyle name="_Book1 (2)_Power Costs - Comparison bx Rbtl-Staff-Jt-PC_Electric Rev Req Model (2009 GRC) Rebuttal REmoval of New  WH Solar AdjustMI 3" xfId="629"/>
    <cellStyle name="_Book1 (2)_Power Costs - Comparison bx Rbtl-Staff-Jt-PC_Electric Rev Req Model (2009 GRC) Revised 01-18-2010" xfId="630"/>
    <cellStyle name="_Book1 (2)_Power Costs - Comparison bx Rbtl-Staff-Jt-PC_Electric Rev Req Model (2009 GRC) Revised 01-18-2010 2" xfId="631"/>
    <cellStyle name="_Book1 (2)_Power Costs - Comparison bx Rbtl-Staff-Jt-PC_Electric Rev Req Model (2009 GRC) Revised 01-18-2010 2 2" xfId="632"/>
    <cellStyle name="_Book1 (2)_Power Costs - Comparison bx Rbtl-Staff-Jt-PC_Electric Rev Req Model (2009 GRC) Revised 01-18-2010 3" xfId="633"/>
    <cellStyle name="_Book1 (2)_Power Costs - Comparison bx Rbtl-Staff-Jt-PC_Final Order Electric EXHIBIT A-1" xfId="634"/>
    <cellStyle name="_Book1 (2)_Power Costs - Comparison bx Rbtl-Staff-Jt-PC_Final Order Electric EXHIBIT A-1 2" xfId="635"/>
    <cellStyle name="_Book1 (2)_Power Costs - Comparison bx Rbtl-Staff-Jt-PC_Final Order Electric EXHIBIT A-1 2 2" xfId="636"/>
    <cellStyle name="_Book1 (2)_Power Costs - Comparison bx Rbtl-Staff-Jt-PC_Final Order Electric EXHIBIT A-1 3" xfId="637"/>
    <cellStyle name="_Book1 (2)_Production Adj 4.37" xfId="638"/>
    <cellStyle name="_Book1 (2)_Production Adj 4.37 2" xfId="639"/>
    <cellStyle name="_Book1 (2)_Production Adj 4.37 2 2" xfId="640"/>
    <cellStyle name="_Book1 (2)_Production Adj 4.37 3" xfId="641"/>
    <cellStyle name="_Book1 (2)_Purchased Power Adj 4.03" xfId="642"/>
    <cellStyle name="_Book1 (2)_Purchased Power Adj 4.03 2" xfId="643"/>
    <cellStyle name="_Book1 (2)_Purchased Power Adj 4.03 2 2" xfId="644"/>
    <cellStyle name="_Book1 (2)_Purchased Power Adj 4.03 3" xfId="645"/>
    <cellStyle name="_Book1 (2)_Rebuttal Power Costs" xfId="646"/>
    <cellStyle name="_Book1 (2)_Rebuttal Power Costs 2" xfId="647"/>
    <cellStyle name="_Book1 (2)_Rebuttal Power Costs 2 2" xfId="648"/>
    <cellStyle name="_Book1 (2)_Rebuttal Power Costs 3" xfId="649"/>
    <cellStyle name="_Book1 (2)_Rebuttal Power Costs_Adj Bench DR 3 for Initial Briefs (Electric)" xfId="650"/>
    <cellStyle name="_Book1 (2)_Rebuttal Power Costs_Adj Bench DR 3 for Initial Briefs (Electric) 2" xfId="651"/>
    <cellStyle name="_Book1 (2)_Rebuttal Power Costs_Adj Bench DR 3 for Initial Briefs (Electric) 2 2" xfId="652"/>
    <cellStyle name="_Book1 (2)_Rebuttal Power Costs_Adj Bench DR 3 for Initial Briefs (Electric) 3" xfId="653"/>
    <cellStyle name="_Book1 (2)_Rebuttal Power Costs_Electric Rev Req Model (2009 GRC) Rebuttal" xfId="654"/>
    <cellStyle name="_Book1 (2)_Rebuttal Power Costs_Electric Rev Req Model (2009 GRC) Rebuttal 2" xfId="655"/>
    <cellStyle name="_Book1 (2)_Rebuttal Power Costs_Electric Rev Req Model (2009 GRC) Rebuttal 2 2" xfId="656"/>
    <cellStyle name="_Book1 (2)_Rebuttal Power Costs_Electric Rev Req Model (2009 GRC) Rebuttal 3" xfId="657"/>
    <cellStyle name="_Book1 (2)_Rebuttal Power Costs_Electric Rev Req Model (2009 GRC) Rebuttal REmoval of New  WH Solar AdjustMI" xfId="658"/>
    <cellStyle name="_Book1 (2)_Rebuttal Power Costs_Electric Rev Req Model (2009 GRC) Rebuttal REmoval of New  WH Solar AdjustMI 2" xfId="659"/>
    <cellStyle name="_Book1 (2)_Rebuttal Power Costs_Electric Rev Req Model (2009 GRC) Rebuttal REmoval of New  WH Solar AdjustMI 2 2" xfId="660"/>
    <cellStyle name="_Book1 (2)_Rebuttal Power Costs_Electric Rev Req Model (2009 GRC) Rebuttal REmoval of New  WH Solar AdjustMI 3" xfId="661"/>
    <cellStyle name="_Book1 (2)_Rebuttal Power Costs_Electric Rev Req Model (2009 GRC) Revised 01-18-2010" xfId="662"/>
    <cellStyle name="_Book1 (2)_Rebuttal Power Costs_Electric Rev Req Model (2009 GRC) Revised 01-18-2010 2" xfId="663"/>
    <cellStyle name="_Book1 (2)_Rebuttal Power Costs_Electric Rev Req Model (2009 GRC) Revised 01-18-2010 2 2" xfId="664"/>
    <cellStyle name="_Book1 (2)_Rebuttal Power Costs_Electric Rev Req Model (2009 GRC) Revised 01-18-2010 3" xfId="665"/>
    <cellStyle name="_Book1 (2)_Rebuttal Power Costs_Final Order Electric EXHIBIT A-1" xfId="666"/>
    <cellStyle name="_Book1 (2)_Rebuttal Power Costs_Final Order Electric EXHIBIT A-1 2" xfId="667"/>
    <cellStyle name="_Book1 (2)_Rebuttal Power Costs_Final Order Electric EXHIBIT A-1 2 2" xfId="668"/>
    <cellStyle name="_Book1 (2)_Rebuttal Power Costs_Final Order Electric EXHIBIT A-1 3" xfId="669"/>
    <cellStyle name="_Book1 (2)_ROR &amp; CONV FACTOR" xfId="670"/>
    <cellStyle name="_Book1 (2)_ROR &amp; CONV FACTOR 2" xfId="671"/>
    <cellStyle name="_Book1 (2)_ROR &amp; CONV FACTOR 2 2" xfId="672"/>
    <cellStyle name="_Book1 (2)_ROR &amp; CONV FACTOR 3" xfId="673"/>
    <cellStyle name="_Book1 (2)_ROR 5.02" xfId="674"/>
    <cellStyle name="_Book1 (2)_ROR 5.02 2" xfId="675"/>
    <cellStyle name="_Book1 (2)_ROR 5.02 2 2" xfId="676"/>
    <cellStyle name="_Book1 (2)_ROR 5.02 3" xfId="677"/>
    <cellStyle name="_Book1 (2)_Wind Integration 10GRC" xfId="678"/>
    <cellStyle name="_Book1 (2)_Wind Integration 10GRC 2" xfId="679"/>
    <cellStyle name="_Book1 10" xfId="680"/>
    <cellStyle name="_Book1 10 2" xfId="681"/>
    <cellStyle name="_Book1 11" xfId="682"/>
    <cellStyle name="_Book1 12" xfId="683"/>
    <cellStyle name="_Book1 13" xfId="684"/>
    <cellStyle name="_Book1 2" xfId="685"/>
    <cellStyle name="_Book1 2 2" xfId="686"/>
    <cellStyle name="_Book1 2 2 2" xfId="687"/>
    <cellStyle name="_Book1 2 3" xfId="688"/>
    <cellStyle name="_Book1 3" xfId="689"/>
    <cellStyle name="_Book1 3 2" xfId="690"/>
    <cellStyle name="_Book1 4" xfId="691"/>
    <cellStyle name="_Book1 4 2" xfId="692"/>
    <cellStyle name="_Book1 5" xfId="693"/>
    <cellStyle name="_Book1 5 2" xfId="694"/>
    <cellStyle name="_Book1 6" xfId="695"/>
    <cellStyle name="_Book1 6 2" xfId="696"/>
    <cellStyle name="_Book1 7" xfId="697"/>
    <cellStyle name="_Book1 7 2" xfId="698"/>
    <cellStyle name="_Book1 8" xfId="699"/>
    <cellStyle name="_Book1 8 2" xfId="700"/>
    <cellStyle name="_Book1 9" xfId="701"/>
    <cellStyle name="_Book1 9 2" xfId="702"/>
    <cellStyle name="_Book1_(C) WHE Proforma with ITC cash grant 10 Yr Amort_for deferral_102809" xfId="703"/>
    <cellStyle name="_Book1_(C) WHE Proforma with ITC cash grant 10 Yr Amort_for deferral_102809 2" xfId="704"/>
    <cellStyle name="_Book1_(C) WHE Proforma with ITC cash grant 10 Yr Amort_for deferral_102809 2 2" xfId="705"/>
    <cellStyle name="_Book1_(C) WHE Proforma with ITC cash grant 10 Yr Amort_for deferral_102809 3" xfId="706"/>
    <cellStyle name="_Book1_(C) WHE Proforma with ITC cash grant 10 Yr Amort_for deferral_102809_16.07E Wild Horse Wind Expansionwrkingfile" xfId="707"/>
    <cellStyle name="_Book1_(C) WHE Proforma with ITC cash grant 10 Yr Amort_for deferral_102809_16.07E Wild Horse Wind Expansionwrkingfile 2" xfId="708"/>
    <cellStyle name="_Book1_(C) WHE Proforma with ITC cash grant 10 Yr Amort_for deferral_102809_16.07E Wild Horse Wind Expansionwrkingfile 2 2" xfId="709"/>
    <cellStyle name="_Book1_(C) WHE Proforma with ITC cash grant 10 Yr Amort_for deferral_102809_16.07E Wild Horse Wind Expansionwrkingfile 3" xfId="710"/>
    <cellStyle name="_Book1_(C) WHE Proforma with ITC cash grant 10 Yr Amort_for deferral_102809_16.07E Wild Horse Wind Expansionwrkingfile SF" xfId="711"/>
    <cellStyle name="_Book1_(C) WHE Proforma with ITC cash grant 10 Yr Amort_for deferral_102809_16.07E Wild Horse Wind Expansionwrkingfile SF 2" xfId="712"/>
    <cellStyle name="_Book1_(C) WHE Proforma with ITC cash grant 10 Yr Amort_for deferral_102809_16.07E Wild Horse Wind Expansionwrkingfile SF 2 2" xfId="713"/>
    <cellStyle name="_Book1_(C) WHE Proforma with ITC cash grant 10 Yr Amort_for deferral_102809_16.07E Wild Horse Wind Expansionwrkingfile SF 3" xfId="714"/>
    <cellStyle name="_Book1_(C) WHE Proforma with ITC cash grant 10 Yr Amort_for deferral_102809_16.37E Wild Horse Expansion DeferralRevwrkingfile SF" xfId="715"/>
    <cellStyle name="_Book1_(C) WHE Proforma with ITC cash grant 10 Yr Amort_for deferral_102809_16.37E Wild Horse Expansion DeferralRevwrkingfile SF 2" xfId="716"/>
    <cellStyle name="_Book1_(C) WHE Proforma with ITC cash grant 10 Yr Amort_for deferral_102809_16.37E Wild Horse Expansion DeferralRevwrkingfile SF 2 2" xfId="717"/>
    <cellStyle name="_Book1_(C) WHE Proforma with ITC cash grant 10 Yr Amort_for deferral_102809_16.37E Wild Horse Expansion DeferralRevwrkingfile SF 3" xfId="718"/>
    <cellStyle name="_Book1_(C) WHE Proforma with ITC cash grant 10 Yr Amort_for rebuttal_120709" xfId="719"/>
    <cellStyle name="_Book1_(C) WHE Proforma with ITC cash grant 10 Yr Amort_for rebuttal_120709 2" xfId="720"/>
    <cellStyle name="_Book1_(C) WHE Proforma with ITC cash grant 10 Yr Amort_for rebuttal_120709 2 2" xfId="721"/>
    <cellStyle name="_Book1_(C) WHE Proforma with ITC cash grant 10 Yr Amort_for rebuttal_120709 3" xfId="722"/>
    <cellStyle name="_Book1_04.07E Wild Horse Wind Expansion" xfId="723"/>
    <cellStyle name="_Book1_04.07E Wild Horse Wind Expansion 2" xfId="724"/>
    <cellStyle name="_Book1_04.07E Wild Horse Wind Expansion 2 2" xfId="725"/>
    <cellStyle name="_Book1_04.07E Wild Horse Wind Expansion 3" xfId="726"/>
    <cellStyle name="_Book1_04.07E Wild Horse Wind Expansion_16.07E Wild Horse Wind Expansionwrkingfile" xfId="727"/>
    <cellStyle name="_Book1_04.07E Wild Horse Wind Expansion_16.07E Wild Horse Wind Expansionwrkingfile 2" xfId="728"/>
    <cellStyle name="_Book1_04.07E Wild Horse Wind Expansion_16.07E Wild Horse Wind Expansionwrkingfile 2 2" xfId="729"/>
    <cellStyle name="_Book1_04.07E Wild Horse Wind Expansion_16.07E Wild Horse Wind Expansionwrkingfile 3" xfId="730"/>
    <cellStyle name="_Book1_04.07E Wild Horse Wind Expansion_16.07E Wild Horse Wind Expansionwrkingfile SF" xfId="731"/>
    <cellStyle name="_Book1_04.07E Wild Horse Wind Expansion_16.07E Wild Horse Wind Expansionwrkingfile SF 2" xfId="732"/>
    <cellStyle name="_Book1_04.07E Wild Horse Wind Expansion_16.07E Wild Horse Wind Expansionwrkingfile SF 2 2" xfId="733"/>
    <cellStyle name="_Book1_04.07E Wild Horse Wind Expansion_16.07E Wild Horse Wind Expansionwrkingfile SF 3" xfId="734"/>
    <cellStyle name="_Book1_04.07E Wild Horse Wind Expansion_16.37E Wild Horse Expansion DeferralRevwrkingfile SF" xfId="735"/>
    <cellStyle name="_Book1_04.07E Wild Horse Wind Expansion_16.37E Wild Horse Expansion DeferralRevwrkingfile SF 2" xfId="736"/>
    <cellStyle name="_Book1_04.07E Wild Horse Wind Expansion_16.37E Wild Horse Expansion DeferralRevwrkingfile SF 2 2" xfId="737"/>
    <cellStyle name="_Book1_04.07E Wild Horse Wind Expansion_16.37E Wild Horse Expansion DeferralRevwrkingfile SF 3" xfId="738"/>
    <cellStyle name="_Book1_16.07E Wild Horse Wind Expansionwrkingfile" xfId="739"/>
    <cellStyle name="_Book1_16.07E Wild Horse Wind Expansionwrkingfile 2" xfId="740"/>
    <cellStyle name="_Book1_16.07E Wild Horse Wind Expansionwrkingfile 2 2" xfId="741"/>
    <cellStyle name="_Book1_16.07E Wild Horse Wind Expansionwrkingfile 3" xfId="742"/>
    <cellStyle name="_Book1_16.07E Wild Horse Wind Expansionwrkingfile SF" xfId="743"/>
    <cellStyle name="_Book1_16.07E Wild Horse Wind Expansionwrkingfile SF 2" xfId="744"/>
    <cellStyle name="_Book1_16.07E Wild Horse Wind Expansionwrkingfile SF 2 2" xfId="745"/>
    <cellStyle name="_Book1_16.07E Wild Horse Wind Expansionwrkingfile SF 3" xfId="746"/>
    <cellStyle name="_Book1_16.37E Wild Horse Expansion DeferralRevwrkingfile SF" xfId="747"/>
    <cellStyle name="_Book1_16.37E Wild Horse Expansion DeferralRevwrkingfile SF 2" xfId="748"/>
    <cellStyle name="_Book1_16.37E Wild Horse Expansion DeferralRevwrkingfile SF 2 2" xfId="749"/>
    <cellStyle name="_Book1_16.37E Wild Horse Expansion DeferralRevwrkingfile SF 3" xfId="750"/>
    <cellStyle name="_Book1_2009 Compliance Filing PCA Exhibits for GRC" xfId="751"/>
    <cellStyle name="_Book1_2009 GRC Compl Filing - Exhibit D" xfId="752"/>
    <cellStyle name="_Book1_2009 GRC Compl Filing - Exhibit D 2" xfId="753"/>
    <cellStyle name="_Book1_3.01 Income Statement" xfId="754"/>
    <cellStyle name="_Book1_4 31 Regulatory Assets and Liabilities  7 06- Exhibit D" xfId="755"/>
    <cellStyle name="_Book1_4 31 Regulatory Assets and Liabilities  7 06- Exhibit D 2" xfId="756"/>
    <cellStyle name="_Book1_4 31 Regulatory Assets and Liabilities  7 06- Exhibit D 2 2" xfId="757"/>
    <cellStyle name="_Book1_4 31 Regulatory Assets and Liabilities  7 06- Exhibit D 3" xfId="758"/>
    <cellStyle name="_Book1_4 31 Regulatory Assets and Liabilities  7 06- Exhibit D_NIM Summary" xfId="759"/>
    <cellStyle name="_Book1_4 31 Regulatory Assets and Liabilities  7 06- Exhibit D_NIM Summary 2" xfId="760"/>
    <cellStyle name="_Book1_4 32 Regulatory Assets and Liabilities  7 06- Exhibit D" xfId="761"/>
    <cellStyle name="_Book1_4 32 Regulatory Assets and Liabilities  7 06- Exhibit D 2" xfId="762"/>
    <cellStyle name="_Book1_4 32 Regulatory Assets and Liabilities  7 06- Exhibit D 2 2" xfId="763"/>
    <cellStyle name="_Book1_4 32 Regulatory Assets and Liabilities  7 06- Exhibit D 3" xfId="764"/>
    <cellStyle name="_Book1_4 32 Regulatory Assets and Liabilities  7 06- Exhibit D_NIM Summary" xfId="765"/>
    <cellStyle name="_Book1_4 32 Regulatory Assets and Liabilities  7 06- Exhibit D_NIM Summary 2" xfId="766"/>
    <cellStyle name="_Book1_AURORA Total New" xfId="767"/>
    <cellStyle name="_Book1_AURORA Total New 2" xfId="768"/>
    <cellStyle name="_Book1_Book2" xfId="769"/>
    <cellStyle name="_Book1_Book2 2" xfId="770"/>
    <cellStyle name="_Book1_Book2 2 2" xfId="771"/>
    <cellStyle name="_Book1_Book2 3" xfId="772"/>
    <cellStyle name="_Book1_Book2_Adj Bench DR 3 for Initial Briefs (Electric)" xfId="773"/>
    <cellStyle name="_Book1_Book2_Adj Bench DR 3 for Initial Briefs (Electric) 2" xfId="774"/>
    <cellStyle name="_Book1_Book2_Adj Bench DR 3 for Initial Briefs (Electric) 2 2" xfId="775"/>
    <cellStyle name="_Book1_Book2_Adj Bench DR 3 for Initial Briefs (Electric) 3" xfId="776"/>
    <cellStyle name="_Book1_Book2_Electric Rev Req Model (2009 GRC) Rebuttal" xfId="777"/>
    <cellStyle name="_Book1_Book2_Electric Rev Req Model (2009 GRC) Rebuttal 2" xfId="778"/>
    <cellStyle name="_Book1_Book2_Electric Rev Req Model (2009 GRC) Rebuttal 2 2" xfId="779"/>
    <cellStyle name="_Book1_Book2_Electric Rev Req Model (2009 GRC) Rebuttal 3" xfId="780"/>
    <cellStyle name="_Book1_Book2_Electric Rev Req Model (2009 GRC) Rebuttal REmoval of New  WH Solar AdjustMI" xfId="781"/>
    <cellStyle name="_Book1_Book2_Electric Rev Req Model (2009 GRC) Rebuttal REmoval of New  WH Solar AdjustMI 2" xfId="782"/>
    <cellStyle name="_Book1_Book2_Electric Rev Req Model (2009 GRC) Rebuttal REmoval of New  WH Solar AdjustMI 2 2" xfId="783"/>
    <cellStyle name="_Book1_Book2_Electric Rev Req Model (2009 GRC) Rebuttal REmoval of New  WH Solar AdjustMI 3" xfId="784"/>
    <cellStyle name="_Book1_Book2_Electric Rev Req Model (2009 GRC) Revised 01-18-2010" xfId="785"/>
    <cellStyle name="_Book1_Book2_Electric Rev Req Model (2009 GRC) Revised 01-18-2010 2" xfId="786"/>
    <cellStyle name="_Book1_Book2_Electric Rev Req Model (2009 GRC) Revised 01-18-2010 2 2" xfId="787"/>
    <cellStyle name="_Book1_Book2_Electric Rev Req Model (2009 GRC) Revised 01-18-2010 3" xfId="788"/>
    <cellStyle name="_Book1_Book2_Final Order Electric EXHIBIT A-1" xfId="789"/>
    <cellStyle name="_Book1_Book2_Final Order Electric EXHIBIT A-1 2" xfId="790"/>
    <cellStyle name="_Book1_Book2_Final Order Electric EXHIBIT A-1 2 2" xfId="791"/>
    <cellStyle name="_Book1_Book2_Final Order Electric EXHIBIT A-1 3" xfId="792"/>
    <cellStyle name="_Book1_Book4" xfId="793"/>
    <cellStyle name="_Book1_Book4 2" xfId="794"/>
    <cellStyle name="_Book1_Book4 2 2" xfId="795"/>
    <cellStyle name="_Book1_Book4 3" xfId="796"/>
    <cellStyle name="_Book1_Book9" xfId="797"/>
    <cellStyle name="_Book1_Book9 2" xfId="798"/>
    <cellStyle name="_Book1_Book9 2 2" xfId="799"/>
    <cellStyle name="_Book1_Book9 3" xfId="800"/>
    <cellStyle name="_Book1_Chelan PUD Power Costs (8-10)" xfId="801"/>
    <cellStyle name="_Book1_Electric COS Inputs" xfId="802"/>
    <cellStyle name="_Book1_Electric COS Inputs 2" xfId="803"/>
    <cellStyle name="_Book1_Electric COS Inputs 2 2" xfId="804"/>
    <cellStyle name="_Book1_Electric COS Inputs 2 2 2" xfId="805"/>
    <cellStyle name="_Book1_Electric COS Inputs 2 3" xfId="806"/>
    <cellStyle name="_Book1_Electric COS Inputs 2 3 2" xfId="807"/>
    <cellStyle name="_Book1_Electric COS Inputs 2 4" xfId="808"/>
    <cellStyle name="_Book1_Electric COS Inputs 2 4 2" xfId="809"/>
    <cellStyle name="_Book1_Electric COS Inputs 3" xfId="810"/>
    <cellStyle name="_Book1_Electric COS Inputs 3 2" xfId="811"/>
    <cellStyle name="_Book1_Electric COS Inputs 4" xfId="812"/>
    <cellStyle name="_Book1_Electric COS Inputs 4 2" xfId="813"/>
    <cellStyle name="_Book1_Electric COS Inputs 5" xfId="814"/>
    <cellStyle name="_Book1_Electric COS Inputs 6" xfId="815"/>
    <cellStyle name="_Book1_NIM Summary" xfId="816"/>
    <cellStyle name="_Book1_NIM Summary 09GRC" xfId="817"/>
    <cellStyle name="_Book1_NIM Summary 09GRC 2" xfId="818"/>
    <cellStyle name="_Book1_NIM Summary 2" xfId="819"/>
    <cellStyle name="_Book1_NIM Summary 3" xfId="820"/>
    <cellStyle name="_Book1_NIM Summary 4" xfId="821"/>
    <cellStyle name="_Book1_NIM Summary 5" xfId="822"/>
    <cellStyle name="_Book1_NIM Summary 6" xfId="823"/>
    <cellStyle name="_Book1_NIM Summary 7" xfId="824"/>
    <cellStyle name="_Book1_NIM Summary 8" xfId="825"/>
    <cellStyle name="_Book1_NIM Summary 9" xfId="826"/>
    <cellStyle name="_Book1_PCA 10 -  Exhibit D from A Kellogg Jan 2011" xfId="827"/>
    <cellStyle name="_Book1_PCA 10 -  Exhibit D from A Kellogg July 2011" xfId="828"/>
    <cellStyle name="_Book1_PCA 10 -  Exhibit D from S Free Rcv'd 12-11" xfId="829"/>
    <cellStyle name="_Book1_PCA 9 -  Exhibit D April 2010" xfId="830"/>
    <cellStyle name="_Book1_PCA 9 -  Exhibit D April 2010 (3)" xfId="831"/>
    <cellStyle name="_Book1_PCA 9 -  Exhibit D April 2010 (3) 2" xfId="832"/>
    <cellStyle name="_Book1_PCA 9 -  Exhibit D Nov 2010" xfId="833"/>
    <cellStyle name="_Book1_PCA 9 - Exhibit D at August 2010" xfId="834"/>
    <cellStyle name="_Book1_PCA 9 - Exhibit D June 2010 GRC" xfId="835"/>
    <cellStyle name="_Book1_Power Costs - Comparison bx Rbtl-Staff-Jt-PC" xfId="836"/>
    <cellStyle name="_Book1_Power Costs - Comparison bx Rbtl-Staff-Jt-PC 2" xfId="837"/>
    <cellStyle name="_Book1_Power Costs - Comparison bx Rbtl-Staff-Jt-PC 2 2" xfId="838"/>
    <cellStyle name="_Book1_Power Costs - Comparison bx Rbtl-Staff-Jt-PC 3" xfId="839"/>
    <cellStyle name="_Book1_Power Costs - Comparison bx Rbtl-Staff-Jt-PC_Adj Bench DR 3 for Initial Briefs (Electric)" xfId="840"/>
    <cellStyle name="_Book1_Power Costs - Comparison bx Rbtl-Staff-Jt-PC_Adj Bench DR 3 for Initial Briefs (Electric) 2" xfId="841"/>
    <cellStyle name="_Book1_Power Costs - Comparison bx Rbtl-Staff-Jt-PC_Adj Bench DR 3 for Initial Briefs (Electric) 2 2" xfId="842"/>
    <cellStyle name="_Book1_Power Costs - Comparison bx Rbtl-Staff-Jt-PC_Adj Bench DR 3 for Initial Briefs (Electric) 3" xfId="843"/>
    <cellStyle name="_Book1_Power Costs - Comparison bx Rbtl-Staff-Jt-PC_Electric Rev Req Model (2009 GRC) Rebuttal" xfId="844"/>
    <cellStyle name="_Book1_Power Costs - Comparison bx Rbtl-Staff-Jt-PC_Electric Rev Req Model (2009 GRC) Rebuttal 2" xfId="845"/>
    <cellStyle name="_Book1_Power Costs - Comparison bx Rbtl-Staff-Jt-PC_Electric Rev Req Model (2009 GRC) Rebuttal 2 2" xfId="846"/>
    <cellStyle name="_Book1_Power Costs - Comparison bx Rbtl-Staff-Jt-PC_Electric Rev Req Model (2009 GRC) Rebuttal 3" xfId="847"/>
    <cellStyle name="_Book1_Power Costs - Comparison bx Rbtl-Staff-Jt-PC_Electric Rev Req Model (2009 GRC) Rebuttal REmoval of New  WH Solar AdjustMI" xfId="848"/>
    <cellStyle name="_Book1_Power Costs - Comparison bx Rbtl-Staff-Jt-PC_Electric Rev Req Model (2009 GRC) Rebuttal REmoval of New  WH Solar AdjustMI 2" xfId="849"/>
    <cellStyle name="_Book1_Power Costs - Comparison bx Rbtl-Staff-Jt-PC_Electric Rev Req Model (2009 GRC) Rebuttal REmoval of New  WH Solar AdjustMI 2 2" xfId="850"/>
    <cellStyle name="_Book1_Power Costs - Comparison bx Rbtl-Staff-Jt-PC_Electric Rev Req Model (2009 GRC) Rebuttal REmoval of New  WH Solar AdjustMI 3" xfId="851"/>
    <cellStyle name="_Book1_Power Costs - Comparison bx Rbtl-Staff-Jt-PC_Electric Rev Req Model (2009 GRC) Revised 01-18-2010" xfId="852"/>
    <cellStyle name="_Book1_Power Costs - Comparison bx Rbtl-Staff-Jt-PC_Electric Rev Req Model (2009 GRC) Revised 01-18-2010 2" xfId="853"/>
    <cellStyle name="_Book1_Power Costs - Comparison bx Rbtl-Staff-Jt-PC_Electric Rev Req Model (2009 GRC) Revised 01-18-2010 2 2" xfId="854"/>
    <cellStyle name="_Book1_Power Costs - Comparison bx Rbtl-Staff-Jt-PC_Electric Rev Req Model (2009 GRC) Revised 01-18-2010 3" xfId="855"/>
    <cellStyle name="_Book1_Power Costs - Comparison bx Rbtl-Staff-Jt-PC_Final Order Electric EXHIBIT A-1" xfId="856"/>
    <cellStyle name="_Book1_Power Costs - Comparison bx Rbtl-Staff-Jt-PC_Final Order Electric EXHIBIT A-1 2" xfId="857"/>
    <cellStyle name="_Book1_Power Costs - Comparison bx Rbtl-Staff-Jt-PC_Final Order Electric EXHIBIT A-1 2 2" xfId="858"/>
    <cellStyle name="_Book1_Power Costs - Comparison bx Rbtl-Staff-Jt-PC_Final Order Electric EXHIBIT A-1 3" xfId="859"/>
    <cellStyle name="_Book1_Production Adj 4.37" xfId="860"/>
    <cellStyle name="_Book1_Production Adj 4.37 2" xfId="861"/>
    <cellStyle name="_Book1_Production Adj 4.37 2 2" xfId="862"/>
    <cellStyle name="_Book1_Production Adj 4.37 3" xfId="863"/>
    <cellStyle name="_Book1_Purchased Power Adj 4.03" xfId="864"/>
    <cellStyle name="_Book1_Purchased Power Adj 4.03 2" xfId="865"/>
    <cellStyle name="_Book1_Purchased Power Adj 4.03 2 2" xfId="866"/>
    <cellStyle name="_Book1_Purchased Power Adj 4.03 3" xfId="867"/>
    <cellStyle name="_Book1_Rebuttal Power Costs" xfId="868"/>
    <cellStyle name="_Book1_Rebuttal Power Costs 2" xfId="869"/>
    <cellStyle name="_Book1_Rebuttal Power Costs 2 2" xfId="870"/>
    <cellStyle name="_Book1_Rebuttal Power Costs 3" xfId="871"/>
    <cellStyle name="_Book1_Rebuttal Power Costs_Adj Bench DR 3 for Initial Briefs (Electric)" xfId="872"/>
    <cellStyle name="_Book1_Rebuttal Power Costs_Adj Bench DR 3 for Initial Briefs (Electric) 2" xfId="873"/>
    <cellStyle name="_Book1_Rebuttal Power Costs_Adj Bench DR 3 for Initial Briefs (Electric) 2 2" xfId="874"/>
    <cellStyle name="_Book1_Rebuttal Power Costs_Adj Bench DR 3 for Initial Briefs (Electric) 3" xfId="875"/>
    <cellStyle name="_Book1_Rebuttal Power Costs_Electric Rev Req Model (2009 GRC) Rebuttal" xfId="876"/>
    <cellStyle name="_Book1_Rebuttal Power Costs_Electric Rev Req Model (2009 GRC) Rebuttal 2" xfId="877"/>
    <cellStyle name="_Book1_Rebuttal Power Costs_Electric Rev Req Model (2009 GRC) Rebuttal 2 2" xfId="878"/>
    <cellStyle name="_Book1_Rebuttal Power Costs_Electric Rev Req Model (2009 GRC) Rebuttal 3" xfId="879"/>
    <cellStyle name="_Book1_Rebuttal Power Costs_Electric Rev Req Model (2009 GRC) Rebuttal REmoval of New  WH Solar AdjustMI" xfId="880"/>
    <cellStyle name="_Book1_Rebuttal Power Costs_Electric Rev Req Model (2009 GRC) Rebuttal REmoval of New  WH Solar AdjustMI 2" xfId="881"/>
    <cellStyle name="_Book1_Rebuttal Power Costs_Electric Rev Req Model (2009 GRC) Rebuttal REmoval of New  WH Solar AdjustMI 2 2" xfId="882"/>
    <cellStyle name="_Book1_Rebuttal Power Costs_Electric Rev Req Model (2009 GRC) Rebuttal REmoval of New  WH Solar AdjustMI 3" xfId="883"/>
    <cellStyle name="_Book1_Rebuttal Power Costs_Electric Rev Req Model (2009 GRC) Revised 01-18-2010" xfId="884"/>
    <cellStyle name="_Book1_Rebuttal Power Costs_Electric Rev Req Model (2009 GRC) Revised 01-18-2010 2" xfId="885"/>
    <cellStyle name="_Book1_Rebuttal Power Costs_Electric Rev Req Model (2009 GRC) Revised 01-18-2010 2 2" xfId="886"/>
    <cellStyle name="_Book1_Rebuttal Power Costs_Electric Rev Req Model (2009 GRC) Revised 01-18-2010 3" xfId="887"/>
    <cellStyle name="_Book1_Rebuttal Power Costs_Final Order Electric EXHIBIT A-1" xfId="888"/>
    <cellStyle name="_Book1_Rebuttal Power Costs_Final Order Electric EXHIBIT A-1 2" xfId="889"/>
    <cellStyle name="_Book1_Rebuttal Power Costs_Final Order Electric EXHIBIT A-1 2 2" xfId="890"/>
    <cellStyle name="_Book1_Rebuttal Power Costs_Final Order Electric EXHIBIT A-1 3" xfId="891"/>
    <cellStyle name="_Book1_ROR 5.02" xfId="892"/>
    <cellStyle name="_Book1_ROR 5.02 2" xfId="893"/>
    <cellStyle name="_Book1_ROR 5.02 2 2" xfId="894"/>
    <cellStyle name="_Book1_ROR 5.02 3" xfId="895"/>
    <cellStyle name="_Book1_Transmission Workbook for May BOD" xfId="896"/>
    <cellStyle name="_Book1_Transmission Workbook for May BOD 2" xfId="897"/>
    <cellStyle name="_Book1_Wind Integration 10GRC" xfId="898"/>
    <cellStyle name="_Book1_Wind Integration 10GRC 2" xfId="899"/>
    <cellStyle name="_Book2" xfId="900"/>
    <cellStyle name="_x0013__Book2" xfId="901"/>
    <cellStyle name="_Book2 10" xfId="902"/>
    <cellStyle name="_x0013__Book2 10" xfId="903"/>
    <cellStyle name="_Book2 10 2" xfId="904"/>
    <cellStyle name="_Book2 11" xfId="905"/>
    <cellStyle name="_x0013__Book2 11" xfId="906"/>
    <cellStyle name="_Book2 11 2" xfId="907"/>
    <cellStyle name="_Book2 12" xfId="908"/>
    <cellStyle name="_x0013__Book2 12" xfId="909"/>
    <cellStyle name="_Book2 12 2" xfId="910"/>
    <cellStyle name="_Book2 13" xfId="911"/>
    <cellStyle name="_Book2 13 2" xfId="912"/>
    <cellStyle name="_Book2 14" xfId="913"/>
    <cellStyle name="_Book2 14 2" xfId="914"/>
    <cellStyle name="_Book2 15" xfId="915"/>
    <cellStyle name="_Book2 15 2" xfId="916"/>
    <cellStyle name="_Book2 16" xfId="917"/>
    <cellStyle name="_Book2 16 2" xfId="918"/>
    <cellStyle name="_Book2 17" xfId="919"/>
    <cellStyle name="_Book2 17 2" xfId="920"/>
    <cellStyle name="_Book2 18" xfId="921"/>
    <cellStyle name="_Book2 18 2" xfId="922"/>
    <cellStyle name="_Book2 19" xfId="923"/>
    <cellStyle name="_Book2 2" xfId="924"/>
    <cellStyle name="_x0013__Book2 2" xfId="925"/>
    <cellStyle name="_Book2 2 10" xfId="926"/>
    <cellStyle name="_Book2 2 2" xfId="927"/>
    <cellStyle name="_x0013__Book2 2 2" xfId="928"/>
    <cellStyle name="_Book2 2 2 2" xfId="929"/>
    <cellStyle name="_Book2 2 3" xfId="930"/>
    <cellStyle name="_Book2 2 3 2" xfId="931"/>
    <cellStyle name="_Book2 2 4" xfId="932"/>
    <cellStyle name="_Book2 2 4 2" xfId="933"/>
    <cellStyle name="_Book2 2 5" xfId="934"/>
    <cellStyle name="_Book2 2 5 2" xfId="935"/>
    <cellStyle name="_Book2 2 6" xfId="936"/>
    <cellStyle name="_Book2 2 6 2" xfId="937"/>
    <cellStyle name="_Book2 2 7" xfId="938"/>
    <cellStyle name="_Book2 2 7 2" xfId="939"/>
    <cellStyle name="_Book2 2 8" xfId="940"/>
    <cellStyle name="_Book2 2 8 2" xfId="941"/>
    <cellStyle name="_Book2 2 9" xfId="942"/>
    <cellStyle name="_Book2 2 9 2" xfId="943"/>
    <cellStyle name="_Book2 20" xfId="944"/>
    <cellStyle name="_Book2 21" xfId="945"/>
    <cellStyle name="_Book2 22" xfId="946"/>
    <cellStyle name="_Book2 23" xfId="947"/>
    <cellStyle name="_Book2 24" xfId="948"/>
    <cellStyle name="_Book2 25" xfId="949"/>
    <cellStyle name="_Book2 26" xfId="950"/>
    <cellStyle name="_Book2 27" xfId="951"/>
    <cellStyle name="_Book2 28" xfId="952"/>
    <cellStyle name="_Book2 29" xfId="953"/>
    <cellStyle name="_Book2 3" xfId="954"/>
    <cellStyle name="_x0013__Book2 3" xfId="955"/>
    <cellStyle name="_Book2 3 10" xfId="956"/>
    <cellStyle name="_Book2 3 10 2" xfId="957"/>
    <cellStyle name="_Book2 3 11" xfId="958"/>
    <cellStyle name="_Book2 3 11 2" xfId="959"/>
    <cellStyle name="_Book2 3 12" xfId="960"/>
    <cellStyle name="_Book2 3 12 2" xfId="961"/>
    <cellStyle name="_Book2 3 13" xfId="962"/>
    <cellStyle name="_Book2 3 13 2" xfId="963"/>
    <cellStyle name="_Book2 3 14" xfId="964"/>
    <cellStyle name="_Book2 3 14 2" xfId="965"/>
    <cellStyle name="_Book2 3 15" xfId="966"/>
    <cellStyle name="_Book2 3 15 2" xfId="967"/>
    <cellStyle name="_Book2 3 16" xfId="968"/>
    <cellStyle name="_Book2 3 16 2" xfId="969"/>
    <cellStyle name="_Book2 3 17" xfId="970"/>
    <cellStyle name="_Book2 3 17 2" xfId="971"/>
    <cellStyle name="_Book2 3 18" xfId="972"/>
    <cellStyle name="_Book2 3 18 2" xfId="973"/>
    <cellStyle name="_Book2 3 19" xfId="974"/>
    <cellStyle name="_Book2 3 19 2" xfId="975"/>
    <cellStyle name="_Book2 3 2" xfId="976"/>
    <cellStyle name="_x0013__Book2 3 2" xfId="977"/>
    <cellStyle name="_Book2 3 2 2" xfId="978"/>
    <cellStyle name="_Book2 3 20" xfId="979"/>
    <cellStyle name="_Book2 3 20 2" xfId="980"/>
    <cellStyle name="_Book2 3 21" xfId="981"/>
    <cellStyle name="_Book2 3 21 2" xfId="982"/>
    <cellStyle name="_Book2 3 22" xfId="983"/>
    <cellStyle name="_Book2 3 23" xfId="984"/>
    <cellStyle name="_Book2 3 24" xfId="985"/>
    <cellStyle name="_Book2 3 25" xfId="986"/>
    <cellStyle name="_Book2 3 26" xfId="987"/>
    <cellStyle name="_Book2 3 27" xfId="988"/>
    <cellStyle name="_Book2 3 28" xfId="989"/>
    <cellStyle name="_Book2 3 29" xfId="990"/>
    <cellStyle name="_Book2 3 3" xfId="991"/>
    <cellStyle name="_Book2 3 3 2" xfId="992"/>
    <cellStyle name="_Book2 3 30" xfId="993"/>
    <cellStyle name="_Book2 3 31" xfId="994"/>
    <cellStyle name="_Book2 3 32" xfId="995"/>
    <cellStyle name="_Book2 3 33" xfId="996"/>
    <cellStyle name="_Book2 3 34" xfId="997"/>
    <cellStyle name="_Book2 3 35" xfId="998"/>
    <cellStyle name="_Book2 3 36" xfId="999"/>
    <cellStyle name="_Book2 3 37" xfId="1000"/>
    <cellStyle name="_Book2 3 38" xfId="1001"/>
    <cellStyle name="_Book2 3 39" xfId="1002"/>
    <cellStyle name="_Book2 3 4" xfId="1003"/>
    <cellStyle name="_Book2 3 4 2" xfId="1004"/>
    <cellStyle name="_Book2 3 40" xfId="1005"/>
    <cellStyle name="_Book2 3 41" xfId="1006"/>
    <cellStyle name="_Book2 3 42" xfId="1007"/>
    <cellStyle name="_Book2 3 43" xfId="1008"/>
    <cellStyle name="_Book2 3 44" xfId="1009"/>
    <cellStyle name="_Book2 3 45" xfId="1010"/>
    <cellStyle name="_Book2 3 5" xfId="1011"/>
    <cellStyle name="_Book2 3 5 2" xfId="1012"/>
    <cellStyle name="_Book2 3 6" xfId="1013"/>
    <cellStyle name="_Book2 3 6 2" xfId="1014"/>
    <cellStyle name="_Book2 3 7" xfId="1015"/>
    <cellStyle name="_Book2 3 7 2" xfId="1016"/>
    <cellStyle name="_Book2 3 8" xfId="1017"/>
    <cellStyle name="_Book2 3 8 2" xfId="1018"/>
    <cellStyle name="_Book2 3 9" xfId="1019"/>
    <cellStyle name="_Book2 3 9 2" xfId="1020"/>
    <cellStyle name="_Book2 30" xfId="1021"/>
    <cellStyle name="_Book2 31" xfId="1022"/>
    <cellStyle name="_Book2 32" xfId="1023"/>
    <cellStyle name="_Book2 33" xfId="1024"/>
    <cellStyle name="_Book2 34" xfId="1025"/>
    <cellStyle name="_Book2 35" xfId="1026"/>
    <cellStyle name="_Book2 36" xfId="1027"/>
    <cellStyle name="_Book2 37" xfId="1028"/>
    <cellStyle name="_Book2 38" xfId="1029"/>
    <cellStyle name="_Book2 39" xfId="1030"/>
    <cellStyle name="_Book2 4" xfId="1031"/>
    <cellStyle name="_x0013__Book2 4" xfId="1032"/>
    <cellStyle name="_Book2 4 10" xfId="1033"/>
    <cellStyle name="_Book2 4 10 2" xfId="1034"/>
    <cellStyle name="_Book2 4 11" xfId="1035"/>
    <cellStyle name="_Book2 4 11 2" xfId="1036"/>
    <cellStyle name="_Book2 4 12" xfId="1037"/>
    <cellStyle name="_Book2 4 12 2" xfId="1038"/>
    <cellStyle name="_Book2 4 13" xfId="1039"/>
    <cellStyle name="_Book2 4 13 2" xfId="1040"/>
    <cellStyle name="_Book2 4 14" xfId="1041"/>
    <cellStyle name="_Book2 4 14 2" xfId="1042"/>
    <cellStyle name="_Book2 4 15" xfId="1043"/>
    <cellStyle name="_Book2 4 15 2" xfId="1044"/>
    <cellStyle name="_Book2 4 16" xfId="1045"/>
    <cellStyle name="_Book2 4 16 2" xfId="1046"/>
    <cellStyle name="_Book2 4 17" xfId="1047"/>
    <cellStyle name="_Book2 4 17 2" xfId="1048"/>
    <cellStyle name="_Book2 4 18" xfId="1049"/>
    <cellStyle name="_Book2 4 18 2" xfId="1050"/>
    <cellStyle name="_Book2 4 19" xfId="1051"/>
    <cellStyle name="_Book2 4 19 2" xfId="1052"/>
    <cellStyle name="_Book2 4 2" xfId="1053"/>
    <cellStyle name="_x0013__Book2 4 2" xfId="1054"/>
    <cellStyle name="_Book2 4 2 2" xfId="1055"/>
    <cellStyle name="_Book2 4 20" xfId="1056"/>
    <cellStyle name="_Book2 4 20 2" xfId="1057"/>
    <cellStyle name="_Book2 4 21" xfId="1058"/>
    <cellStyle name="_Book2 4 22" xfId="1059"/>
    <cellStyle name="_Book2 4 23" xfId="1060"/>
    <cellStyle name="_Book2 4 24" xfId="1061"/>
    <cellStyle name="_Book2 4 25" xfId="1062"/>
    <cellStyle name="_Book2 4 26" xfId="1063"/>
    <cellStyle name="_Book2 4 27" xfId="1064"/>
    <cellStyle name="_Book2 4 28" xfId="1065"/>
    <cellStyle name="_Book2 4 29" xfId="1066"/>
    <cellStyle name="_Book2 4 3" xfId="1067"/>
    <cellStyle name="_Book2 4 3 2" xfId="1068"/>
    <cellStyle name="_Book2 4 30" xfId="1069"/>
    <cellStyle name="_Book2 4 31" xfId="1070"/>
    <cellStyle name="_Book2 4 32" xfId="1071"/>
    <cellStyle name="_Book2 4 33" xfId="1072"/>
    <cellStyle name="_Book2 4 34" xfId="1073"/>
    <cellStyle name="_Book2 4 35" xfId="1074"/>
    <cellStyle name="_Book2 4 36" xfId="1075"/>
    <cellStyle name="_Book2 4 37" xfId="1076"/>
    <cellStyle name="_Book2 4 38" xfId="1077"/>
    <cellStyle name="_Book2 4 39" xfId="1078"/>
    <cellStyle name="_Book2 4 4" xfId="1079"/>
    <cellStyle name="_Book2 4 4 2" xfId="1080"/>
    <cellStyle name="_Book2 4 40" xfId="1081"/>
    <cellStyle name="_Book2 4 41" xfId="1082"/>
    <cellStyle name="_Book2 4 42" xfId="1083"/>
    <cellStyle name="_Book2 4 43" xfId="1084"/>
    <cellStyle name="_Book2 4 44" xfId="1085"/>
    <cellStyle name="_Book2 4 45" xfId="1086"/>
    <cellStyle name="_Book2 4 5" xfId="1087"/>
    <cellStyle name="_Book2 4 5 2" xfId="1088"/>
    <cellStyle name="_Book2 4 6" xfId="1089"/>
    <cellStyle name="_Book2 4 6 2" xfId="1090"/>
    <cellStyle name="_Book2 4 7" xfId="1091"/>
    <cellStyle name="_Book2 4 7 2" xfId="1092"/>
    <cellStyle name="_Book2 4 8" xfId="1093"/>
    <cellStyle name="_Book2 4 8 2" xfId="1094"/>
    <cellStyle name="_Book2 4 9" xfId="1095"/>
    <cellStyle name="_Book2 4 9 2" xfId="1096"/>
    <cellStyle name="_Book2 40" xfId="1097"/>
    <cellStyle name="_Book2 41" xfId="1098"/>
    <cellStyle name="_Book2 42" xfId="1099"/>
    <cellStyle name="_Book2 43" xfId="1100"/>
    <cellStyle name="_Book2 44" xfId="1101"/>
    <cellStyle name="_Book2 45" xfId="1102"/>
    <cellStyle name="_Book2 46" xfId="1103"/>
    <cellStyle name="_Book2 47" xfId="1104"/>
    <cellStyle name="_Book2 48" xfId="1105"/>
    <cellStyle name="_Book2 49" xfId="1106"/>
    <cellStyle name="_Book2 5" xfId="1107"/>
    <cellStyle name="_x0013__Book2 5" xfId="1108"/>
    <cellStyle name="_Book2 5 2" xfId="1109"/>
    <cellStyle name="_x0013__Book2 5 2" xfId="1110"/>
    <cellStyle name="_Book2 5 2 2" xfId="1111"/>
    <cellStyle name="_Book2 5 3" xfId="1112"/>
    <cellStyle name="_Book2 5 3 2" xfId="1113"/>
    <cellStyle name="_Book2 5 4" xfId="1114"/>
    <cellStyle name="_Book2 5 4 2" xfId="1115"/>
    <cellStyle name="_Book2 5 5" xfId="1116"/>
    <cellStyle name="_Book2 5 5 2" xfId="1117"/>
    <cellStyle name="_Book2 5 6" xfId="1118"/>
    <cellStyle name="_Book2 5 6 2" xfId="1119"/>
    <cellStyle name="_Book2 5 7" xfId="1120"/>
    <cellStyle name="_Book2 50" xfId="1121"/>
    <cellStyle name="_Book2 51" xfId="1122"/>
    <cellStyle name="_Book2 52" xfId="1123"/>
    <cellStyle name="_Book2 53" xfId="1124"/>
    <cellStyle name="_Book2 54" xfId="1125"/>
    <cellStyle name="_Book2 55" xfId="1126"/>
    <cellStyle name="_Book2 6" xfId="1127"/>
    <cellStyle name="_x0013__Book2 6" xfId="1128"/>
    <cellStyle name="_Book2 6 2" xfId="1129"/>
    <cellStyle name="_x0013__Book2 6 2" xfId="1130"/>
    <cellStyle name="_Book2 7" xfId="1131"/>
    <cellStyle name="_x0013__Book2 7" xfId="1132"/>
    <cellStyle name="_Book2 7 2" xfId="1133"/>
    <cellStyle name="_x0013__Book2 7 2" xfId="1134"/>
    <cellStyle name="_Book2 8" xfId="1135"/>
    <cellStyle name="_x0013__Book2 8" xfId="1136"/>
    <cellStyle name="_Book2 8 2" xfId="1137"/>
    <cellStyle name="_x0013__Book2 8 2" xfId="1138"/>
    <cellStyle name="_Book2 9" xfId="1139"/>
    <cellStyle name="_x0013__Book2 9" xfId="1140"/>
    <cellStyle name="_Book2 9 2" xfId="1141"/>
    <cellStyle name="_x0013__Book2 9 2" xfId="1142"/>
    <cellStyle name="_Book2_04 07E Wild Horse Wind Expansion (C) (2)" xfId="1143"/>
    <cellStyle name="_Book2_04 07E Wild Horse Wind Expansion (C) (2) 2" xfId="1144"/>
    <cellStyle name="_Book2_04 07E Wild Horse Wind Expansion (C) (2) 2 2" xfId="1145"/>
    <cellStyle name="_Book2_04 07E Wild Horse Wind Expansion (C) (2) 3" xfId="1146"/>
    <cellStyle name="_Book2_04 07E Wild Horse Wind Expansion (C) (2)_Adj Bench DR 3 for Initial Briefs (Electric)" xfId="1147"/>
    <cellStyle name="_Book2_04 07E Wild Horse Wind Expansion (C) (2)_Adj Bench DR 3 for Initial Briefs (Electric) 2" xfId="1148"/>
    <cellStyle name="_Book2_04 07E Wild Horse Wind Expansion (C) (2)_Adj Bench DR 3 for Initial Briefs (Electric) 2 2" xfId="1149"/>
    <cellStyle name="_Book2_04 07E Wild Horse Wind Expansion (C) (2)_Adj Bench DR 3 for Initial Briefs (Electric) 3" xfId="1150"/>
    <cellStyle name="_Book2_04 07E Wild Horse Wind Expansion (C) (2)_Book1" xfId="1151"/>
    <cellStyle name="_Book2_04 07E Wild Horse Wind Expansion (C) (2)_Electric Rev Req Model (2009 GRC) " xfId="1152"/>
    <cellStyle name="_Book2_04 07E Wild Horse Wind Expansion (C) (2)_Electric Rev Req Model (2009 GRC)  2" xfId="1153"/>
    <cellStyle name="_Book2_04 07E Wild Horse Wind Expansion (C) (2)_Electric Rev Req Model (2009 GRC)  2 2" xfId="1154"/>
    <cellStyle name="_Book2_04 07E Wild Horse Wind Expansion (C) (2)_Electric Rev Req Model (2009 GRC)  3" xfId="1155"/>
    <cellStyle name="_Book2_04 07E Wild Horse Wind Expansion (C) (2)_Electric Rev Req Model (2009 GRC) Rebuttal" xfId="1156"/>
    <cellStyle name="_Book2_04 07E Wild Horse Wind Expansion (C) (2)_Electric Rev Req Model (2009 GRC) Rebuttal 2" xfId="1157"/>
    <cellStyle name="_Book2_04 07E Wild Horse Wind Expansion (C) (2)_Electric Rev Req Model (2009 GRC) Rebuttal 2 2" xfId="1158"/>
    <cellStyle name="_Book2_04 07E Wild Horse Wind Expansion (C) (2)_Electric Rev Req Model (2009 GRC) Rebuttal 3" xfId="1159"/>
    <cellStyle name="_Book2_04 07E Wild Horse Wind Expansion (C) (2)_Electric Rev Req Model (2009 GRC) Rebuttal REmoval of New  WH Solar AdjustMI" xfId="1160"/>
    <cellStyle name="_Book2_04 07E Wild Horse Wind Expansion (C) (2)_Electric Rev Req Model (2009 GRC) Rebuttal REmoval of New  WH Solar AdjustMI 2" xfId="1161"/>
    <cellStyle name="_Book2_04 07E Wild Horse Wind Expansion (C) (2)_Electric Rev Req Model (2009 GRC) Rebuttal REmoval of New  WH Solar AdjustMI 2 2" xfId="1162"/>
    <cellStyle name="_Book2_04 07E Wild Horse Wind Expansion (C) (2)_Electric Rev Req Model (2009 GRC) Rebuttal REmoval of New  WH Solar AdjustMI 3" xfId="1163"/>
    <cellStyle name="_Book2_04 07E Wild Horse Wind Expansion (C) (2)_Electric Rev Req Model (2009 GRC) Revised 01-18-2010" xfId="1164"/>
    <cellStyle name="_Book2_04 07E Wild Horse Wind Expansion (C) (2)_Electric Rev Req Model (2009 GRC) Revised 01-18-2010 2" xfId="1165"/>
    <cellStyle name="_Book2_04 07E Wild Horse Wind Expansion (C) (2)_Electric Rev Req Model (2009 GRC) Revised 01-18-2010 2 2" xfId="1166"/>
    <cellStyle name="_Book2_04 07E Wild Horse Wind Expansion (C) (2)_Electric Rev Req Model (2009 GRC) Revised 01-18-2010 3" xfId="1167"/>
    <cellStyle name="_Book2_04 07E Wild Horse Wind Expansion (C) (2)_Electric Rev Req Model (2010 GRC)" xfId="1168"/>
    <cellStyle name="_Book2_04 07E Wild Horse Wind Expansion (C) (2)_Electric Rev Req Model (2010 GRC) SF" xfId="1169"/>
    <cellStyle name="_Book2_04 07E Wild Horse Wind Expansion (C) (2)_Final Order Electric EXHIBIT A-1" xfId="1170"/>
    <cellStyle name="_Book2_04 07E Wild Horse Wind Expansion (C) (2)_Final Order Electric EXHIBIT A-1 2" xfId="1171"/>
    <cellStyle name="_Book2_04 07E Wild Horse Wind Expansion (C) (2)_Final Order Electric EXHIBIT A-1 2 2" xfId="1172"/>
    <cellStyle name="_Book2_04 07E Wild Horse Wind Expansion (C) (2)_Final Order Electric EXHIBIT A-1 3" xfId="1173"/>
    <cellStyle name="_Book2_04 07E Wild Horse Wind Expansion (C) (2)_TENASKA REGULATORY ASSET" xfId="1174"/>
    <cellStyle name="_Book2_04 07E Wild Horse Wind Expansion (C) (2)_TENASKA REGULATORY ASSET 2" xfId="1175"/>
    <cellStyle name="_Book2_04 07E Wild Horse Wind Expansion (C) (2)_TENASKA REGULATORY ASSET 2 2" xfId="1176"/>
    <cellStyle name="_Book2_04 07E Wild Horse Wind Expansion (C) (2)_TENASKA REGULATORY ASSET 3" xfId="1177"/>
    <cellStyle name="_Book2_16.37E Wild Horse Expansion DeferralRevwrkingfile SF" xfId="1178"/>
    <cellStyle name="_Book2_16.37E Wild Horse Expansion DeferralRevwrkingfile SF 2" xfId="1179"/>
    <cellStyle name="_Book2_16.37E Wild Horse Expansion DeferralRevwrkingfile SF 2 2" xfId="1180"/>
    <cellStyle name="_Book2_16.37E Wild Horse Expansion DeferralRevwrkingfile SF 3" xfId="1181"/>
    <cellStyle name="_Book2_2009 Compliance Filing PCA Exhibits for GRC" xfId="1182"/>
    <cellStyle name="_Book2_2009 GRC Compl Filing - Exhibit D" xfId="1183"/>
    <cellStyle name="_Book2_2009 GRC Compl Filing - Exhibit D 2" xfId="1184"/>
    <cellStyle name="_Book2_3.01 Income Statement" xfId="1185"/>
    <cellStyle name="_Book2_4 31 Regulatory Assets and Liabilities  7 06- Exhibit D" xfId="1186"/>
    <cellStyle name="_Book2_4 31 Regulatory Assets and Liabilities  7 06- Exhibit D 2" xfId="1187"/>
    <cellStyle name="_Book2_4 31 Regulatory Assets and Liabilities  7 06- Exhibit D 2 2" xfId="1188"/>
    <cellStyle name="_Book2_4 31 Regulatory Assets and Liabilities  7 06- Exhibit D 3" xfId="1189"/>
    <cellStyle name="_Book2_4 31 Regulatory Assets and Liabilities  7 06- Exhibit D_NIM Summary" xfId="1190"/>
    <cellStyle name="_Book2_4 31 Regulatory Assets and Liabilities  7 06- Exhibit D_NIM Summary 2" xfId="1191"/>
    <cellStyle name="_Book2_4 32 Regulatory Assets and Liabilities  7 06- Exhibit D" xfId="1192"/>
    <cellStyle name="_Book2_4 32 Regulatory Assets and Liabilities  7 06- Exhibit D 2" xfId="1193"/>
    <cellStyle name="_Book2_4 32 Regulatory Assets and Liabilities  7 06- Exhibit D 2 2" xfId="1194"/>
    <cellStyle name="_Book2_4 32 Regulatory Assets and Liabilities  7 06- Exhibit D 3" xfId="1195"/>
    <cellStyle name="_Book2_4 32 Regulatory Assets and Liabilities  7 06- Exhibit D_NIM Summary" xfId="1196"/>
    <cellStyle name="_Book2_4 32 Regulatory Assets and Liabilities  7 06- Exhibit D_NIM Summary 2" xfId="1197"/>
    <cellStyle name="_Book2_ACCOUNTS" xfId="1198"/>
    <cellStyle name="_x0013__Book2_Adj Bench DR 3 for Initial Briefs (Electric)" xfId="1199"/>
    <cellStyle name="_x0013__Book2_Adj Bench DR 3 for Initial Briefs (Electric) 2" xfId="1200"/>
    <cellStyle name="_x0013__Book2_Adj Bench DR 3 for Initial Briefs (Electric) 2 2" xfId="1201"/>
    <cellStyle name="_x0013__Book2_Adj Bench DR 3 for Initial Briefs (Electric) 3" xfId="1202"/>
    <cellStyle name="_Book2_AURORA Total New" xfId="1203"/>
    <cellStyle name="_Book2_AURORA Total New 2" xfId="1204"/>
    <cellStyle name="_Book2_Book2" xfId="1205"/>
    <cellStyle name="_Book2_Book2 2" xfId="1206"/>
    <cellStyle name="_Book2_Book2 2 2" xfId="1207"/>
    <cellStyle name="_Book2_Book2 3" xfId="1208"/>
    <cellStyle name="_Book2_Book2_Adj Bench DR 3 for Initial Briefs (Electric)" xfId="1209"/>
    <cellStyle name="_Book2_Book2_Adj Bench DR 3 for Initial Briefs (Electric) 2" xfId="1210"/>
    <cellStyle name="_Book2_Book2_Adj Bench DR 3 for Initial Briefs (Electric) 2 2" xfId="1211"/>
    <cellStyle name="_Book2_Book2_Adj Bench DR 3 for Initial Briefs (Electric) 3" xfId="1212"/>
    <cellStyle name="_Book2_Book2_Electric Rev Req Model (2009 GRC) Rebuttal" xfId="1213"/>
    <cellStyle name="_Book2_Book2_Electric Rev Req Model (2009 GRC) Rebuttal 2" xfId="1214"/>
    <cellStyle name="_Book2_Book2_Electric Rev Req Model (2009 GRC) Rebuttal 2 2" xfId="1215"/>
    <cellStyle name="_Book2_Book2_Electric Rev Req Model (2009 GRC) Rebuttal 3" xfId="1216"/>
    <cellStyle name="_Book2_Book2_Electric Rev Req Model (2009 GRC) Rebuttal REmoval of New  WH Solar AdjustMI" xfId="1217"/>
    <cellStyle name="_Book2_Book2_Electric Rev Req Model (2009 GRC) Rebuttal REmoval of New  WH Solar AdjustMI 2" xfId="1218"/>
    <cellStyle name="_Book2_Book2_Electric Rev Req Model (2009 GRC) Rebuttal REmoval of New  WH Solar AdjustMI 2 2" xfId="1219"/>
    <cellStyle name="_Book2_Book2_Electric Rev Req Model (2009 GRC) Rebuttal REmoval of New  WH Solar AdjustMI 3" xfId="1220"/>
    <cellStyle name="_Book2_Book2_Electric Rev Req Model (2009 GRC) Revised 01-18-2010" xfId="1221"/>
    <cellStyle name="_Book2_Book2_Electric Rev Req Model (2009 GRC) Revised 01-18-2010 2" xfId="1222"/>
    <cellStyle name="_Book2_Book2_Electric Rev Req Model (2009 GRC) Revised 01-18-2010 2 2" xfId="1223"/>
    <cellStyle name="_Book2_Book2_Electric Rev Req Model (2009 GRC) Revised 01-18-2010 3" xfId="1224"/>
    <cellStyle name="_Book2_Book2_Final Order Electric EXHIBIT A-1" xfId="1225"/>
    <cellStyle name="_Book2_Book2_Final Order Electric EXHIBIT A-1 2" xfId="1226"/>
    <cellStyle name="_Book2_Book2_Final Order Electric EXHIBIT A-1 2 2" xfId="1227"/>
    <cellStyle name="_Book2_Book2_Final Order Electric EXHIBIT A-1 3" xfId="1228"/>
    <cellStyle name="_Book2_Book4" xfId="1229"/>
    <cellStyle name="_Book2_Book4 2" xfId="1230"/>
    <cellStyle name="_Book2_Book4 2 2" xfId="1231"/>
    <cellStyle name="_Book2_Book4 3" xfId="1232"/>
    <cellStyle name="_Book2_Book9" xfId="1233"/>
    <cellStyle name="_Book2_Book9 2" xfId="1234"/>
    <cellStyle name="_Book2_Book9 2 2" xfId="1235"/>
    <cellStyle name="_Book2_Book9 3" xfId="1236"/>
    <cellStyle name="_Book2_Check the Interest Calculation" xfId="1237"/>
    <cellStyle name="_Book2_Check the Interest Calculation_Scenario 1 REC vs PTC Offset" xfId="1238"/>
    <cellStyle name="_Book2_Check the Interest Calculation_Scenario 3" xfId="1239"/>
    <cellStyle name="_Book2_Chelan PUD Power Costs (8-10)" xfId="1240"/>
    <cellStyle name="_x0013__Book2_Electric Rev Req Model (2009 GRC) Rebuttal" xfId="1241"/>
    <cellStyle name="_x0013__Book2_Electric Rev Req Model (2009 GRC) Rebuttal 2" xfId="1242"/>
    <cellStyle name="_x0013__Book2_Electric Rev Req Model (2009 GRC) Rebuttal 2 2" xfId="1243"/>
    <cellStyle name="_x0013__Book2_Electric Rev Req Model (2009 GRC) Rebuttal 3" xfId="1244"/>
    <cellStyle name="_x0013__Book2_Electric Rev Req Model (2009 GRC) Rebuttal REmoval of New  WH Solar AdjustMI" xfId="1245"/>
    <cellStyle name="_x0013__Book2_Electric Rev Req Model (2009 GRC) Rebuttal REmoval of New  WH Solar AdjustMI 2" xfId="1246"/>
    <cellStyle name="_x0013__Book2_Electric Rev Req Model (2009 GRC) Rebuttal REmoval of New  WH Solar AdjustMI 2 2" xfId="1247"/>
    <cellStyle name="_x0013__Book2_Electric Rev Req Model (2009 GRC) Rebuttal REmoval of New  WH Solar AdjustMI 3" xfId="1248"/>
    <cellStyle name="_x0013__Book2_Electric Rev Req Model (2009 GRC) Revised 01-18-2010" xfId="1249"/>
    <cellStyle name="_x0013__Book2_Electric Rev Req Model (2009 GRC) Revised 01-18-2010 2" xfId="1250"/>
    <cellStyle name="_x0013__Book2_Electric Rev Req Model (2009 GRC) Revised 01-18-2010 2 2" xfId="1251"/>
    <cellStyle name="_x0013__Book2_Electric Rev Req Model (2009 GRC) Revised 01-18-2010 3" xfId="1252"/>
    <cellStyle name="_x0013__Book2_Final Order Electric EXHIBIT A-1" xfId="1253"/>
    <cellStyle name="_x0013__Book2_Final Order Electric EXHIBIT A-1 2" xfId="1254"/>
    <cellStyle name="_x0013__Book2_Final Order Electric EXHIBIT A-1 2 2" xfId="1255"/>
    <cellStyle name="_x0013__Book2_Final Order Electric EXHIBIT A-1 3" xfId="1256"/>
    <cellStyle name="_Book2_Gas Rev Req Model (2010 GRC)" xfId="1257"/>
    <cellStyle name="_Book2_INPUTS" xfId="1258"/>
    <cellStyle name="_Book2_INPUTS 2" xfId="1259"/>
    <cellStyle name="_Book2_INPUTS 2 2" xfId="1260"/>
    <cellStyle name="_Book2_INPUTS 3" xfId="1261"/>
    <cellStyle name="_Book2_NIM Summary" xfId="1262"/>
    <cellStyle name="_Book2_NIM Summary 09GRC" xfId="1263"/>
    <cellStyle name="_Book2_NIM Summary 09GRC 2" xfId="1264"/>
    <cellStyle name="_Book2_NIM Summary 2" xfId="1265"/>
    <cellStyle name="_Book2_NIM Summary 3" xfId="1266"/>
    <cellStyle name="_Book2_NIM Summary 4" xfId="1267"/>
    <cellStyle name="_Book2_NIM Summary 5" xfId="1268"/>
    <cellStyle name="_Book2_NIM Summary 6" xfId="1269"/>
    <cellStyle name="_Book2_NIM Summary 7" xfId="1270"/>
    <cellStyle name="_Book2_NIM Summary 8" xfId="1271"/>
    <cellStyle name="_Book2_NIM Summary 9" xfId="1272"/>
    <cellStyle name="_Book2_PCA 10 -  Exhibit D from A Kellogg Jan 2011" xfId="1273"/>
    <cellStyle name="_Book2_PCA 10 -  Exhibit D from A Kellogg July 2011" xfId="1274"/>
    <cellStyle name="_Book2_PCA 10 -  Exhibit D from S Free Rcv'd 12-11" xfId="1275"/>
    <cellStyle name="_Book2_PCA 9 -  Exhibit D April 2010" xfId="1276"/>
    <cellStyle name="_Book2_PCA 9 -  Exhibit D April 2010 (3)" xfId="1277"/>
    <cellStyle name="_Book2_PCA 9 -  Exhibit D April 2010 (3) 2" xfId="1278"/>
    <cellStyle name="_Book2_PCA 9 -  Exhibit D Nov 2010" xfId="1279"/>
    <cellStyle name="_Book2_PCA 9 - Exhibit D at August 2010" xfId="1280"/>
    <cellStyle name="_Book2_PCA 9 - Exhibit D June 2010 GRC" xfId="1281"/>
    <cellStyle name="_Book2_Power Costs - Comparison bx Rbtl-Staff-Jt-PC" xfId="1282"/>
    <cellStyle name="_Book2_Power Costs - Comparison bx Rbtl-Staff-Jt-PC 2" xfId="1283"/>
    <cellStyle name="_Book2_Power Costs - Comparison bx Rbtl-Staff-Jt-PC 2 2" xfId="1284"/>
    <cellStyle name="_Book2_Power Costs - Comparison bx Rbtl-Staff-Jt-PC 3" xfId="1285"/>
    <cellStyle name="_Book2_Power Costs - Comparison bx Rbtl-Staff-Jt-PC_Adj Bench DR 3 for Initial Briefs (Electric)" xfId="1286"/>
    <cellStyle name="_Book2_Power Costs - Comparison bx Rbtl-Staff-Jt-PC_Adj Bench DR 3 for Initial Briefs (Electric) 2" xfId="1287"/>
    <cellStyle name="_Book2_Power Costs - Comparison bx Rbtl-Staff-Jt-PC_Adj Bench DR 3 for Initial Briefs (Electric) 2 2" xfId="1288"/>
    <cellStyle name="_Book2_Power Costs - Comparison bx Rbtl-Staff-Jt-PC_Adj Bench DR 3 for Initial Briefs (Electric) 3" xfId="1289"/>
    <cellStyle name="_Book2_Power Costs - Comparison bx Rbtl-Staff-Jt-PC_Electric Rev Req Model (2009 GRC) Rebuttal" xfId="1290"/>
    <cellStyle name="_Book2_Power Costs - Comparison bx Rbtl-Staff-Jt-PC_Electric Rev Req Model (2009 GRC) Rebuttal 2" xfId="1291"/>
    <cellStyle name="_Book2_Power Costs - Comparison bx Rbtl-Staff-Jt-PC_Electric Rev Req Model (2009 GRC) Rebuttal 2 2" xfId="1292"/>
    <cellStyle name="_Book2_Power Costs - Comparison bx Rbtl-Staff-Jt-PC_Electric Rev Req Model (2009 GRC) Rebuttal 3" xfId="1293"/>
    <cellStyle name="_Book2_Power Costs - Comparison bx Rbtl-Staff-Jt-PC_Electric Rev Req Model (2009 GRC) Rebuttal REmoval of New  WH Solar AdjustMI" xfId="1294"/>
    <cellStyle name="_Book2_Power Costs - Comparison bx Rbtl-Staff-Jt-PC_Electric Rev Req Model (2009 GRC) Rebuttal REmoval of New  WH Solar AdjustMI 2" xfId="1295"/>
    <cellStyle name="_Book2_Power Costs - Comparison bx Rbtl-Staff-Jt-PC_Electric Rev Req Model (2009 GRC) Rebuttal REmoval of New  WH Solar AdjustMI 2 2" xfId="1296"/>
    <cellStyle name="_Book2_Power Costs - Comparison bx Rbtl-Staff-Jt-PC_Electric Rev Req Model (2009 GRC) Rebuttal REmoval of New  WH Solar AdjustMI 3" xfId="1297"/>
    <cellStyle name="_Book2_Power Costs - Comparison bx Rbtl-Staff-Jt-PC_Electric Rev Req Model (2009 GRC) Revised 01-18-2010" xfId="1298"/>
    <cellStyle name="_Book2_Power Costs - Comparison bx Rbtl-Staff-Jt-PC_Electric Rev Req Model (2009 GRC) Revised 01-18-2010 2" xfId="1299"/>
    <cellStyle name="_Book2_Power Costs - Comparison bx Rbtl-Staff-Jt-PC_Electric Rev Req Model (2009 GRC) Revised 01-18-2010 2 2" xfId="1300"/>
    <cellStyle name="_Book2_Power Costs - Comparison bx Rbtl-Staff-Jt-PC_Electric Rev Req Model (2009 GRC) Revised 01-18-2010 3" xfId="1301"/>
    <cellStyle name="_Book2_Power Costs - Comparison bx Rbtl-Staff-Jt-PC_Final Order Electric EXHIBIT A-1" xfId="1302"/>
    <cellStyle name="_Book2_Power Costs - Comparison bx Rbtl-Staff-Jt-PC_Final Order Electric EXHIBIT A-1 2" xfId="1303"/>
    <cellStyle name="_Book2_Power Costs - Comparison bx Rbtl-Staff-Jt-PC_Final Order Electric EXHIBIT A-1 2 2" xfId="1304"/>
    <cellStyle name="_Book2_Power Costs - Comparison bx Rbtl-Staff-Jt-PC_Final Order Electric EXHIBIT A-1 3" xfId="1305"/>
    <cellStyle name="_Book2_Production Adj 4.37" xfId="1306"/>
    <cellStyle name="_Book2_Production Adj 4.37 2" xfId="1307"/>
    <cellStyle name="_Book2_Production Adj 4.37 2 2" xfId="1308"/>
    <cellStyle name="_Book2_Production Adj 4.37 3" xfId="1309"/>
    <cellStyle name="_Book2_Purchased Power Adj 4.03" xfId="1310"/>
    <cellStyle name="_Book2_Purchased Power Adj 4.03 2" xfId="1311"/>
    <cellStyle name="_Book2_Purchased Power Adj 4.03 2 2" xfId="1312"/>
    <cellStyle name="_Book2_Purchased Power Adj 4.03 3" xfId="1313"/>
    <cellStyle name="_Book2_Rebuttal Power Costs" xfId="1314"/>
    <cellStyle name="_Book2_Rebuttal Power Costs 2" xfId="1315"/>
    <cellStyle name="_Book2_Rebuttal Power Costs 2 2" xfId="1316"/>
    <cellStyle name="_Book2_Rebuttal Power Costs 3" xfId="1317"/>
    <cellStyle name="_Book2_Rebuttal Power Costs_Adj Bench DR 3 for Initial Briefs (Electric)" xfId="1318"/>
    <cellStyle name="_Book2_Rebuttal Power Costs_Adj Bench DR 3 for Initial Briefs (Electric) 2" xfId="1319"/>
    <cellStyle name="_Book2_Rebuttal Power Costs_Adj Bench DR 3 for Initial Briefs (Electric) 2 2" xfId="1320"/>
    <cellStyle name="_Book2_Rebuttal Power Costs_Adj Bench DR 3 for Initial Briefs (Electric) 3" xfId="1321"/>
    <cellStyle name="_Book2_Rebuttal Power Costs_Electric Rev Req Model (2009 GRC) Rebuttal" xfId="1322"/>
    <cellStyle name="_Book2_Rebuttal Power Costs_Electric Rev Req Model (2009 GRC) Rebuttal 2" xfId="1323"/>
    <cellStyle name="_Book2_Rebuttal Power Costs_Electric Rev Req Model (2009 GRC) Rebuttal 2 2" xfId="1324"/>
    <cellStyle name="_Book2_Rebuttal Power Costs_Electric Rev Req Model (2009 GRC) Rebuttal 3" xfId="1325"/>
    <cellStyle name="_Book2_Rebuttal Power Costs_Electric Rev Req Model (2009 GRC) Rebuttal REmoval of New  WH Solar AdjustMI" xfId="1326"/>
    <cellStyle name="_Book2_Rebuttal Power Costs_Electric Rev Req Model (2009 GRC) Rebuttal REmoval of New  WH Solar AdjustMI 2" xfId="1327"/>
    <cellStyle name="_Book2_Rebuttal Power Costs_Electric Rev Req Model (2009 GRC) Rebuttal REmoval of New  WH Solar AdjustMI 2 2" xfId="1328"/>
    <cellStyle name="_Book2_Rebuttal Power Costs_Electric Rev Req Model (2009 GRC) Rebuttal REmoval of New  WH Solar AdjustMI 3" xfId="1329"/>
    <cellStyle name="_Book2_Rebuttal Power Costs_Electric Rev Req Model (2009 GRC) Revised 01-18-2010" xfId="1330"/>
    <cellStyle name="_Book2_Rebuttal Power Costs_Electric Rev Req Model (2009 GRC) Revised 01-18-2010 2" xfId="1331"/>
    <cellStyle name="_Book2_Rebuttal Power Costs_Electric Rev Req Model (2009 GRC) Revised 01-18-2010 2 2" xfId="1332"/>
    <cellStyle name="_Book2_Rebuttal Power Costs_Electric Rev Req Model (2009 GRC) Revised 01-18-2010 3" xfId="1333"/>
    <cellStyle name="_Book2_Rebuttal Power Costs_Final Order Electric EXHIBIT A-1" xfId="1334"/>
    <cellStyle name="_Book2_Rebuttal Power Costs_Final Order Electric EXHIBIT A-1 2" xfId="1335"/>
    <cellStyle name="_Book2_Rebuttal Power Costs_Final Order Electric EXHIBIT A-1 2 2" xfId="1336"/>
    <cellStyle name="_Book2_Rebuttal Power Costs_Final Order Electric EXHIBIT A-1 3" xfId="1337"/>
    <cellStyle name="_Book2_ROR &amp; CONV FACTOR" xfId="1338"/>
    <cellStyle name="_Book2_ROR &amp; CONV FACTOR 2" xfId="1339"/>
    <cellStyle name="_Book2_ROR &amp; CONV FACTOR 2 2" xfId="1340"/>
    <cellStyle name="_Book2_ROR &amp; CONV FACTOR 3" xfId="1341"/>
    <cellStyle name="_Book2_ROR 5.02" xfId="1342"/>
    <cellStyle name="_Book2_ROR 5.02 2" xfId="1343"/>
    <cellStyle name="_Book2_ROR 5.02 2 2" xfId="1344"/>
    <cellStyle name="_Book2_ROR 5.02 3" xfId="1345"/>
    <cellStyle name="_Book2_Wind Integration 10GRC" xfId="1346"/>
    <cellStyle name="_Book2_Wind Integration 10GRC 2" xfId="1347"/>
    <cellStyle name="_Book3" xfId="1348"/>
    <cellStyle name="_Book5" xfId="1349"/>
    <cellStyle name="_Book5_Chelan PUD Power Costs (8-10)" xfId="1350"/>
    <cellStyle name="_Book5_DEM-WP(C) Costs Not In AURORA 2010GRC As Filed" xfId="1351"/>
    <cellStyle name="_Book5_DEM-WP(C) Costs Not In AURORA 2010GRC As Filed 2" xfId="1352"/>
    <cellStyle name="_Book5_NIM Summary" xfId="1353"/>
    <cellStyle name="_Book5_NIM Summary 09GRC" xfId="1354"/>
    <cellStyle name="_Book5_NIM Summary 2" xfId="1355"/>
    <cellStyle name="_Book5_NIM Summary 3" xfId="1356"/>
    <cellStyle name="_Book5_NIM Summary 4" xfId="1357"/>
    <cellStyle name="_Book5_NIM Summary 5" xfId="1358"/>
    <cellStyle name="_Book5_NIM Summary 6" xfId="1359"/>
    <cellStyle name="_Book5_NIM Summary 7" xfId="1360"/>
    <cellStyle name="_Book5_NIM Summary 8" xfId="1361"/>
    <cellStyle name="_Book5_NIM Summary 9" xfId="1362"/>
    <cellStyle name="_Book5_PCA 9 -  Exhibit D April 2010 (3)" xfId="1363"/>
    <cellStyle name="_Book5_Reconciliation" xfId="1364"/>
    <cellStyle name="_Book5_Reconciliation 2" xfId="1365"/>
    <cellStyle name="_Book5_Wind Integration 10GRC" xfId="1366"/>
    <cellStyle name="_Book5_Wind Integration 10GRC 2" xfId="1367"/>
    <cellStyle name="_BPA NOS" xfId="1368"/>
    <cellStyle name="_BPA NOS 2" xfId="1369"/>
    <cellStyle name="_BPA NOS_DEM-WP(C) Wind Integration Summary 2010GRC" xfId="1370"/>
    <cellStyle name="_BPA NOS_DEM-WP(C) Wind Integration Summary 2010GRC 2" xfId="1371"/>
    <cellStyle name="_BPA NOS_NIM Summary" xfId="1372"/>
    <cellStyle name="_BPA NOS_NIM Summary 2" xfId="1373"/>
    <cellStyle name="_Chelan Debt Forecast 12.19.05" xfId="1374"/>
    <cellStyle name="_Chelan Debt Forecast 12.19.05 2" xfId="1375"/>
    <cellStyle name="_Chelan Debt Forecast 12.19.05 2 2" xfId="1376"/>
    <cellStyle name="_Chelan Debt Forecast 12.19.05 2 2 2" xfId="1377"/>
    <cellStyle name="_Chelan Debt Forecast 12.19.05 2 3" xfId="1378"/>
    <cellStyle name="_Chelan Debt Forecast 12.19.05 3" xfId="1379"/>
    <cellStyle name="_Chelan Debt Forecast 12.19.05 3 2" xfId="1380"/>
    <cellStyle name="_Chelan Debt Forecast 12.19.05 3 2 2" xfId="1381"/>
    <cellStyle name="_Chelan Debt Forecast 12.19.05 3 3" xfId="1382"/>
    <cellStyle name="_Chelan Debt Forecast 12.19.05 3 3 2" xfId="1383"/>
    <cellStyle name="_Chelan Debt Forecast 12.19.05 3 4" xfId="1384"/>
    <cellStyle name="_Chelan Debt Forecast 12.19.05 3 4 2" xfId="1385"/>
    <cellStyle name="_Chelan Debt Forecast 12.19.05 4" xfId="1386"/>
    <cellStyle name="_Chelan Debt Forecast 12.19.05 4 2" xfId="1387"/>
    <cellStyle name="_Chelan Debt Forecast 12.19.05 5" xfId="1388"/>
    <cellStyle name="_Chelan Debt Forecast 12.19.05 6" xfId="1389"/>
    <cellStyle name="_Chelan Debt Forecast 12.19.05 7" xfId="1390"/>
    <cellStyle name="_Chelan Debt Forecast 12.19.05_(C) WHE Proforma with ITC cash grant 10 Yr Amort_for deferral_102809" xfId="1391"/>
    <cellStyle name="_Chelan Debt Forecast 12.19.05_(C) WHE Proforma with ITC cash grant 10 Yr Amort_for deferral_102809 2" xfId="1392"/>
    <cellStyle name="_Chelan Debt Forecast 12.19.05_(C) WHE Proforma with ITC cash grant 10 Yr Amort_for deferral_102809 2 2" xfId="1393"/>
    <cellStyle name="_Chelan Debt Forecast 12.19.05_(C) WHE Proforma with ITC cash grant 10 Yr Amort_for deferral_102809 3" xfId="1394"/>
    <cellStyle name="_Chelan Debt Forecast 12.19.05_(C) WHE Proforma with ITC cash grant 10 Yr Amort_for deferral_102809_16.07E Wild Horse Wind Expansionwrkingfile" xfId="1395"/>
    <cellStyle name="_Chelan Debt Forecast 12.19.05_(C) WHE Proforma with ITC cash grant 10 Yr Amort_for deferral_102809_16.07E Wild Horse Wind Expansionwrkingfile 2" xfId="1396"/>
    <cellStyle name="_Chelan Debt Forecast 12.19.05_(C) WHE Proforma with ITC cash grant 10 Yr Amort_for deferral_102809_16.07E Wild Horse Wind Expansionwrkingfile 2 2" xfId="1397"/>
    <cellStyle name="_Chelan Debt Forecast 12.19.05_(C) WHE Proforma with ITC cash grant 10 Yr Amort_for deferral_102809_16.07E Wild Horse Wind Expansionwrkingfile 3" xfId="1398"/>
    <cellStyle name="_Chelan Debt Forecast 12.19.05_(C) WHE Proforma with ITC cash grant 10 Yr Amort_for deferral_102809_16.07E Wild Horse Wind Expansionwrkingfile SF" xfId="1399"/>
    <cellStyle name="_Chelan Debt Forecast 12.19.05_(C) WHE Proforma with ITC cash grant 10 Yr Amort_for deferral_102809_16.07E Wild Horse Wind Expansionwrkingfile SF 2" xfId="1400"/>
    <cellStyle name="_Chelan Debt Forecast 12.19.05_(C) WHE Proforma with ITC cash grant 10 Yr Amort_for deferral_102809_16.07E Wild Horse Wind Expansionwrkingfile SF 2 2" xfId="1401"/>
    <cellStyle name="_Chelan Debt Forecast 12.19.05_(C) WHE Proforma with ITC cash grant 10 Yr Amort_for deferral_102809_16.07E Wild Horse Wind Expansionwrkingfile SF 3" xfId="1402"/>
    <cellStyle name="_Chelan Debt Forecast 12.19.05_(C) WHE Proforma with ITC cash grant 10 Yr Amort_for deferral_102809_16.37E Wild Horse Expansion DeferralRevwrkingfile SF" xfId="1403"/>
    <cellStyle name="_Chelan Debt Forecast 12.19.05_(C) WHE Proforma with ITC cash grant 10 Yr Amort_for deferral_102809_16.37E Wild Horse Expansion DeferralRevwrkingfile SF 2" xfId="1404"/>
    <cellStyle name="_Chelan Debt Forecast 12.19.05_(C) WHE Proforma with ITC cash grant 10 Yr Amort_for deferral_102809_16.37E Wild Horse Expansion DeferralRevwrkingfile SF 2 2" xfId="1405"/>
    <cellStyle name="_Chelan Debt Forecast 12.19.05_(C) WHE Proforma with ITC cash grant 10 Yr Amort_for deferral_102809_16.37E Wild Horse Expansion DeferralRevwrkingfile SF 3" xfId="1406"/>
    <cellStyle name="_Chelan Debt Forecast 12.19.05_(C) WHE Proforma with ITC cash grant 10 Yr Amort_for rebuttal_120709" xfId="1407"/>
    <cellStyle name="_Chelan Debt Forecast 12.19.05_(C) WHE Proforma with ITC cash grant 10 Yr Amort_for rebuttal_120709 2" xfId="1408"/>
    <cellStyle name="_Chelan Debt Forecast 12.19.05_(C) WHE Proforma with ITC cash grant 10 Yr Amort_for rebuttal_120709 2 2" xfId="1409"/>
    <cellStyle name="_Chelan Debt Forecast 12.19.05_(C) WHE Proforma with ITC cash grant 10 Yr Amort_for rebuttal_120709 3" xfId="1410"/>
    <cellStyle name="_Chelan Debt Forecast 12.19.05_04.07E Wild Horse Wind Expansion" xfId="1411"/>
    <cellStyle name="_Chelan Debt Forecast 12.19.05_04.07E Wild Horse Wind Expansion 2" xfId="1412"/>
    <cellStyle name="_Chelan Debt Forecast 12.19.05_04.07E Wild Horse Wind Expansion 2 2" xfId="1413"/>
    <cellStyle name="_Chelan Debt Forecast 12.19.05_04.07E Wild Horse Wind Expansion 3" xfId="1414"/>
    <cellStyle name="_Chelan Debt Forecast 12.19.05_04.07E Wild Horse Wind Expansion_16.07E Wild Horse Wind Expansionwrkingfile" xfId="1415"/>
    <cellStyle name="_Chelan Debt Forecast 12.19.05_04.07E Wild Horse Wind Expansion_16.07E Wild Horse Wind Expansionwrkingfile 2" xfId="1416"/>
    <cellStyle name="_Chelan Debt Forecast 12.19.05_04.07E Wild Horse Wind Expansion_16.07E Wild Horse Wind Expansionwrkingfile 2 2" xfId="1417"/>
    <cellStyle name="_Chelan Debt Forecast 12.19.05_04.07E Wild Horse Wind Expansion_16.07E Wild Horse Wind Expansionwrkingfile 3" xfId="1418"/>
    <cellStyle name="_Chelan Debt Forecast 12.19.05_04.07E Wild Horse Wind Expansion_16.07E Wild Horse Wind Expansionwrkingfile SF" xfId="1419"/>
    <cellStyle name="_Chelan Debt Forecast 12.19.05_04.07E Wild Horse Wind Expansion_16.07E Wild Horse Wind Expansionwrkingfile SF 2" xfId="1420"/>
    <cellStyle name="_Chelan Debt Forecast 12.19.05_04.07E Wild Horse Wind Expansion_16.07E Wild Horse Wind Expansionwrkingfile SF 2 2" xfId="1421"/>
    <cellStyle name="_Chelan Debt Forecast 12.19.05_04.07E Wild Horse Wind Expansion_16.07E Wild Horse Wind Expansionwrkingfile SF 3" xfId="1422"/>
    <cellStyle name="_Chelan Debt Forecast 12.19.05_04.07E Wild Horse Wind Expansion_16.37E Wild Horse Expansion DeferralRevwrkingfile SF" xfId="1423"/>
    <cellStyle name="_Chelan Debt Forecast 12.19.05_04.07E Wild Horse Wind Expansion_16.37E Wild Horse Expansion DeferralRevwrkingfile SF 2" xfId="1424"/>
    <cellStyle name="_Chelan Debt Forecast 12.19.05_04.07E Wild Horse Wind Expansion_16.37E Wild Horse Expansion DeferralRevwrkingfile SF 2 2" xfId="1425"/>
    <cellStyle name="_Chelan Debt Forecast 12.19.05_04.07E Wild Horse Wind Expansion_16.37E Wild Horse Expansion DeferralRevwrkingfile SF 3" xfId="1426"/>
    <cellStyle name="_Chelan Debt Forecast 12.19.05_16.07E Wild Horse Wind Expansionwrkingfile" xfId="1427"/>
    <cellStyle name="_Chelan Debt Forecast 12.19.05_16.07E Wild Horse Wind Expansionwrkingfile 2" xfId="1428"/>
    <cellStyle name="_Chelan Debt Forecast 12.19.05_16.07E Wild Horse Wind Expansionwrkingfile 2 2" xfId="1429"/>
    <cellStyle name="_Chelan Debt Forecast 12.19.05_16.07E Wild Horse Wind Expansionwrkingfile 3" xfId="1430"/>
    <cellStyle name="_Chelan Debt Forecast 12.19.05_16.07E Wild Horse Wind Expansionwrkingfile SF" xfId="1431"/>
    <cellStyle name="_Chelan Debt Forecast 12.19.05_16.07E Wild Horse Wind Expansionwrkingfile SF 2" xfId="1432"/>
    <cellStyle name="_Chelan Debt Forecast 12.19.05_16.07E Wild Horse Wind Expansionwrkingfile SF 2 2" xfId="1433"/>
    <cellStyle name="_Chelan Debt Forecast 12.19.05_16.07E Wild Horse Wind Expansionwrkingfile SF 3" xfId="1434"/>
    <cellStyle name="_Chelan Debt Forecast 12.19.05_16.37E Wild Horse Expansion DeferralRevwrkingfile SF" xfId="1435"/>
    <cellStyle name="_Chelan Debt Forecast 12.19.05_16.37E Wild Horse Expansion DeferralRevwrkingfile SF 2" xfId="1436"/>
    <cellStyle name="_Chelan Debt Forecast 12.19.05_16.37E Wild Horse Expansion DeferralRevwrkingfile SF 2 2" xfId="1437"/>
    <cellStyle name="_Chelan Debt Forecast 12.19.05_16.37E Wild Horse Expansion DeferralRevwrkingfile SF 3" xfId="1438"/>
    <cellStyle name="_Chelan Debt Forecast 12.19.05_2009 Compliance Filing PCA Exhibits for GRC" xfId="1439"/>
    <cellStyle name="_Chelan Debt Forecast 12.19.05_2009 GRC Compl Filing - Exhibit D" xfId="1440"/>
    <cellStyle name="_Chelan Debt Forecast 12.19.05_2009 GRC Compl Filing - Exhibit D 2" xfId="1441"/>
    <cellStyle name="_Chelan Debt Forecast 12.19.05_3.01 Income Statement" xfId="1442"/>
    <cellStyle name="_Chelan Debt Forecast 12.19.05_4 31 Regulatory Assets and Liabilities  7 06- Exhibit D" xfId="1443"/>
    <cellStyle name="_Chelan Debt Forecast 12.19.05_4 31 Regulatory Assets and Liabilities  7 06- Exhibit D 2" xfId="1444"/>
    <cellStyle name="_Chelan Debt Forecast 12.19.05_4 31 Regulatory Assets and Liabilities  7 06- Exhibit D 2 2" xfId="1445"/>
    <cellStyle name="_Chelan Debt Forecast 12.19.05_4 31 Regulatory Assets and Liabilities  7 06- Exhibit D 3" xfId="1446"/>
    <cellStyle name="_Chelan Debt Forecast 12.19.05_4 31 Regulatory Assets and Liabilities  7 06- Exhibit D_NIM Summary" xfId="1447"/>
    <cellStyle name="_Chelan Debt Forecast 12.19.05_4 31 Regulatory Assets and Liabilities  7 06- Exhibit D_NIM Summary 2" xfId="1448"/>
    <cellStyle name="_Chelan Debt Forecast 12.19.05_4 32 Regulatory Assets and Liabilities  7 06- Exhibit D" xfId="1449"/>
    <cellStyle name="_Chelan Debt Forecast 12.19.05_4 32 Regulatory Assets and Liabilities  7 06- Exhibit D 2" xfId="1450"/>
    <cellStyle name="_Chelan Debt Forecast 12.19.05_4 32 Regulatory Assets and Liabilities  7 06- Exhibit D 2 2" xfId="1451"/>
    <cellStyle name="_Chelan Debt Forecast 12.19.05_4 32 Regulatory Assets and Liabilities  7 06- Exhibit D 3" xfId="1452"/>
    <cellStyle name="_Chelan Debt Forecast 12.19.05_4 32 Regulatory Assets and Liabilities  7 06- Exhibit D_NIM Summary" xfId="1453"/>
    <cellStyle name="_Chelan Debt Forecast 12.19.05_4 32 Regulatory Assets and Liabilities  7 06- Exhibit D_NIM Summary 2" xfId="1454"/>
    <cellStyle name="_Chelan Debt Forecast 12.19.05_ACCOUNTS" xfId="1455"/>
    <cellStyle name="_Chelan Debt Forecast 12.19.05_AURORA Total New" xfId="1456"/>
    <cellStyle name="_Chelan Debt Forecast 12.19.05_AURORA Total New 2" xfId="1457"/>
    <cellStyle name="_Chelan Debt Forecast 12.19.05_Book2" xfId="1458"/>
    <cellStyle name="_Chelan Debt Forecast 12.19.05_Book2 2" xfId="1459"/>
    <cellStyle name="_Chelan Debt Forecast 12.19.05_Book2 2 2" xfId="1460"/>
    <cellStyle name="_Chelan Debt Forecast 12.19.05_Book2 3" xfId="1461"/>
    <cellStyle name="_Chelan Debt Forecast 12.19.05_Book2_Adj Bench DR 3 for Initial Briefs (Electric)" xfId="1462"/>
    <cellStyle name="_Chelan Debt Forecast 12.19.05_Book2_Adj Bench DR 3 for Initial Briefs (Electric) 2" xfId="1463"/>
    <cellStyle name="_Chelan Debt Forecast 12.19.05_Book2_Adj Bench DR 3 for Initial Briefs (Electric) 2 2" xfId="1464"/>
    <cellStyle name="_Chelan Debt Forecast 12.19.05_Book2_Adj Bench DR 3 for Initial Briefs (Electric) 3" xfId="1465"/>
    <cellStyle name="_Chelan Debt Forecast 12.19.05_Book2_Electric Rev Req Model (2009 GRC) Rebuttal" xfId="1466"/>
    <cellStyle name="_Chelan Debt Forecast 12.19.05_Book2_Electric Rev Req Model (2009 GRC) Rebuttal 2" xfId="1467"/>
    <cellStyle name="_Chelan Debt Forecast 12.19.05_Book2_Electric Rev Req Model (2009 GRC) Rebuttal 2 2" xfId="1468"/>
    <cellStyle name="_Chelan Debt Forecast 12.19.05_Book2_Electric Rev Req Model (2009 GRC) Rebuttal 3" xfId="1469"/>
    <cellStyle name="_Chelan Debt Forecast 12.19.05_Book2_Electric Rev Req Model (2009 GRC) Rebuttal REmoval of New  WH Solar AdjustMI" xfId="1470"/>
    <cellStyle name="_Chelan Debt Forecast 12.19.05_Book2_Electric Rev Req Model (2009 GRC) Rebuttal REmoval of New  WH Solar AdjustMI 2" xfId="1471"/>
    <cellStyle name="_Chelan Debt Forecast 12.19.05_Book2_Electric Rev Req Model (2009 GRC) Rebuttal REmoval of New  WH Solar AdjustMI 2 2" xfId="1472"/>
    <cellStyle name="_Chelan Debt Forecast 12.19.05_Book2_Electric Rev Req Model (2009 GRC) Rebuttal REmoval of New  WH Solar AdjustMI 3" xfId="1473"/>
    <cellStyle name="_Chelan Debt Forecast 12.19.05_Book2_Electric Rev Req Model (2009 GRC) Revised 01-18-2010" xfId="1474"/>
    <cellStyle name="_Chelan Debt Forecast 12.19.05_Book2_Electric Rev Req Model (2009 GRC) Revised 01-18-2010 2" xfId="1475"/>
    <cellStyle name="_Chelan Debt Forecast 12.19.05_Book2_Electric Rev Req Model (2009 GRC) Revised 01-18-2010 2 2" xfId="1476"/>
    <cellStyle name="_Chelan Debt Forecast 12.19.05_Book2_Electric Rev Req Model (2009 GRC) Revised 01-18-2010 3" xfId="1477"/>
    <cellStyle name="_Chelan Debt Forecast 12.19.05_Book2_Final Order Electric EXHIBIT A-1" xfId="1478"/>
    <cellStyle name="_Chelan Debt Forecast 12.19.05_Book2_Final Order Electric EXHIBIT A-1 2" xfId="1479"/>
    <cellStyle name="_Chelan Debt Forecast 12.19.05_Book2_Final Order Electric EXHIBIT A-1 2 2" xfId="1480"/>
    <cellStyle name="_Chelan Debt Forecast 12.19.05_Book2_Final Order Electric EXHIBIT A-1 3" xfId="1481"/>
    <cellStyle name="_Chelan Debt Forecast 12.19.05_Book4" xfId="1482"/>
    <cellStyle name="_Chelan Debt Forecast 12.19.05_Book4 2" xfId="1483"/>
    <cellStyle name="_Chelan Debt Forecast 12.19.05_Book4 2 2" xfId="1484"/>
    <cellStyle name="_Chelan Debt Forecast 12.19.05_Book4 3" xfId="1485"/>
    <cellStyle name="_Chelan Debt Forecast 12.19.05_Book9" xfId="1486"/>
    <cellStyle name="_Chelan Debt Forecast 12.19.05_Book9 2" xfId="1487"/>
    <cellStyle name="_Chelan Debt Forecast 12.19.05_Book9 2 2" xfId="1488"/>
    <cellStyle name="_Chelan Debt Forecast 12.19.05_Book9 3" xfId="1489"/>
    <cellStyle name="_Chelan Debt Forecast 12.19.05_Check the Interest Calculation" xfId="1490"/>
    <cellStyle name="_Chelan Debt Forecast 12.19.05_Check the Interest Calculation_Scenario 1 REC vs PTC Offset" xfId="1491"/>
    <cellStyle name="_Chelan Debt Forecast 12.19.05_Check the Interest Calculation_Scenario 3" xfId="1492"/>
    <cellStyle name="_Chelan Debt Forecast 12.19.05_Chelan PUD Power Costs (8-10)" xfId="1493"/>
    <cellStyle name="_Chelan Debt Forecast 12.19.05_Exhibit D fr R Gho 12-31-08" xfId="1494"/>
    <cellStyle name="_Chelan Debt Forecast 12.19.05_Exhibit D fr R Gho 12-31-08 2" xfId="1495"/>
    <cellStyle name="_Chelan Debt Forecast 12.19.05_Exhibit D fr R Gho 12-31-08 v2" xfId="1496"/>
    <cellStyle name="_Chelan Debt Forecast 12.19.05_Exhibit D fr R Gho 12-31-08 v2 2" xfId="1497"/>
    <cellStyle name="_Chelan Debt Forecast 12.19.05_Exhibit D fr R Gho 12-31-08 v2_NIM Summary" xfId="1498"/>
    <cellStyle name="_Chelan Debt Forecast 12.19.05_Exhibit D fr R Gho 12-31-08 v2_NIM Summary 2" xfId="1499"/>
    <cellStyle name="_Chelan Debt Forecast 12.19.05_Exhibit D fr R Gho 12-31-08_NIM Summary" xfId="1500"/>
    <cellStyle name="_Chelan Debt Forecast 12.19.05_Exhibit D fr R Gho 12-31-08_NIM Summary 2" xfId="1501"/>
    <cellStyle name="_Chelan Debt Forecast 12.19.05_Gas Rev Req Model (2010 GRC)" xfId="1502"/>
    <cellStyle name="_Chelan Debt Forecast 12.19.05_Hopkins Ridge Prepaid Tran - Interest Earned RY 12ME Feb  '11" xfId="1503"/>
    <cellStyle name="_Chelan Debt Forecast 12.19.05_Hopkins Ridge Prepaid Tran - Interest Earned RY 12ME Feb  '11 2" xfId="1504"/>
    <cellStyle name="_Chelan Debt Forecast 12.19.05_Hopkins Ridge Prepaid Tran - Interest Earned RY 12ME Feb  '11_NIM Summary" xfId="1505"/>
    <cellStyle name="_Chelan Debt Forecast 12.19.05_Hopkins Ridge Prepaid Tran - Interest Earned RY 12ME Feb  '11_NIM Summary 2" xfId="1506"/>
    <cellStyle name="_Chelan Debt Forecast 12.19.05_Hopkins Ridge Prepaid Tran - Interest Earned RY 12ME Feb  '11_Transmission Workbook for May BOD" xfId="1507"/>
    <cellStyle name="_Chelan Debt Forecast 12.19.05_Hopkins Ridge Prepaid Tran - Interest Earned RY 12ME Feb  '11_Transmission Workbook for May BOD 2" xfId="1508"/>
    <cellStyle name="_Chelan Debt Forecast 12.19.05_INPUTS" xfId="1509"/>
    <cellStyle name="_Chelan Debt Forecast 12.19.05_INPUTS 2" xfId="1510"/>
    <cellStyle name="_Chelan Debt Forecast 12.19.05_INPUTS 2 2" xfId="1511"/>
    <cellStyle name="_Chelan Debt Forecast 12.19.05_INPUTS 3" xfId="1512"/>
    <cellStyle name="_Chelan Debt Forecast 12.19.05_NIM Summary" xfId="1513"/>
    <cellStyle name="_Chelan Debt Forecast 12.19.05_NIM Summary 09GRC" xfId="1514"/>
    <cellStyle name="_Chelan Debt Forecast 12.19.05_NIM Summary 09GRC 2" xfId="1515"/>
    <cellStyle name="_Chelan Debt Forecast 12.19.05_NIM Summary 2" xfId="1516"/>
    <cellStyle name="_Chelan Debt Forecast 12.19.05_NIM Summary 3" xfId="1517"/>
    <cellStyle name="_Chelan Debt Forecast 12.19.05_NIM Summary 4" xfId="1518"/>
    <cellStyle name="_Chelan Debt Forecast 12.19.05_NIM Summary 5" xfId="1519"/>
    <cellStyle name="_Chelan Debt Forecast 12.19.05_NIM Summary 6" xfId="1520"/>
    <cellStyle name="_Chelan Debt Forecast 12.19.05_NIM Summary 7" xfId="1521"/>
    <cellStyle name="_Chelan Debt Forecast 12.19.05_NIM Summary 8" xfId="1522"/>
    <cellStyle name="_Chelan Debt Forecast 12.19.05_NIM Summary 9" xfId="1523"/>
    <cellStyle name="_Chelan Debt Forecast 12.19.05_PCA 10 -  Exhibit D from A Kellogg Jan 2011" xfId="1524"/>
    <cellStyle name="_Chelan Debt Forecast 12.19.05_PCA 10 -  Exhibit D from A Kellogg July 2011" xfId="1525"/>
    <cellStyle name="_Chelan Debt Forecast 12.19.05_PCA 10 -  Exhibit D from S Free Rcv'd 12-11" xfId="1526"/>
    <cellStyle name="_Chelan Debt Forecast 12.19.05_PCA 7 - Exhibit D update 11_30_08 (2)" xfId="1527"/>
    <cellStyle name="_Chelan Debt Forecast 12.19.05_PCA 7 - Exhibit D update 11_30_08 (2) 2" xfId="1528"/>
    <cellStyle name="_Chelan Debt Forecast 12.19.05_PCA 7 - Exhibit D update 11_30_08 (2) 2 2" xfId="1529"/>
    <cellStyle name="_Chelan Debt Forecast 12.19.05_PCA 7 - Exhibit D update 11_30_08 (2) 3" xfId="1530"/>
    <cellStyle name="_Chelan Debt Forecast 12.19.05_PCA 7 - Exhibit D update 11_30_08 (2)_NIM Summary" xfId="1531"/>
    <cellStyle name="_Chelan Debt Forecast 12.19.05_PCA 7 - Exhibit D update 11_30_08 (2)_NIM Summary 2" xfId="1532"/>
    <cellStyle name="_Chelan Debt Forecast 12.19.05_PCA 8 - Exhibit D update 12_31_09" xfId="1533"/>
    <cellStyle name="_Chelan Debt Forecast 12.19.05_PCA 9 -  Exhibit D April 2010" xfId="1534"/>
    <cellStyle name="_Chelan Debt Forecast 12.19.05_PCA 9 -  Exhibit D April 2010 (3)" xfId="1535"/>
    <cellStyle name="_Chelan Debt Forecast 12.19.05_PCA 9 -  Exhibit D April 2010 (3) 2" xfId="1536"/>
    <cellStyle name="_Chelan Debt Forecast 12.19.05_PCA 9 -  Exhibit D Feb 2010" xfId="1537"/>
    <cellStyle name="_Chelan Debt Forecast 12.19.05_PCA 9 -  Exhibit D Feb 2010 v2" xfId="1538"/>
    <cellStyle name="_Chelan Debt Forecast 12.19.05_PCA 9 -  Exhibit D Feb 2010 WF" xfId="1539"/>
    <cellStyle name="_Chelan Debt Forecast 12.19.05_PCA 9 -  Exhibit D Jan 2010" xfId="1540"/>
    <cellStyle name="_Chelan Debt Forecast 12.19.05_PCA 9 -  Exhibit D March 2010 (2)" xfId="1541"/>
    <cellStyle name="_Chelan Debt Forecast 12.19.05_PCA 9 -  Exhibit D Nov 2010" xfId="1542"/>
    <cellStyle name="_Chelan Debt Forecast 12.19.05_PCA 9 - Exhibit D at August 2010" xfId="1543"/>
    <cellStyle name="_Chelan Debt Forecast 12.19.05_PCA 9 - Exhibit D June 2010 GRC" xfId="1544"/>
    <cellStyle name="_Chelan Debt Forecast 12.19.05_Power Costs - Comparison bx Rbtl-Staff-Jt-PC" xfId="1545"/>
    <cellStyle name="_Chelan Debt Forecast 12.19.05_Power Costs - Comparison bx Rbtl-Staff-Jt-PC 2" xfId="1546"/>
    <cellStyle name="_Chelan Debt Forecast 12.19.05_Power Costs - Comparison bx Rbtl-Staff-Jt-PC 2 2" xfId="1547"/>
    <cellStyle name="_Chelan Debt Forecast 12.19.05_Power Costs - Comparison bx Rbtl-Staff-Jt-PC 3" xfId="1548"/>
    <cellStyle name="_Chelan Debt Forecast 12.19.05_Power Costs - Comparison bx Rbtl-Staff-Jt-PC_Adj Bench DR 3 for Initial Briefs (Electric)" xfId="1549"/>
    <cellStyle name="_Chelan Debt Forecast 12.19.05_Power Costs - Comparison bx Rbtl-Staff-Jt-PC_Adj Bench DR 3 for Initial Briefs (Electric) 2" xfId="1550"/>
    <cellStyle name="_Chelan Debt Forecast 12.19.05_Power Costs - Comparison bx Rbtl-Staff-Jt-PC_Adj Bench DR 3 for Initial Briefs (Electric) 2 2" xfId="1551"/>
    <cellStyle name="_Chelan Debt Forecast 12.19.05_Power Costs - Comparison bx Rbtl-Staff-Jt-PC_Adj Bench DR 3 for Initial Briefs (Electric) 3" xfId="1552"/>
    <cellStyle name="_Chelan Debt Forecast 12.19.05_Power Costs - Comparison bx Rbtl-Staff-Jt-PC_Electric Rev Req Model (2009 GRC) Rebuttal" xfId="1553"/>
    <cellStyle name="_Chelan Debt Forecast 12.19.05_Power Costs - Comparison bx Rbtl-Staff-Jt-PC_Electric Rev Req Model (2009 GRC) Rebuttal 2" xfId="1554"/>
    <cellStyle name="_Chelan Debt Forecast 12.19.05_Power Costs - Comparison bx Rbtl-Staff-Jt-PC_Electric Rev Req Model (2009 GRC) Rebuttal 2 2" xfId="1555"/>
    <cellStyle name="_Chelan Debt Forecast 12.19.05_Power Costs - Comparison bx Rbtl-Staff-Jt-PC_Electric Rev Req Model (2009 GRC) Rebuttal 3" xfId="1556"/>
    <cellStyle name="_Chelan Debt Forecast 12.19.05_Power Costs - Comparison bx Rbtl-Staff-Jt-PC_Electric Rev Req Model (2009 GRC) Rebuttal REmoval of New  WH Solar AdjustMI" xfId="1557"/>
    <cellStyle name="_Chelan Debt Forecast 12.19.05_Power Costs - Comparison bx Rbtl-Staff-Jt-PC_Electric Rev Req Model (2009 GRC) Rebuttal REmoval of New  WH Solar AdjustMI 2" xfId="1558"/>
    <cellStyle name="_Chelan Debt Forecast 12.19.05_Power Costs - Comparison bx Rbtl-Staff-Jt-PC_Electric Rev Req Model (2009 GRC) Rebuttal REmoval of New  WH Solar AdjustMI 2 2" xfId="1559"/>
    <cellStyle name="_Chelan Debt Forecast 12.19.05_Power Costs - Comparison bx Rbtl-Staff-Jt-PC_Electric Rev Req Model (2009 GRC) Rebuttal REmoval of New  WH Solar AdjustMI 3" xfId="1560"/>
    <cellStyle name="_Chelan Debt Forecast 12.19.05_Power Costs - Comparison bx Rbtl-Staff-Jt-PC_Electric Rev Req Model (2009 GRC) Revised 01-18-2010" xfId="1561"/>
    <cellStyle name="_Chelan Debt Forecast 12.19.05_Power Costs - Comparison bx Rbtl-Staff-Jt-PC_Electric Rev Req Model (2009 GRC) Revised 01-18-2010 2" xfId="1562"/>
    <cellStyle name="_Chelan Debt Forecast 12.19.05_Power Costs - Comparison bx Rbtl-Staff-Jt-PC_Electric Rev Req Model (2009 GRC) Revised 01-18-2010 2 2" xfId="1563"/>
    <cellStyle name="_Chelan Debt Forecast 12.19.05_Power Costs - Comparison bx Rbtl-Staff-Jt-PC_Electric Rev Req Model (2009 GRC) Revised 01-18-2010 3" xfId="1564"/>
    <cellStyle name="_Chelan Debt Forecast 12.19.05_Power Costs - Comparison bx Rbtl-Staff-Jt-PC_Final Order Electric EXHIBIT A-1" xfId="1565"/>
    <cellStyle name="_Chelan Debt Forecast 12.19.05_Power Costs - Comparison bx Rbtl-Staff-Jt-PC_Final Order Electric EXHIBIT A-1 2" xfId="1566"/>
    <cellStyle name="_Chelan Debt Forecast 12.19.05_Power Costs - Comparison bx Rbtl-Staff-Jt-PC_Final Order Electric EXHIBIT A-1 2 2" xfId="1567"/>
    <cellStyle name="_Chelan Debt Forecast 12.19.05_Power Costs - Comparison bx Rbtl-Staff-Jt-PC_Final Order Electric EXHIBIT A-1 3" xfId="1568"/>
    <cellStyle name="_Chelan Debt Forecast 12.19.05_Production Adj 4.37" xfId="1569"/>
    <cellStyle name="_Chelan Debt Forecast 12.19.05_Production Adj 4.37 2" xfId="1570"/>
    <cellStyle name="_Chelan Debt Forecast 12.19.05_Production Adj 4.37 2 2" xfId="1571"/>
    <cellStyle name="_Chelan Debt Forecast 12.19.05_Production Adj 4.37 3" xfId="1572"/>
    <cellStyle name="_Chelan Debt Forecast 12.19.05_Purchased Power Adj 4.03" xfId="1573"/>
    <cellStyle name="_Chelan Debt Forecast 12.19.05_Purchased Power Adj 4.03 2" xfId="1574"/>
    <cellStyle name="_Chelan Debt Forecast 12.19.05_Purchased Power Adj 4.03 2 2" xfId="1575"/>
    <cellStyle name="_Chelan Debt Forecast 12.19.05_Purchased Power Adj 4.03 3" xfId="1576"/>
    <cellStyle name="_Chelan Debt Forecast 12.19.05_Rebuttal Power Costs" xfId="1577"/>
    <cellStyle name="_Chelan Debt Forecast 12.19.05_Rebuttal Power Costs 2" xfId="1578"/>
    <cellStyle name="_Chelan Debt Forecast 12.19.05_Rebuttal Power Costs 2 2" xfId="1579"/>
    <cellStyle name="_Chelan Debt Forecast 12.19.05_Rebuttal Power Costs 3" xfId="1580"/>
    <cellStyle name="_Chelan Debt Forecast 12.19.05_Rebuttal Power Costs_Adj Bench DR 3 for Initial Briefs (Electric)" xfId="1581"/>
    <cellStyle name="_Chelan Debt Forecast 12.19.05_Rebuttal Power Costs_Adj Bench DR 3 for Initial Briefs (Electric) 2" xfId="1582"/>
    <cellStyle name="_Chelan Debt Forecast 12.19.05_Rebuttal Power Costs_Adj Bench DR 3 for Initial Briefs (Electric) 2 2" xfId="1583"/>
    <cellStyle name="_Chelan Debt Forecast 12.19.05_Rebuttal Power Costs_Adj Bench DR 3 for Initial Briefs (Electric) 3" xfId="1584"/>
    <cellStyle name="_Chelan Debt Forecast 12.19.05_Rebuttal Power Costs_Electric Rev Req Model (2009 GRC) Rebuttal" xfId="1585"/>
    <cellStyle name="_Chelan Debt Forecast 12.19.05_Rebuttal Power Costs_Electric Rev Req Model (2009 GRC) Rebuttal 2" xfId="1586"/>
    <cellStyle name="_Chelan Debt Forecast 12.19.05_Rebuttal Power Costs_Electric Rev Req Model (2009 GRC) Rebuttal 2 2" xfId="1587"/>
    <cellStyle name="_Chelan Debt Forecast 12.19.05_Rebuttal Power Costs_Electric Rev Req Model (2009 GRC) Rebuttal 3" xfId="1588"/>
    <cellStyle name="_Chelan Debt Forecast 12.19.05_Rebuttal Power Costs_Electric Rev Req Model (2009 GRC) Rebuttal REmoval of New  WH Solar AdjustMI" xfId="1589"/>
    <cellStyle name="_Chelan Debt Forecast 12.19.05_Rebuttal Power Costs_Electric Rev Req Model (2009 GRC) Rebuttal REmoval of New  WH Solar AdjustMI 2" xfId="1590"/>
    <cellStyle name="_Chelan Debt Forecast 12.19.05_Rebuttal Power Costs_Electric Rev Req Model (2009 GRC) Rebuttal REmoval of New  WH Solar AdjustMI 2 2" xfId="1591"/>
    <cellStyle name="_Chelan Debt Forecast 12.19.05_Rebuttal Power Costs_Electric Rev Req Model (2009 GRC) Rebuttal REmoval of New  WH Solar AdjustMI 3" xfId="1592"/>
    <cellStyle name="_Chelan Debt Forecast 12.19.05_Rebuttal Power Costs_Electric Rev Req Model (2009 GRC) Revised 01-18-2010" xfId="1593"/>
    <cellStyle name="_Chelan Debt Forecast 12.19.05_Rebuttal Power Costs_Electric Rev Req Model (2009 GRC) Revised 01-18-2010 2" xfId="1594"/>
    <cellStyle name="_Chelan Debt Forecast 12.19.05_Rebuttal Power Costs_Electric Rev Req Model (2009 GRC) Revised 01-18-2010 2 2" xfId="1595"/>
    <cellStyle name="_Chelan Debt Forecast 12.19.05_Rebuttal Power Costs_Electric Rev Req Model (2009 GRC) Revised 01-18-2010 3" xfId="1596"/>
    <cellStyle name="_Chelan Debt Forecast 12.19.05_Rebuttal Power Costs_Final Order Electric EXHIBIT A-1" xfId="1597"/>
    <cellStyle name="_Chelan Debt Forecast 12.19.05_Rebuttal Power Costs_Final Order Electric EXHIBIT A-1 2" xfId="1598"/>
    <cellStyle name="_Chelan Debt Forecast 12.19.05_Rebuttal Power Costs_Final Order Electric EXHIBIT A-1 2 2" xfId="1599"/>
    <cellStyle name="_Chelan Debt Forecast 12.19.05_Rebuttal Power Costs_Final Order Electric EXHIBIT A-1 3" xfId="1600"/>
    <cellStyle name="_Chelan Debt Forecast 12.19.05_ROR &amp; CONV FACTOR" xfId="1601"/>
    <cellStyle name="_Chelan Debt Forecast 12.19.05_ROR &amp; CONV FACTOR 2" xfId="1602"/>
    <cellStyle name="_Chelan Debt Forecast 12.19.05_ROR &amp; CONV FACTOR 2 2" xfId="1603"/>
    <cellStyle name="_Chelan Debt Forecast 12.19.05_ROR &amp; CONV FACTOR 3" xfId="1604"/>
    <cellStyle name="_Chelan Debt Forecast 12.19.05_ROR 5.02" xfId="1605"/>
    <cellStyle name="_Chelan Debt Forecast 12.19.05_ROR 5.02 2" xfId="1606"/>
    <cellStyle name="_Chelan Debt Forecast 12.19.05_ROR 5.02 2 2" xfId="1607"/>
    <cellStyle name="_Chelan Debt Forecast 12.19.05_ROR 5.02 3" xfId="1608"/>
    <cellStyle name="_Chelan Debt Forecast 12.19.05_Transmission Workbook for May BOD" xfId="1609"/>
    <cellStyle name="_Chelan Debt Forecast 12.19.05_Transmission Workbook for May BOD 2" xfId="1610"/>
    <cellStyle name="_Chelan Debt Forecast 12.19.05_Wind Integration 10GRC" xfId="1611"/>
    <cellStyle name="_Chelan Debt Forecast 12.19.05_Wind Integration 10GRC 2" xfId="1612"/>
    <cellStyle name="_Colstrip FOR - GADS 1990-2009" xfId="1613"/>
    <cellStyle name="_Colstrip FOR - GADS 1990-2009 2" xfId="1614"/>
    <cellStyle name="_x0013__Confidential Material" xfId="1615"/>
    <cellStyle name="_Copy 11-9 Sumas Proforma - Current" xfId="1616"/>
    <cellStyle name="_Costs not in AURORA 06GRC" xfId="1617"/>
    <cellStyle name="_Costs not in AURORA 06GRC 2" xfId="1618"/>
    <cellStyle name="_Costs not in AURORA 06GRC 2 2" xfId="1619"/>
    <cellStyle name="_Costs not in AURORA 06GRC 2 2 2" xfId="1620"/>
    <cellStyle name="_Costs not in AURORA 06GRC 2 3" xfId="1621"/>
    <cellStyle name="_Costs not in AURORA 06GRC 3" xfId="1622"/>
    <cellStyle name="_Costs not in AURORA 06GRC 3 2" xfId="1623"/>
    <cellStyle name="_Costs not in AURORA 06GRC 3 2 2" xfId="1624"/>
    <cellStyle name="_Costs not in AURORA 06GRC 3 3" xfId="1625"/>
    <cellStyle name="_Costs not in AURORA 06GRC 3 3 2" xfId="1626"/>
    <cellStyle name="_Costs not in AURORA 06GRC 3 4" xfId="1627"/>
    <cellStyle name="_Costs not in AURORA 06GRC 3 4 2" xfId="1628"/>
    <cellStyle name="_Costs not in AURORA 06GRC 4" xfId="1629"/>
    <cellStyle name="_Costs not in AURORA 06GRC 4 2" xfId="1630"/>
    <cellStyle name="_Costs not in AURORA 06GRC 5" xfId="1631"/>
    <cellStyle name="_Costs not in AURORA 06GRC 6" xfId="1632"/>
    <cellStyle name="_Costs not in AURORA 06GRC 7" xfId="1633"/>
    <cellStyle name="_Costs not in AURORA 06GRC_04 07E Wild Horse Wind Expansion (C) (2)" xfId="1634"/>
    <cellStyle name="_Costs not in AURORA 06GRC_04 07E Wild Horse Wind Expansion (C) (2) 2" xfId="1635"/>
    <cellStyle name="_Costs not in AURORA 06GRC_04 07E Wild Horse Wind Expansion (C) (2) 2 2" xfId="1636"/>
    <cellStyle name="_Costs not in AURORA 06GRC_04 07E Wild Horse Wind Expansion (C) (2) 3" xfId="1637"/>
    <cellStyle name="_Costs not in AURORA 06GRC_04 07E Wild Horse Wind Expansion (C) (2)_Adj Bench DR 3 for Initial Briefs (Electric)" xfId="1638"/>
    <cellStyle name="_Costs not in AURORA 06GRC_04 07E Wild Horse Wind Expansion (C) (2)_Adj Bench DR 3 for Initial Briefs (Electric) 2" xfId="1639"/>
    <cellStyle name="_Costs not in AURORA 06GRC_04 07E Wild Horse Wind Expansion (C) (2)_Adj Bench DR 3 for Initial Briefs (Electric) 2 2" xfId="1640"/>
    <cellStyle name="_Costs not in AURORA 06GRC_04 07E Wild Horse Wind Expansion (C) (2)_Adj Bench DR 3 for Initial Briefs (Electric) 3" xfId="1641"/>
    <cellStyle name="_Costs not in AURORA 06GRC_04 07E Wild Horse Wind Expansion (C) (2)_Book1" xfId="1642"/>
    <cellStyle name="_Costs not in AURORA 06GRC_04 07E Wild Horse Wind Expansion (C) (2)_Electric Rev Req Model (2009 GRC) " xfId="1643"/>
    <cellStyle name="_Costs not in AURORA 06GRC_04 07E Wild Horse Wind Expansion (C) (2)_Electric Rev Req Model (2009 GRC)  2" xfId="1644"/>
    <cellStyle name="_Costs not in AURORA 06GRC_04 07E Wild Horse Wind Expansion (C) (2)_Electric Rev Req Model (2009 GRC)  2 2" xfId="1645"/>
    <cellStyle name="_Costs not in AURORA 06GRC_04 07E Wild Horse Wind Expansion (C) (2)_Electric Rev Req Model (2009 GRC)  3" xfId="1646"/>
    <cellStyle name="_Costs not in AURORA 06GRC_04 07E Wild Horse Wind Expansion (C) (2)_Electric Rev Req Model (2009 GRC) Rebuttal" xfId="1647"/>
    <cellStyle name="_Costs not in AURORA 06GRC_04 07E Wild Horse Wind Expansion (C) (2)_Electric Rev Req Model (2009 GRC) Rebuttal 2" xfId="1648"/>
    <cellStyle name="_Costs not in AURORA 06GRC_04 07E Wild Horse Wind Expansion (C) (2)_Electric Rev Req Model (2009 GRC) Rebuttal 2 2" xfId="1649"/>
    <cellStyle name="_Costs not in AURORA 06GRC_04 07E Wild Horse Wind Expansion (C) (2)_Electric Rev Req Model (2009 GRC) Rebuttal 3" xfId="1650"/>
    <cellStyle name="_Costs not in AURORA 06GRC_04 07E Wild Horse Wind Expansion (C) (2)_Electric Rev Req Model (2009 GRC) Rebuttal REmoval of New  WH Solar AdjustMI" xfId="1651"/>
    <cellStyle name="_Costs not in AURORA 06GRC_04 07E Wild Horse Wind Expansion (C) (2)_Electric Rev Req Model (2009 GRC) Rebuttal REmoval of New  WH Solar AdjustMI 2" xfId="1652"/>
    <cellStyle name="_Costs not in AURORA 06GRC_04 07E Wild Horse Wind Expansion (C) (2)_Electric Rev Req Model (2009 GRC) Rebuttal REmoval of New  WH Solar AdjustMI 2 2" xfId="1653"/>
    <cellStyle name="_Costs not in AURORA 06GRC_04 07E Wild Horse Wind Expansion (C) (2)_Electric Rev Req Model (2009 GRC) Rebuttal REmoval of New  WH Solar AdjustMI 3" xfId="1654"/>
    <cellStyle name="_Costs not in AURORA 06GRC_04 07E Wild Horse Wind Expansion (C) (2)_Electric Rev Req Model (2009 GRC) Revised 01-18-2010" xfId="1655"/>
    <cellStyle name="_Costs not in AURORA 06GRC_04 07E Wild Horse Wind Expansion (C) (2)_Electric Rev Req Model (2009 GRC) Revised 01-18-2010 2" xfId="1656"/>
    <cellStyle name="_Costs not in AURORA 06GRC_04 07E Wild Horse Wind Expansion (C) (2)_Electric Rev Req Model (2009 GRC) Revised 01-18-2010 2 2" xfId="1657"/>
    <cellStyle name="_Costs not in AURORA 06GRC_04 07E Wild Horse Wind Expansion (C) (2)_Electric Rev Req Model (2009 GRC) Revised 01-18-2010 3" xfId="1658"/>
    <cellStyle name="_Costs not in AURORA 06GRC_04 07E Wild Horse Wind Expansion (C) (2)_Electric Rev Req Model (2010 GRC)" xfId="1659"/>
    <cellStyle name="_Costs not in AURORA 06GRC_04 07E Wild Horse Wind Expansion (C) (2)_Electric Rev Req Model (2010 GRC) SF" xfId="1660"/>
    <cellStyle name="_Costs not in AURORA 06GRC_04 07E Wild Horse Wind Expansion (C) (2)_Final Order Electric EXHIBIT A-1" xfId="1661"/>
    <cellStyle name="_Costs not in AURORA 06GRC_04 07E Wild Horse Wind Expansion (C) (2)_Final Order Electric EXHIBIT A-1 2" xfId="1662"/>
    <cellStyle name="_Costs not in AURORA 06GRC_04 07E Wild Horse Wind Expansion (C) (2)_Final Order Electric EXHIBIT A-1 2 2" xfId="1663"/>
    <cellStyle name="_Costs not in AURORA 06GRC_04 07E Wild Horse Wind Expansion (C) (2)_Final Order Electric EXHIBIT A-1 3" xfId="1664"/>
    <cellStyle name="_Costs not in AURORA 06GRC_04 07E Wild Horse Wind Expansion (C) (2)_TENASKA REGULATORY ASSET" xfId="1665"/>
    <cellStyle name="_Costs not in AURORA 06GRC_04 07E Wild Horse Wind Expansion (C) (2)_TENASKA REGULATORY ASSET 2" xfId="1666"/>
    <cellStyle name="_Costs not in AURORA 06GRC_04 07E Wild Horse Wind Expansion (C) (2)_TENASKA REGULATORY ASSET 2 2" xfId="1667"/>
    <cellStyle name="_Costs not in AURORA 06GRC_04 07E Wild Horse Wind Expansion (C) (2)_TENASKA REGULATORY ASSET 3" xfId="1668"/>
    <cellStyle name="_Costs not in AURORA 06GRC_16.37E Wild Horse Expansion DeferralRevwrkingfile SF" xfId="1669"/>
    <cellStyle name="_Costs not in AURORA 06GRC_16.37E Wild Horse Expansion DeferralRevwrkingfile SF 2" xfId="1670"/>
    <cellStyle name="_Costs not in AURORA 06GRC_16.37E Wild Horse Expansion DeferralRevwrkingfile SF 2 2" xfId="1671"/>
    <cellStyle name="_Costs not in AURORA 06GRC_16.37E Wild Horse Expansion DeferralRevwrkingfile SF 3" xfId="1672"/>
    <cellStyle name="_Costs not in AURORA 06GRC_2009 Compliance Filing PCA Exhibits for GRC" xfId="1673"/>
    <cellStyle name="_Costs not in AURORA 06GRC_2009 GRC Compl Filing - Exhibit D" xfId="1674"/>
    <cellStyle name="_Costs not in AURORA 06GRC_2009 GRC Compl Filing - Exhibit D 2" xfId="1675"/>
    <cellStyle name="_Costs not in AURORA 06GRC_3.01 Income Statement" xfId="1676"/>
    <cellStyle name="_Costs not in AURORA 06GRC_4 31 Regulatory Assets and Liabilities  7 06- Exhibit D" xfId="1677"/>
    <cellStyle name="_Costs not in AURORA 06GRC_4 31 Regulatory Assets and Liabilities  7 06- Exhibit D 2" xfId="1678"/>
    <cellStyle name="_Costs not in AURORA 06GRC_4 31 Regulatory Assets and Liabilities  7 06- Exhibit D 2 2" xfId="1679"/>
    <cellStyle name="_Costs not in AURORA 06GRC_4 31 Regulatory Assets and Liabilities  7 06- Exhibit D 3" xfId="1680"/>
    <cellStyle name="_Costs not in AURORA 06GRC_4 31 Regulatory Assets and Liabilities  7 06- Exhibit D_NIM Summary" xfId="1681"/>
    <cellStyle name="_Costs not in AURORA 06GRC_4 31 Regulatory Assets and Liabilities  7 06- Exhibit D_NIM Summary 2" xfId="1682"/>
    <cellStyle name="_Costs not in AURORA 06GRC_4 32 Regulatory Assets and Liabilities  7 06- Exhibit D" xfId="1683"/>
    <cellStyle name="_Costs not in AURORA 06GRC_4 32 Regulatory Assets and Liabilities  7 06- Exhibit D 2" xfId="1684"/>
    <cellStyle name="_Costs not in AURORA 06GRC_4 32 Regulatory Assets and Liabilities  7 06- Exhibit D 2 2" xfId="1685"/>
    <cellStyle name="_Costs not in AURORA 06GRC_4 32 Regulatory Assets and Liabilities  7 06- Exhibit D 3" xfId="1686"/>
    <cellStyle name="_Costs not in AURORA 06GRC_4 32 Regulatory Assets and Liabilities  7 06- Exhibit D_NIM Summary" xfId="1687"/>
    <cellStyle name="_Costs not in AURORA 06GRC_4 32 Regulatory Assets and Liabilities  7 06- Exhibit D_NIM Summary 2" xfId="1688"/>
    <cellStyle name="_Costs not in AURORA 06GRC_ACCOUNTS" xfId="1689"/>
    <cellStyle name="_Costs not in AURORA 06GRC_AURORA Total New" xfId="1690"/>
    <cellStyle name="_Costs not in AURORA 06GRC_AURORA Total New 2" xfId="1691"/>
    <cellStyle name="_Costs not in AURORA 06GRC_Book2" xfId="1692"/>
    <cellStyle name="_Costs not in AURORA 06GRC_Book2 2" xfId="1693"/>
    <cellStyle name="_Costs not in AURORA 06GRC_Book2 2 2" xfId="1694"/>
    <cellStyle name="_Costs not in AURORA 06GRC_Book2 3" xfId="1695"/>
    <cellStyle name="_Costs not in AURORA 06GRC_Book2_Adj Bench DR 3 for Initial Briefs (Electric)" xfId="1696"/>
    <cellStyle name="_Costs not in AURORA 06GRC_Book2_Adj Bench DR 3 for Initial Briefs (Electric) 2" xfId="1697"/>
    <cellStyle name="_Costs not in AURORA 06GRC_Book2_Adj Bench DR 3 for Initial Briefs (Electric) 2 2" xfId="1698"/>
    <cellStyle name="_Costs not in AURORA 06GRC_Book2_Adj Bench DR 3 for Initial Briefs (Electric) 3" xfId="1699"/>
    <cellStyle name="_Costs not in AURORA 06GRC_Book2_Electric Rev Req Model (2009 GRC) Rebuttal" xfId="1700"/>
    <cellStyle name="_Costs not in AURORA 06GRC_Book2_Electric Rev Req Model (2009 GRC) Rebuttal 2" xfId="1701"/>
    <cellStyle name="_Costs not in AURORA 06GRC_Book2_Electric Rev Req Model (2009 GRC) Rebuttal 2 2" xfId="1702"/>
    <cellStyle name="_Costs not in AURORA 06GRC_Book2_Electric Rev Req Model (2009 GRC) Rebuttal 3" xfId="1703"/>
    <cellStyle name="_Costs not in AURORA 06GRC_Book2_Electric Rev Req Model (2009 GRC) Rebuttal REmoval of New  WH Solar AdjustMI" xfId="1704"/>
    <cellStyle name="_Costs not in AURORA 06GRC_Book2_Electric Rev Req Model (2009 GRC) Rebuttal REmoval of New  WH Solar AdjustMI 2" xfId="1705"/>
    <cellStyle name="_Costs not in AURORA 06GRC_Book2_Electric Rev Req Model (2009 GRC) Rebuttal REmoval of New  WH Solar AdjustMI 2 2" xfId="1706"/>
    <cellStyle name="_Costs not in AURORA 06GRC_Book2_Electric Rev Req Model (2009 GRC) Rebuttal REmoval of New  WH Solar AdjustMI 3" xfId="1707"/>
    <cellStyle name="_Costs not in AURORA 06GRC_Book2_Electric Rev Req Model (2009 GRC) Revised 01-18-2010" xfId="1708"/>
    <cellStyle name="_Costs not in AURORA 06GRC_Book2_Electric Rev Req Model (2009 GRC) Revised 01-18-2010 2" xfId="1709"/>
    <cellStyle name="_Costs not in AURORA 06GRC_Book2_Electric Rev Req Model (2009 GRC) Revised 01-18-2010 2 2" xfId="1710"/>
    <cellStyle name="_Costs not in AURORA 06GRC_Book2_Electric Rev Req Model (2009 GRC) Revised 01-18-2010 3" xfId="1711"/>
    <cellStyle name="_Costs not in AURORA 06GRC_Book2_Final Order Electric EXHIBIT A-1" xfId="1712"/>
    <cellStyle name="_Costs not in AURORA 06GRC_Book2_Final Order Electric EXHIBIT A-1 2" xfId="1713"/>
    <cellStyle name="_Costs not in AURORA 06GRC_Book2_Final Order Electric EXHIBIT A-1 2 2" xfId="1714"/>
    <cellStyle name="_Costs not in AURORA 06GRC_Book2_Final Order Electric EXHIBIT A-1 3" xfId="1715"/>
    <cellStyle name="_Costs not in AURORA 06GRC_Book4" xfId="1716"/>
    <cellStyle name="_Costs not in AURORA 06GRC_Book4 2" xfId="1717"/>
    <cellStyle name="_Costs not in AURORA 06GRC_Book4 2 2" xfId="1718"/>
    <cellStyle name="_Costs not in AURORA 06GRC_Book4 3" xfId="1719"/>
    <cellStyle name="_Costs not in AURORA 06GRC_Book9" xfId="1720"/>
    <cellStyle name="_Costs not in AURORA 06GRC_Book9 2" xfId="1721"/>
    <cellStyle name="_Costs not in AURORA 06GRC_Book9 2 2" xfId="1722"/>
    <cellStyle name="_Costs not in AURORA 06GRC_Book9 3" xfId="1723"/>
    <cellStyle name="_Costs not in AURORA 06GRC_Check the Interest Calculation" xfId="1724"/>
    <cellStyle name="_Costs not in AURORA 06GRC_Check the Interest Calculation_Scenario 1 REC vs PTC Offset" xfId="1725"/>
    <cellStyle name="_Costs not in AURORA 06GRC_Check the Interest Calculation_Scenario 3" xfId="1726"/>
    <cellStyle name="_Costs not in AURORA 06GRC_Chelan PUD Power Costs (8-10)" xfId="1727"/>
    <cellStyle name="_Costs not in AURORA 06GRC_Exhibit D fr R Gho 12-31-08" xfId="1728"/>
    <cellStyle name="_Costs not in AURORA 06GRC_Exhibit D fr R Gho 12-31-08 2" xfId="1729"/>
    <cellStyle name="_Costs not in AURORA 06GRC_Exhibit D fr R Gho 12-31-08 v2" xfId="1730"/>
    <cellStyle name="_Costs not in AURORA 06GRC_Exhibit D fr R Gho 12-31-08 v2 2" xfId="1731"/>
    <cellStyle name="_Costs not in AURORA 06GRC_Exhibit D fr R Gho 12-31-08 v2_NIM Summary" xfId="1732"/>
    <cellStyle name="_Costs not in AURORA 06GRC_Exhibit D fr R Gho 12-31-08 v2_NIM Summary 2" xfId="1733"/>
    <cellStyle name="_Costs not in AURORA 06GRC_Exhibit D fr R Gho 12-31-08_NIM Summary" xfId="1734"/>
    <cellStyle name="_Costs not in AURORA 06GRC_Exhibit D fr R Gho 12-31-08_NIM Summary 2" xfId="1735"/>
    <cellStyle name="_Costs not in AURORA 06GRC_Gas Rev Req Model (2010 GRC)" xfId="1736"/>
    <cellStyle name="_Costs not in AURORA 06GRC_Hopkins Ridge Prepaid Tran - Interest Earned RY 12ME Feb  '11" xfId="1737"/>
    <cellStyle name="_Costs not in AURORA 06GRC_Hopkins Ridge Prepaid Tran - Interest Earned RY 12ME Feb  '11 2" xfId="1738"/>
    <cellStyle name="_Costs not in AURORA 06GRC_Hopkins Ridge Prepaid Tran - Interest Earned RY 12ME Feb  '11_NIM Summary" xfId="1739"/>
    <cellStyle name="_Costs not in AURORA 06GRC_Hopkins Ridge Prepaid Tran - Interest Earned RY 12ME Feb  '11_NIM Summary 2" xfId="1740"/>
    <cellStyle name="_Costs not in AURORA 06GRC_Hopkins Ridge Prepaid Tran - Interest Earned RY 12ME Feb  '11_Transmission Workbook for May BOD" xfId="1741"/>
    <cellStyle name="_Costs not in AURORA 06GRC_Hopkins Ridge Prepaid Tran - Interest Earned RY 12ME Feb  '11_Transmission Workbook for May BOD 2" xfId="1742"/>
    <cellStyle name="_Costs not in AURORA 06GRC_INPUTS" xfId="1743"/>
    <cellStyle name="_Costs not in AURORA 06GRC_INPUTS 2" xfId="1744"/>
    <cellStyle name="_Costs not in AURORA 06GRC_INPUTS 2 2" xfId="1745"/>
    <cellStyle name="_Costs not in AURORA 06GRC_INPUTS 3" xfId="1746"/>
    <cellStyle name="_Costs not in AURORA 06GRC_NIM Summary" xfId="1747"/>
    <cellStyle name="_Costs not in AURORA 06GRC_NIM Summary 09GRC" xfId="1748"/>
    <cellStyle name="_Costs not in AURORA 06GRC_NIM Summary 09GRC 2" xfId="1749"/>
    <cellStyle name="_Costs not in AURORA 06GRC_NIM Summary 2" xfId="1750"/>
    <cellStyle name="_Costs not in AURORA 06GRC_NIM Summary 3" xfId="1751"/>
    <cellStyle name="_Costs not in AURORA 06GRC_NIM Summary 4" xfId="1752"/>
    <cellStyle name="_Costs not in AURORA 06GRC_NIM Summary 5" xfId="1753"/>
    <cellStyle name="_Costs not in AURORA 06GRC_NIM Summary 6" xfId="1754"/>
    <cellStyle name="_Costs not in AURORA 06GRC_NIM Summary 7" xfId="1755"/>
    <cellStyle name="_Costs not in AURORA 06GRC_NIM Summary 8" xfId="1756"/>
    <cellStyle name="_Costs not in AURORA 06GRC_NIM Summary 9" xfId="1757"/>
    <cellStyle name="_Costs not in AURORA 06GRC_PCA 10 -  Exhibit D from A Kellogg Jan 2011" xfId="1758"/>
    <cellStyle name="_Costs not in AURORA 06GRC_PCA 10 -  Exhibit D from A Kellogg July 2011" xfId="1759"/>
    <cellStyle name="_Costs not in AURORA 06GRC_PCA 10 -  Exhibit D from S Free Rcv'd 12-11" xfId="1760"/>
    <cellStyle name="_Costs not in AURORA 06GRC_PCA 7 - Exhibit D update 11_30_08 (2)" xfId="1761"/>
    <cellStyle name="_Costs not in AURORA 06GRC_PCA 7 - Exhibit D update 11_30_08 (2) 2" xfId="1762"/>
    <cellStyle name="_Costs not in AURORA 06GRC_PCA 7 - Exhibit D update 11_30_08 (2) 2 2" xfId="1763"/>
    <cellStyle name="_Costs not in AURORA 06GRC_PCA 7 - Exhibit D update 11_30_08 (2) 3" xfId="1764"/>
    <cellStyle name="_Costs not in AURORA 06GRC_PCA 7 - Exhibit D update 11_30_08 (2)_NIM Summary" xfId="1765"/>
    <cellStyle name="_Costs not in AURORA 06GRC_PCA 7 - Exhibit D update 11_30_08 (2)_NIM Summary 2" xfId="1766"/>
    <cellStyle name="_Costs not in AURORA 06GRC_PCA 8 - Exhibit D update 12_31_09" xfId="1767"/>
    <cellStyle name="_Costs not in AURORA 06GRC_PCA 9 -  Exhibit D April 2010" xfId="1768"/>
    <cellStyle name="_Costs not in AURORA 06GRC_PCA 9 -  Exhibit D April 2010 (3)" xfId="1769"/>
    <cellStyle name="_Costs not in AURORA 06GRC_PCA 9 -  Exhibit D April 2010 (3) 2" xfId="1770"/>
    <cellStyle name="_Costs not in AURORA 06GRC_PCA 9 -  Exhibit D Feb 2010" xfId="1771"/>
    <cellStyle name="_Costs not in AURORA 06GRC_PCA 9 -  Exhibit D Feb 2010 v2" xfId="1772"/>
    <cellStyle name="_Costs not in AURORA 06GRC_PCA 9 -  Exhibit D Feb 2010 WF" xfId="1773"/>
    <cellStyle name="_Costs not in AURORA 06GRC_PCA 9 -  Exhibit D Jan 2010" xfId="1774"/>
    <cellStyle name="_Costs not in AURORA 06GRC_PCA 9 -  Exhibit D March 2010 (2)" xfId="1775"/>
    <cellStyle name="_Costs not in AURORA 06GRC_PCA 9 -  Exhibit D Nov 2010" xfId="1776"/>
    <cellStyle name="_Costs not in AURORA 06GRC_PCA 9 - Exhibit D at August 2010" xfId="1777"/>
    <cellStyle name="_Costs not in AURORA 06GRC_PCA 9 - Exhibit D June 2010 GRC" xfId="1778"/>
    <cellStyle name="_Costs not in AURORA 06GRC_Power Costs - Comparison bx Rbtl-Staff-Jt-PC" xfId="1779"/>
    <cellStyle name="_Costs not in AURORA 06GRC_Power Costs - Comparison bx Rbtl-Staff-Jt-PC 2" xfId="1780"/>
    <cellStyle name="_Costs not in AURORA 06GRC_Power Costs - Comparison bx Rbtl-Staff-Jt-PC 2 2" xfId="1781"/>
    <cellStyle name="_Costs not in AURORA 06GRC_Power Costs - Comparison bx Rbtl-Staff-Jt-PC 3" xfId="1782"/>
    <cellStyle name="_Costs not in AURORA 06GRC_Power Costs - Comparison bx Rbtl-Staff-Jt-PC_Adj Bench DR 3 for Initial Briefs (Electric)" xfId="1783"/>
    <cellStyle name="_Costs not in AURORA 06GRC_Power Costs - Comparison bx Rbtl-Staff-Jt-PC_Adj Bench DR 3 for Initial Briefs (Electric) 2" xfId="1784"/>
    <cellStyle name="_Costs not in AURORA 06GRC_Power Costs - Comparison bx Rbtl-Staff-Jt-PC_Adj Bench DR 3 for Initial Briefs (Electric) 2 2" xfId="1785"/>
    <cellStyle name="_Costs not in AURORA 06GRC_Power Costs - Comparison bx Rbtl-Staff-Jt-PC_Adj Bench DR 3 for Initial Briefs (Electric) 3" xfId="1786"/>
    <cellStyle name="_Costs not in AURORA 06GRC_Power Costs - Comparison bx Rbtl-Staff-Jt-PC_Electric Rev Req Model (2009 GRC) Rebuttal" xfId="1787"/>
    <cellStyle name="_Costs not in AURORA 06GRC_Power Costs - Comparison bx Rbtl-Staff-Jt-PC_Electric Rev Req Model (2009 GRC) Rebuttal 2" xfId="1788"/>
    <cellStyle name="_Costs not in AURORA 06GRC_Power Costs - Comparison bx Rbtl-Staff-Jt-PC_Electric Rev Req Model (2009 GRC) Rebuttal 2 2" xfId="1789"/>
    <cellStyle name="_Costs not in AURORA 06GRC_Power Costs - Comparison bx Rbtl-Staff-Jt-PC_Electric Rev Req Model (2009 GRC) Rebuttal 3" xfId="1790"/>
    <cellStyle name="_Costs not in AURORA 06GRC_Power Costs - Comparison bx Rbtl-Staff-Jt-PC_Electric Rev Req Model (2009 GRC) Rebuttal REmoval of New  WH Solar AdjustMI" xfId="1791"/>
    <cellStyle name="_Costs not in AURORA 06GRC_Power Costs - Comparison bx Rbtl-Staff-Jt-PC_Electric Rev Req Model (2009 GRC) Rebuttal REmoval of New  WH Solar AdjustMI 2" xfId="1792"/>
    <cellStyle name="_Costs not in AURORA 06GRC_Power Costs - Comparison bx Rbtl-Staff-Jt-PC_Electric Rev Req Model (2009 GRC) Rebuttal REmoval of New  WH Solar AdjustMI 2 2" xfId="1793"/>
    <cellStyle name="_Costs not in AURORA 06GRC_Power Costs - Comparison bx Rbtl-Staff-Jt-PC_Electric Rev Req Model (2009 GRC) Rebuttal REmoval of New  WH Solar AdjustMI 3" xfId="1794"/>
    <cellStyle name="_Costs not in AURORA 06GRC_Power Costs - Comparison bx Rbtl-Staff-Jt-PC_Electric Rev Req Model (2009 GRC) Revised 01-18-2010" xfId="1795"/>
    <cellStyle name="_Costs not in AURORA 06GRC_Power Costs - Comparison bx Rbtl-Staff-Jt-PC_Electric Rev Req Model (2009 GRC) Revised 01-18-2010 2" xfId="1796"/>
    <cellStyle name="_Costs not in AURORA 06GRC_Power Costs - Comparison bx Rbtl-Staff-Jt-PC_Electric Rev Req Model (2009 GRC) Revised 01-18-2010 2 2" xfId="1797"/>
    <cellStyle name="_Costs not in AURORA 06GRC_Power Costs - Comparison bx Rbtl-Staff-Jt-PC_Electric Rev Req Model (2009 GRC) Revised 01-18-2010 3" xfId="1798"/>
    <cellStyle name="_Costs not in AURORA 06GRC_Power Costs - Comparison bx Rbtl-Staff-Jt-PC_Final Order Electric EXHIBIT A-1" xfId="1799"/>
    <cellStyle name="_Costs not in AURORA 06GRC_Power Costs - Comparison bx Rbtl-Staff-Jt-PC_Final Order Electric EXHIBIT A-1 2" xfId="1800"/>
    <cellStyle name="_Costs not in AURORA 06GRC_Power Costs - Comparison bx Rbtl-Staff-Jt-PC_Final Order Electric EXHIBIT A-1 2 2" xfId="1801"/>
    <cellStyle name="_Costs not in AURORA 06GRC_Power Costs - Comparison bx Rbtl-Staff-Jt-PC_Final Order Electric EXHIBIT A-1 3" xfId="1802"/>
    <cellStyle name="_Costs not in AURORA 06GRC_Production Adj 4.37" xfId="1803"/>
    <cellStyle name="_Costs not in AURORA 06GRC_Production Adj 4.37 2" xfId="1804"/>
    <cellStyle name="_Costs not in AURORA 06GRC_Production Adj 4.37 2 2" xfId="1805"/>
    <cellStyle name="_Costs not in AURORA 06GRC_Production Adj 4.37 3" xfId="1806"/>
    <cellStyle name="_Costs not in AURORA 06GRC_Purchased Power Adj 4.03" xfId="1807"/>
    <cellStyle name="_Costs not in AURORA 06GRC_Purchased Power Adj 4.03 2" xfId="1808"/>
    <cellStyle name="_Costs not in AURORA 06GRC_Purchased Power Adj 4.03 2 2" xfId="1809"/>
    <cellStyle name="_Costs not in AURORA 06GRC_Purchased Power Adj 4.03 3" xfId="1810"/>
    <cellStyle name="_Costs not in AURORA 06GRC_Rebuttal Power Costs" xfId="1811"/>
    <cellStyle name="_Costs not in AURORA 06GRC_Rebuttal Power Costs 2" xfId="1812"/>
    <cellStyle name="_Costs not in AURORA 06GRC_Rebuttal Power Costs 2 2" xfId="1813"/>
    <cellStyle name="_Costs not in AURORA 06GRC_Rebuttal Power Costs 3" xfId="1814"/>
    <cellStyle name="_Costs not in AURORA 06GRC_Rebuttal Power Costs_Adj Bench DR 3 for Initial Briefs (Electric)" xfId="1815"/>
    <cellStyle name="_Costs not in AURORA 06GRC_Rebuttal Power Costs_Adj Bench DR 3 for Initial Briefs (Electric) 2" xfId="1816"/>
    <cellStyle name="_Costs not in AURORA 06GRC_Rebuttal Power Costs_Adj Bench DR 3 for Initial Briefs (Electric) 2 2" xfId="1817"/>
    <cellStyle name="_Costs not in AURORA 06GRC_Rebuttal Power Costs_Adj Bench DR 3 for Initial Briefs (Electric) 3" xfId="1818"/>
    <cellStyle name="_Costs not in AURORA 06GRC_Rebuttal Power Costs_Electric Rev Req Model (2009 GRC) Rebuttal" xfId="1819"/>
    <cellStyle name="_Costs not in AURORA 06GRC_Rebuttal Power Costs_Electric Rev Req Model (2009 GRC) Rebuttal 2" xfId="1820"/>
    <cellStyle name="_Costs not in AURORA 06GRC_Rebuttal Power Costs_Electric Rev Req Model (2009 GRC) Rebuttal 2 2" xfId="1821"/>
    <cellStyle name="_Costs not in AURORA 06GRC_Rebuttal Power Costs_Electric Rev Req Model (2009 GRC) Rebuttal 3" xfId="1822"/>
    <cellStyle name="_Costs not in AURORA 06GRC_Rebuttal Power Costs_Electric Rev Req Model (2009 GRC) Rebuttal REmoval of New  WH Solar AdjustMI" xfId="1823"/>
    <cellStyle name="_Costs not in AURORA 06GRC_Rebuttal Power Costs_Electric Rev Req Model (2009 GRC) Rebuttal REmoval of New  WH Solar AdjustMI 2" xfId="1824"/>
    <cellStyle name="_Costs not in AURORA 06GRC_Rebuttal Power Costs_Electric Rev Req Model (2009 GRC) Rebuttal REmoval of New  WH Solar AdjustMI 2 2" xfId="1825"/>
    <cellStyle name="_Costs not in AURORA 06GRC_Rebuttal Power Costs_Electric Rev Req Model (2009 GRC) Rebuttal REmoval of New  WH Solar AdjustMI 3" xfId="1826"/>
    <cellStyle name="_Costs not in AURORA 06GRC_Rebuttal Power Costs_Electric Rev Req Model (2009 GRC) Revised 01-18-2010" xfId="1827"/>
    <cellStyle name="_Costs not in AURORA 06GRC_Rebuttal Power Costs_Electric Rev Req Model (2009 GRC) Revised 01-18-2010 2" xfId="1828"/>
    <cellStyle name="_Costs not in AURORA 06GRC_Rebuttal Power Costs_Electric Rev Req Model (2009 GRC) Revised 01-18-2010 2 2" xfId="1829"/>
    <cellStyle name="_Costs not in AURORA 06GRC_Rebuttal Power Costs_Electric Rev Req Model (2009 GRC) Revised 01-18-2010 3" xfId="1830"/>
    <cellStyle name="_Costs not in AURORA 06GRC_Rebuttal Power Costs_Final Order Electric EXHIBIT A-1" xfId="1831"/>
    <cellStyle name="_Costs not in AURORA 06GRC_Rebuttal Power Costs_Final Order Electric EXHIBIT A-1 2" xfId="1832"/>
    <cellStyle name="_Costs not in AURORA 06GRC_Rebuttal Power Costs_Final Order Electric EXHIBIT A-1 2 2" xfId="1833"/>
    <cellStyle name="_Costs not in AURORA 06GRC_Rebuttal Power Costs_Final Order Electric EXHIBIT A-1 3" xfId="1834"/>
    <cellStyle name="_Costs not in AURORA 06GRC_ROR &amp; CONV FACTOR" xfId="1835"/>
    <cellStyle name="_Costs not in AURORA 06GRC_ROR &amp; CONV FACTOR 2" xfId="1836"/>
    <cellStyle name="_Costs not in AURORA 06GRC_ROR &amp; CONV FACTOR 2 2" xfId="1837"/>
    <cellStyle name="_Costs not in AURORA 06GRC_ROR &amp; CONV FACTOR 3" xfId="1838"/>
    <cellStyle name="_Costs not in AURORA 06GRC_ROR 5.02" xfId="1839"/>
    <cellStyle name="_Costs not in AURORA 06GRC_ROR 5.02 2" xfId="1840"/>
    <cellStyle name="_Costs not in AURORA 06GRC_ROR 5.02 2 2" xfId="1841"/>
    <cellStyle name="_Costs not in AURORA 06GRC_ROR 5.02 3" xfId="1842"/>
    <cellStyle name="_Costs not in AURORA 06GRC_Transmission Workbook for May BOD" xfId="1843"/>
    <cellStyle name="_Costs not in AURORA 06GRC_Transmission Workbook for May BOD 2" xfId="1844"/>
    <cellStyle name="_Costs not in AURORA 06GRC_Wind Integration 10GRC" xfId="1845"/>
    <cellStyle name="_Costs not in AURORA 06GRC_Wind Integration 10GRC 2" xfId="1846"/>
    <cellStyle name="_Costs not in AURORA 2006GRC 6.15.06" xfId="1847"/>
    <cellStyle name="_Costs not in AURORA 2006GRC 6.15.06 2" xfId="1848"/>
    <cellStyle name="_Costs not in AURORA 2006GRC 6.15.06 2 2" xfId="1849"/>
    <cellStyle name="_Costs not in AURORA 2006GRC 6.15.06 2 2 2" xfId="1850"/>
    <cellStyle name="_Costs not in AURORA 2006GRC 6.15.06 2 3" xfId="1851"/>
    <cellStyle name="_Costs not in AURORA 2006GRC 6.15.06 3" xfId="1852"/>
    <cellStyle name="_Costs not in AURORA 2006GRC 6.15.06 3 2" xfId="1853"/>
    <cellStyle name="_Costs not in AURORA 2006GRC 6.15.06 3 2 2" xfId="1854"/>
    <cellStyle name="_Costs not in AURORA 2006GRC 6.15.06 3 3" xfId="1855"/>
    <cellStyle name="_Costs not in AURORA 2006GRC 6.15.06 3 3 2" xfId="1856"/>
    <cellStyle name="_Costs not in AURORA 2006GRC 6.15.06 3 4" xfId="1857"/>
    <cellStyle name="_Costs not in AURORA 2006GRC 6.15.06 3 4 2" xfId="1858"/>
    <cellStyle name="_Costs not in AURORA 2006GRC 6.15.06 4" xfId="1859"/>
    <cellStyle name="_Costs not in AURORA 2006GRC 6.15.06 4 2" xfId="1860"/>
    <cellStyle name="_Costs not in AURORA 2006GRC 6.15.06 5" xfId="1861"/>
    <cellStyle name="_Costs not in AURORA 2006GRC 6.15.06 6" xfId="1862"/>
    <cellStyle name="_Costs not in AURORA 2006GRC 6.15.06 7" xfId="1863"/>
    <cellStyle name="_Costs not in AURORA 2006GRC 6.15.06_04 07E Wild Horse Wind Expansion (C) (2)" xfId="1864"/>
    <cellStyle name="_Costs not in AURORA 2006GRC 6.15.06_04 07E Wild Horse Wind Expansion (C) (2) 2" xfId="1865"/>
    <cellStyle name="_Costs not in AURORA 2006GRC 6.15.06_04 07E Wild Horse Wind Expansion (C) (2) 2 2" xfId="1866"/>
    <cellStyle name="_Costs not in AURORA 2006GRC 6.15.06_04 07E Wild Horse Wind Expansion (C) (2) 3" xfId="1867"/>
    <cellStyle name="_Costs not in AURORA 2006GRC 6.15.06_04 07E Wild Horse Wind Expansion (C) (2)_Adj Bench DR 3 for Initial Briefs (Electric)" xfId="1868"/>
    <cellStyle name="_Costs not in AURORA 2006GRC 6.15.06_04 07E Wild Horse Wind Expansion (C) (2)_Adj Bench DR 3 for Initial Briefs (Electric) 2" xfId="1869"/>
    <cellStyle name="_Costs not in AURORA 2006GRC 6.15.06_04 07E Wild Horse Wind Expansion (C) (2)_Adj Bench DR 3 for Initial Briefs (Electric) 2 2" xfId="1870"/>
    <cellStyle name="_Costs not in AURORA 2006GRC 6.15.06_04 07E Wild Horse Wind Expansion (C) (2)_Adj Bench DR 3 for Initial Briefs (Electric) 3" xfId="1871"/>
    <cellStyle name="_Costs not in AURORA 2006GRC 6.15.06_04 07E Wild Horse Wind Expansion (C) (2)_Book1" xfId="1872"/>
    <cellStyle name="_Costs not in AURORA 2006GRC 6.15.06_04 07E Wild Horse Wind Expansion (C) (2)_Electric Rev Req Model (2009 GRC) " xfId="1873"/>
    <cellStyle name="_Costs not in AURORA 2006GRC 6.15.06_04 07E Wild Horse Wind Expansion (C) (2)_Electric Rev Req Model (2009 GRC)  2" xfId="1874"/>
    <cellStyle name="_Costs not in AURORA 2006GRC 6.15.06_04 07E Wild Horse Wind Expansion (C) (2)_Electric Rev Req Model (2009 GRC)  2 2" xfId="1875"/>
    <cellStyle name="_Costs not in AURORA 2006GRC 6.15.06_04 07E Wild Horse Wind Expansion (C) (2)_Electric Rev Req Model (2009 GRC)  3" xfId="1876"/>
    <cellStyle name="_Costs not in AURORA 2006GRC 6.15.06_04 07E Wild Horse Wind Expansion (C) (2)_Electric Rev Req Model (2009 GRC) Rebuttal" xfId="1877"/>
    <cellStyle name="_Costs not in AURORA 2006GRC 6.15.06_04 07E Wild Horse Wind Expansion (C) (2)_Electric Rev Req Model (2009 GRC) Rebuttal 2" xfId="1878"/>
    <cellStyle name="_Costs not in AURORA 2006GRC 6.15.06_04 07E Wild Horse Wind Expansion (C) (2)_Electric Rev Req Model (2009 GRC) Rebuttal 2 2" xfId="1879"/>
    <cellStyle name="_Costs not in AURORA 2006GRC 6.15.06_04 07E Wild Horse Wind Expansion (C) (2)_Electric Rev Req Model (2009 GRC) Rebuttal 3" xfId="1880"/>
    <cellStyle name="_Costs not in AURORA 2006GRC 6.15.06_04 07E Wild Horse Wind Expansion (C) (2)_Electric Rev Req Model (2009 GRC) Rebuttal REmoval of New  WH Solar AdjustMI" xfId="1881"/>
    <cellStyle name="_Costs not in AURORA 2006GRC 6.15.06_04 07E Wild Horse Wind Expansion (C) (2)_Electric Rev Req Model (2009 GRC) Rebuttal REmoval of New  WH Solar AdjustMI 2" xfId="1882"/>
    <cellStyle name="_Costs not in AURORA 2006GRC 6.15.06_04 07E Wild Horse Wind Expansion (C) (2)_Electric Rev Req Model (2009 GRC) Rebuttal REmoval of New  WH Solar AdjustMI 2 2" xfId="1883"/>
    <cellStyle name="_Costs not in AURORA 2006GRC 6.15.06_04 07E Wild Horse Wind Expansion (C) (2)_Electric Rev Req Model (2009 GRC) Rebuttal REmoval of New  WH Solar AdjustMI 3" xfId="1884"/>
    <cellStyle name="_Costs not in AURORA 2006GRC 6.15.06_04 07E Wild Horse Wind Expansion (C) (2)_Electric Rev Req Model (2009 GRC) Revised 01-18-2010" xfId="1885"/>
    <cellStyle name="_Costs not in AURORA 2006GRC 6.15.06_04 07E Wild Horse Wind Expansion (C) (2)_Electric Rev Req Model (2009 GRC) Revised 01-18-2010 2" xfId="1886"/>
    <cellStyle name="_Costs not in AURORA 2006GRC 6.15.06_04 07E Wild Horse Wind Expansion (C) (2)_Electric Rev Req Model (2009 GRC) Revised 01-18-2010 2 2" xfId="1887"/>
    <cellStyle name="_Costs not in AURORA 2006GRC 6.15.06_04 07E Wild Horse Wind Expansion (C) (2)_Electric Rev Req Model (2009 GRC) Revised 01-18-2010 3" xfId="1888"/>
    <cellStyle name="_Costs not in AURORA 2006GRC 6.15.06_04 07E Wild Horse Wind Expansion (C) (2)_Electric Rev Req Model (2010 GRC)" xfId="1889"/>
    <cellStyle name="_Costs not in AURORA 2006GRC 6.15.06_04 07E Wild Horse Wind Expansion (C) (2)_Electric Rev Req Model (2010 GRC) SF" xfId="1890"/>
    <cellStyle name="_Costs not in AURORA 2006GRC 6.15.06_04 07E Wild Horse Wind Expansion (C) (2)_Final Order Electric EXHIBIT A-1" xfId="1891"/>
    <cellStyle name="_Costs not in AURORA 2006GRC 6.15.06_04 07E Wild Horse Wind Expansion (C) (2)_Final Order Electric EXHIBIT A-1 2" xfId="1892"/>
    <cellStyle name="_Costs not in AURORA 2006GRC 6.15.06_04 07E Wild Horse Wind Expansion (C) (2)_Final Order Electric EXHIBIT A-1 2 2" xfId="1893"/>
    <cellStyle name="_Costs not in AURORA 2006GRC 6.15.06_04 07E Wild Horse Wind Expansion (C) (2)_Final Order Electric EXHIBIT A-1 3" xfId="1894"/>
    <cellStyle name="_Costs not in AURORA 2006GRC 6.15.06_04 07E Wild Horse Wind Expansion (C) (2)_TENASKA REGULATORY ASSET" xfId="1895"/>
    <cellStyle name="_Costs not in AURORA 2006GRC 6.15.06_04 07E Wild Horse Wind Expansion (C) (2)_TENASKA REGULATORY ASSET 2" xfId="1896"/>
    <cellStyle name="_Costs not in AURORA 2006GRC 6.15.06_04 07E Wild Horse Wind Expansion (C) (2)_TENASKA REGULATORY ASSET 2 2" xfId="1897"/>
    <cellStyle name="_Costs not in AURORA 2006GRC 6.15.06_04 07E Wild Horse Wind Expansion (C) (2)_TENASKA REGULATORY ASSET 3" xfId="1898"/>
    <cellStyle name="_Costs not in AURORA 2006GRC 6.15.06_16.37E Wild Horse Expansion DeferralRevwrkingfile SF" xfId="1899"/>
    <cellStyle name="_Costs not in AURORA 2006GRC 6.15.06_16.37E Wild Horse Expansion DeferralRevwrkingfile SF 2" xfId="1900"/>
    <cellStyle name="_Costs not in AURORA 2006GRC 6.15.06_16.37E Wild Horse Expansion DeferralRevwrkingfile SF 2 2" xfId="1901"/>
    <cellStyle name="_Costs not in AURORA 2006GRC 6.15.06_16.37E Wild Horse Expansion DeferralRevwrkingfile SF 3" xfId="1902"/>
    <cellStyle name="_Costs not in AURORA 2006GRC 6.15.06_2009 Compliance Filing PCA Exhibits for GRC" xfId="1903"/>
    <cellStyle name="_Costs not in AURORA 2006GRC 6.15.06_2009 GRC Compl Filing - Exhibit D" xfId="1904"/>
    <cellStyle name="_Costs not in AURORA 2006GRC 6.15.06_2009 GRC Compl Filing - Exhibit D 2" xfId="1905"/>
    <cellStyle name="_Costs not in AURORA 2006GRC 6.15.06_3.01 Income Statement" xfId="1906"/>
    <cellStyle name="_Costs not in AURORA 2006GRC 6.15.06_4 31 Regulatory Assets and Liabilities  7 06- Exhibit D" xfId="1907"/>
    <cellStyle name="_Costs not in AURORA 2006GRC 6.15.06_4 31 Regulatory Assets and Liabilities  7 06- Exhibit D 2" xfId="1908"/>
    <cellStyle name="_Costs not in AURORA 2006GRC 6.15.06_4 31 Regulatory Assets and Liabilities  7 06- Exhibit D 2 2" xfId="1909"/>
    <cellStyle name="_Costs not in AURORA 2006GRC 6.15.06_4 31 Regulatory Assets and Liabilities  7 06- Exhibit D 3" xfId="1910"/>
    <cellStyle name="_Costs not in AURORA 2006GRC 6.15.06_4 31 Regulatory Assets and Liabilities  7 06- Exhibit D_NIM Summary" xfId="1911"/>
    <cellStyle name="_Costs not in AURORA 2006GRC 6.15.06_4 31 Regulatory Assets and Liabilities  7 06- Exhibit D_NIM Summary 2" xfId="1912"/>
    <cellStyle name="_Costs not in AURORA 2006GRC 6.15.06_4 32 Regulatory Assets and Liabilities  7 06- Exhibit D" xfId="1913"/>
    <cellStyle name="_Costs not in AURORA 2006GRC 6.15.06_4 32 Regulatory Assets and Liabilities  7 06- Exhibit D 2" xfId="1914"/>
    <cellStyle name="_Costs not in AURORA 2006GRC 6.15.06_4 32 Regulatory Assets and Liabilities  7 06- Exhibit D 2 2" xfId="1915"/>
    <cellStyle name="_Costs not in AURORA 2006GRC 6.15.06_4 32 Regulatory Assets and Liabilities  7 06- Exhibit D 3" xfId="1916"/>
    <cellStyle name="_Costs not in AURORA 2006GRC 6.15.06_4 32 Regulatory Assets and Liabilities  7 06- Exhibit D_NIM Summary" xfId="1917"/>
    <cellStyle name="_Costs not in AURORA 2006GRC 6.15.06_4 32 Regulatory Assets and Liabilities  7 06- Exhibit D_NIM Summary 2" xfId="1918"/>
    <cellStyle name="_Costs not in AURORA 2006GRC 6.15.06_ACCOUNTS" xfId="1919"/>
    <cellStyle name="_Costs not in AURORA 2006GRC 6.15.06_AURORA Total New" xfId="1920"/>
    <cellStyle name="_Costs not in AURORA 2006GRC 6.15.06_AURORA Total New 2" xfId="1921"/>
    <cellStyle name="_Costs not in AURORA 2006GRC 6.15.06_Book2" xfId="1922"/>
    <cellStyle name="_Costs not in AURORA 2006GRC 6.15.06_Book2 2" xfId="1923"/>
    <cellStyle name="_Costs not in AURORA 2006GRC 6.15.06_Book2 2 2" xfId="1924"/>
    <cellStyle name="_Costs not in AURORA 2006GRC 6.15.06_Book2 3" xfId="1925"/>
    <cellStyle name="_Costs not in AURORA 2006GRC 6.15.06_Book2_Adj Bench DR 3 for Initial Briefs (Electric)" xfId="1926"/>
    <cellStyle name="_Costs not in AURORA 2006GRC 6.15.06_Book2_Adj Bench DR 3 for Initial Briefs (Electric) 2" xfId="1927"/>
    <cellStyle name="_Costs not in AURORA 2006GRC 6.15.06_Book2_Adj Bench DR 3 for Initial Briefs (Electric) 2 2" xfId="1928"/>
    <cellStyle name="_Costs not in AURORA 2006GRC 6.15.06_Book2_Adj Bench DR 3 for Initial Briefs (Electric) 3" xfId="1929"/>
    <cellStyle name="_Costs not in AURORA 2006GRC 6.15.06_Book2_Electric Rev Req Model (2009 GRC) Rebuttal" xfId="1930"/>
    <cellStyle name="_Costs not in AURORA 2006GRC 6.15.06_Book2_Electric Rev Req Model (2009 GRC) Rebuttal 2" xfId="1931"/>
    <cellStyle name="_Costs not in AURORA 2006GRC 6.15.06_Book2_Electric Rev Req Model (2009 GRC) Rebuttal 2 2" xfId="1932"/>
    <cellStyle name="_Costs not in AURORA 2006GRC 6.15.06_Book2_Electric Rev Req Model (2009 GRC) Rebuttal 3" xfId="1933"/>
    <cellStyle name="_Costs not in AURORA 2006GRC 6.15.06_Book2_Electric Rev Req Model (2009 GRC) Rebuttal REmoval of New  WH Solar AdjustMI" xfId="1934"/>
    <cellStyle name="_Costs not in AURORA 2006GRC 6.15.06_Book2_Electric Rev Req Model (2009 GRC) Rebuttal REmoval of New  WH Solar AdjustMI 2" xfId="1935"/>
    <cellStyle name="_Costs not in AURORA 2006GRC 6.15.06_Book2_Electric Rev Req Model (2009 GRC) Rebuttal REmoval of New  WH Solar AdjustMI 2 2" xfId="1936"/>
    <cellStyle name="_Costs not in AURORA 2006GRC 6.15.06_Book2_Electric Rev Req Model (2009 GRC) Rebuttal REmoval of New  WH Solar AdjustMI 3" xfId="1937"/>
    <cellStyle name="_Costs not in AURORA 2006GRC 6.15.06_Book2_Electric Rev Req Model (2009 GRC) Revised 01-18-2010" xfId="1938"/>
    <cellStyle name="_Costs not in AURORA 2006GRC 6.15.06_Book2_Electric Rev Req Model (2009 GRC) Revised 01-18-2010 2" xfId="1939"/>
    <cellStyle name="_Costs not in AURORA 2006GRC 6.15.06_Book2_Electric Rev Req Model (2009 GRC) Revised 01-18-2010 2 2" xfId="1940"/>
    <cellStyle name="_Costs not in AURORA 2006GRC 6.15.06_Book2_Electric Rev Req Model (2009 GRC) Revised 01-18-2010 3" xfId="1941"/>
    <cellStyle name="_Costs not in AURORA 2006GRC 6.15.06_Book2_Final Order Electric EXHIBIT A-1" xfId="1942"/>
    <cellStyle name="_Costs not in AURORA 2006GRC 6.15.06_Book2_Final Order Electric EXHIBIT A-1 2" xfId="1943"/>
    <cellStyle name="_Costs not in AURORA 2006GRC 6.15.06_Book2_Final Order Electric EXHIBIT A-1 2 2" xfId="1944"/>
    <cellStyle name="_Costs not in AURORA 2006GRC 6.15.06_Book2_Final Order Electric EXHIBIT A-1 3" xfId="1945"/>
    <cellStyle name="_Costs not in AURORA 2006GRC 6.15.06_Book4" xfId="1946"/>
    <cellStyle name="_Costs not in AURORA 2006GRC 6.15.06_Book4 2" xfId="1947"/>
    <cellStyle name="_Costs not in AURORA 2006GRC 6.15.06_Book4 2 2" xfId="1948"/>
    <cellStyle name="_Costs not in AURORA 2006GRC 6.15.06_Book4 3" xfId="1949"/>
    <cellStyle name="_Costs not in AURORA 2006GRC 6.15.06_Book9" xfId="1950"/>
    <cellStyle name="_Costs not in AURORA 2006GRC 6.15.06_Book9 2" xfId="1951"/>
    <cellStyle name="_Costs not in AURORA 2006GRC 6.15.06_Book9 2 2" xfId="1952"/>
    <cellStyle name="_Costs not in AURORA 2006GRC 6.15.06_Book9 3" xfId="1953"/>
    <cellStyle name="_Costs not in AURORA 2006GRC 6.15.06_Chelan PUD Power Costs (8-10)" xfId="1954"/>
    <cellStyle name="_Costs not in AURORA 2006GRC 6.15.06_Gas Rev Req Model (2010 GRC)" xfId="1955"/>
    <cellStyle name="_Costs not in AURORA 2006GRC 6.15.06_INPUTS" xfId="1956"/>
    <cellStyle name="_Costs not in AURORA 2006GRC 6.15.06_INPUTS 2" xfId="1957"/>
    <cellStyle name="_Costs not in AURORA 2006GRC 6.15.06_INPUTS 2 2" xfId="1958"/>
    <cellStyle name="_Costs not in AURORA 2006GRC 6.15.06_INPUTS 3" xfId="1959"/>
    <cellStyle name="_Costs not in AURORA 2006GRC 6.15.06_NIM Summary" xfId="1960"/>
    <cellStyle name="_Costs not in AURORA 2006GRC 6.15.06_NIM Summary 09GRC" xfId="1961"/>
    <cellStyle name="_Costs not in AURORA 2006GRC 6.15.06_NIM Summary 09GRC 2" xfId="1962"/>
    <cellStyle name="_Costs not in AURORA 2006GRC 6.15.06_NIM Summary 2" xfId="1963"/>
    <cellStyle name="_Costs not in AURORA 2006GRC 6.15.06_NIM Summary 3" xfId="1964"/>
    <cellStyle name="_Costs not in AURORA 2006GRC 6.15.06_NIM Summary 4" xfId="1965"/>
    <cellStyle name="_Costs not in AURORA 2006GRC 6.15.06_NIM Summary 5" xfId="1966"/>
    <cellStyle name="_Costs not in AURORA 2006GRC 6.15.06_NIM Summary 6" xfId="1967"/>
    <cellStyle name="_Costs not in AURORA 2006GRC 6.15.06_NIM Summary 7" xfId="1968"/>
    <cellStyle name="_Costs not in AURORA 2006GRC 6.15.06_NIM Summary 8" xfId="1969"/>
    <cellStyle name="_Costs not in AURORA 2006GRC 6.15.06_NIM Summary 9" xfId="1970"/>
    <cellStyle name="_Costs not in AURORA 2006GRC 6.15.06_PCA 10 -  Exhibit D from A Kellogg Jan 2011" xfId="1971"/>
    <cellStyle name="_Costs not in AURORA 2006GRC 6.15.06_PCA 10 -  Exhibit D from A Kellogg July 2011" xfId="1972"/>
    <cellStyle name="_Costs not in AURORA 2006GRC 6.15.06_PCA 10 -  Exhibit D from S Free Rcv'd 12-11" xfId="1973"/>
    <cellStyle name="_Costs not in AURORA 2006GRC 6.15.06_PCA 9 -  Exhibit D April 2010" xfId="1974"/>
    <cellStyle name="_Costs not in AURORA 2006GRC 6.15.06_PCA 9 -  Exhibit D April 2010 (3)" xfId="1975"/>
    <cellStyle name="_Costs not in AURORA 2006GRC 6.15.06_PCA 9 -  Exhibit D April 2010 (3) 2" xfId="1976"/>
    <cellStyle name="_Costs not in AURORA 2006GRC 6.15.06_PCA 9 -  Exhibit D Nov 2010" xfId="1977"/>
    <cellStyle name="_Costs not in AURORA 2006GRC 6.15.06_PCA 9 - Exhibit D at August 2010" xfId="1978"/>
    <cellStyle name="_Costs not in AURORA 2006GRC 6.15.06_PCA 9 - Exhibit D June 2010 GRC" xfId="1979"/>
    <cellStyle name="_Costs not in AURORA 2006GRC 6.15.06_Power Costs - Comparison bx Rbtl-Staff-Jt-PC" xfId="1980"/>
    <cellStyle name="_Costs not in AURORA 2006GRC 6.15.06_Power Costs - Comparison bx Rbtl-Staff-Jt-PC 2" xfId="1981"/>
    <cellStyle name="_Costs not in AURORA 2006GRC 6.15.06_Power Costs - Comparison bx Rbtl-Staff-Jt-PC 2 2" xfId="1982"/>
    <cellStyle name="_Costs not in AURORA 2006GRC 6.15.06_Power Costs - Comparison bx Rbtl-Staff-Jt-PC 3" xfId="1983"/>
    <cellStyle name="_Costs not in AURORA 2006GRC 6.15.06_Power Costs - Comparison bx Rbtl-Staff-Jt-PC_Adj Bench DR 3 for Initial Briefs (Electric)" xfId="1984"/>
    <cellStyle name="_Costs not in AURORA 2006GRC 6.15.06_Power Costs - Comparison bx Rbtl-Staff-Jt-PC_Adj Bench DR 3 for Initial Briefs (Electric) 2" xfId="1985"/>
    <cellStyle name="_Costs not in AURORA 2006GRC 6.15.06_Power Costs - Comparison bx Rbtl-Staff-Jt-PC_Adj Bench DR 3 for Initial Briefs (Electric) 2 2" xfId="1986"/>
    <cellStyle name="_Costs not in AURORA 2006GRC 6.15.06_Power Costs - Comparison bx Rbtl-Staff-Jt-PC_Adj Bench DR 3 for Initial Briefs (Electric) 3" xfId="1987"/>
    <cellStyle name="_Costs not in AURORA 2006GRC 6.15.06_Power Costs - Comparison bx Rbtl-Staff-Jt-PC_Electric Rev Req Model (2009 GRC) Rebuttal" xfId="1988"/>
    <cellStyle name="_Costs not in AURORA 2006GRC 6.15.06_Power Costs - Comparison bx Rbtl-Staff-Jt-PC_Electric Rev Req Model (2009 GRC) Rebuttal 2" xfId="1989"/>
    <cellStyle name="_Costs not in AURORA 2006GRC 6.15.06_Power Costs - Comparison bx Rbtl-Staff-Jt-PC_Electric Rev Req Model (2009 GRC) Rebuttal 2 2" xfId="1990"/>
    <cellStyle name="_Costs not in AURORA 2006GRC 6.15.06_Power Costs - Comparison bx Rbtl-Staff-Jt-PC_Electric Rev Req Model (2009 GRC) Rebuttal 3" xfId="1991"/>
    <cellStyle name="_Costs not in AURORA 2006GRC 6.15.06_Power Costs - Comparison bx Rbtl-Staff-Jt-PC_Electric Rev Req Model (2009 GRC) Rebuttal REmoval of New  WH Solar AdjustMI" xfId="1992"/>
    <cellStyle name="_Costs not in AURORA 2006GRC 6.15.06_Power Costs - Comparison bx Rbtl-Staff-Jt-PC_Electric Rev Req Model (2009 GRC) Rebuttal REmoval of New  WH Solar AdjustMI 2" xfId="1993"/>
    <cellStyle name="_Costs not in AURORA 2006GRC 6.15.06_Power Costs - Comparison bx Rbtl-Staff-Jt-PC_Electric Rev Req Model (2009 GRC) Rebuttal REmoval of New  WH Solar AdjustMI 2 2" xfId="1994"/>
    <cellStyle name="_Costs not in AURORA 2006GRC 6.15.06_Power Costs - Comparison bx Rbtl-Staff-Jt-PC_Electric Rev Req Model (2009 GRC) Rebuttal REmoval of New  WH Solar AdjustMI 3" xfId="1995"/>
    <cellStyle name="_Costs not in AURORA 2006GRC 6.15.06_Power Costs - Comparison bx Rbtl-Staff-Jt-PC_Electric Rev Req Model (2009 GRC) Revised 01-18-2010" xfId="1996"/>
    <cellStyle name="_Costs not in AURORA 2006GRC 6.15.06_Power Costs - Comparison bx Rbtl-Staff-Jt-PC_Electric Rev Req Model (2009 GRC) Revised 01-18-2010 2" xfId="1997"/>
    <cellStyle name="_Costs not in AURORA 2006GRC 6.15.06_Power Costs - Comparison bx Rbtl-Staff-Jt-PC_Electric Rev Req Model (2009 GRC) Revised 01-18-2010 2 2" xfId="1998"/>
    <cellStyle name="_Costs not in AURORA 2006GRC 6.15.06_Power Costs - Comparison bx Rbtl-Staff-Jt-PC_Electric Rev Req Model (2009 GRC) Revised 01-18-2010 3" xfId="1999"/>
    <cellStyle name="_Costs not in AURORA 2006GRC 6.15.06_Power Costs - Comparison bx Rbtl-Staff-Jt-PC_Final Order Electric EXHIBIT A-1" xfId="2000"/>
    <cellStyle name="_Costs not in AURORA 2006GRC 6.15.06_Power Costs - Comparison bx Rbtl-Staff-Jt-PC_Final Order Electric EXHIBIT A-1 2" xfId="2001"/>
    <cellStyle name="_Costs not in AURORA 2006GRC 6.15.06_Power Costs - Comparison bx Rbtl-Staff-Jt-PC_Final Order Electric EXHIBIT A-1 2 2" xfId="2002"/>
    <cellStyle name="_Costs not in AURORA 2006GRC 6.15.06_Power Costs - Comparison bx Rbtl-Staff-Jt-PC_Final Order Electric EXHIBIT A-1 3" xfId="2003"/>
    <cellStyle name="_Costs not in AURORA 2006GRC 6.15.06_Production Adj 4.37" xfId="2004"/>
    <cellStyle name="_Costs not in AURORA 2006GRC 6.15.06_Production Adj 4.37 2" xfId="2005"/>
    <cellStyle name="_Costs not in AURORA 2006GRC 6.15.06_Production Adj 4.37 2 2" xfId="2006"/>
    <cellStyle name="_Costs not in AURORA 2006GRC 6.15.06_Production Adj 4.37 3" xfId="2007"/>
    <cellStyle name="_Costs not in AURORA 2006GRC 6.15.06_Purchased Power Adj 4.03" xfId="2008"/>
    <cellStyle name="_Costs not in AURORA 2006GRC 6.15.06_Purchased Power Adj 4.03 2" xfId="2009"/>
    <cellStyle name="_Costs not in AURORA 2006GRC 6.15.06_Purchased Power Adj 4.03 2 2" xfId="2010"/>
    <cellStyle name="_Costs not in AURORA 2006GRC 6.15.06_Purchased Power Adj 4.03 3" xfId="2011"/>
    <cellStyle name="_Costs not in AURORA 2006GRC 6.15.06_Rebuttal Power Costs" xfId="2012"/>
    <cellStyle name="_Costs not in AURORA 2006GRC 6.15.06_Rebuttal Power Costs 2" xfId="2013"/>
    <cellStyle name="_Costs not in AURORA 2006GRC 6.15.06_Rebuttal Power Costs 2 2" xfId="2014"/>
    <cellStyle name="_Costs not in AURORA 2006GRC 6.15.06_Rebuttal Power Costs 3" xfId="2015"/>
    <cellStyle name="_Costs not in AURORA 2006GRC 6.15.06_Rebuttal Power Costs_Adj Bench DR 3 for Initial Briefs (Electric)" xfId="2016"/>
    <cellStyle name="_Costs not in AURORA 2006GRC 6.15.06_Rebuttal Power Costs_Adj Bench DR 3 for Initial Briefs (Electric) 2" xfId="2017"/>
    <cellStyle name="_Costs not in AURORA 2006GRC 6.15.06_Rebuttal Power Costs_Adj Bench DR 3 for Initial Briefs (Electric) 2 2" xfId="2018"/>
    <cellStyle name="_Costs not in AURORA 2006GRC 6.15.06_Rebuttal Power Costs_Adj Bench DR 3 for Initial Briefs (Electric) 3" xfId="2019"/>
    <cellStyle name="_Costs not in AURORA 2006GRC 6.15.06_Rebuttal Power Costs_Electric Rev Req Model (2009 GRC) Rebuttal" xfId="2020"/>
    <cellStyle name="_Costs not in AURORA 2006GRC 6.15.06_Rebuttal Power Costs_Electric Rev Req Model (2009 GRC) Rebuttal 2" xfId="2021"/>
    <cellStyle name="_Costs not in AURORA 2006GRC 6.15.06_Rebuttal Power Costs_Electric Rev Req Model (2009 GRC) Rebuttal 2 2" xfId="2022"/>
    <cellStyle name="_Costs not in AURORA 2006GRC 6.15.06_Rebuttal Power Costs_Electric Rev Req Model (2009 GRC) Rebuttal 3" xfId="2023"/>
    <cellStyle name="_Costs not in AURORA 2006GRC 6.15.06_Rebuttal Power Costs_Electric Rev Req Model (2009 GRC) Rebuttal REmoval of New  WH Solar AdjustMI" xfId="2024"/>
    <cellStyle name="_Costs not in AURORA 2006GRC 6.15.06_Rebuttal Power Costs_Electric Rev Req Model (2009 GRC) Rebuttal REmoval of New  WH Solar AdjustMI 2" xfId="2025"/>
    <cellStyle name="_Costs not in AURORA 2006GRC 6.15.06_Rebuttal Power Costs_Electric Rev Req Model (2009 GRC) Rebuttal REmoval of New  WH Solar AdjustMI 2 2" xfId="2026"/>
    <cellStyle name="_Costs not in AURORA 2006GRC 6.15.06_Rebuttal Power Costs_Electric Rev Req Model (2009 GRC) Rebuttal REmoval of New  WH Solar AdjustMI 3" xfId="2027"/>
    <cellStyle name="_Costs not in AURORA 2006GRC 6.15.06_Rebuttal Power Costs_Electric Rev Req Model (2009 GRC) Revised 01-18-2010" xfId="2028"/>
    <cellStyle name="_Costs not in AURORA 2006GRC 6.15.06_Rebuttal Power Costs_Electric Rev Req Model (2009 GRC) Revised 01-18-2010 2" xfId="2029"/>
    <cellStyle name="_Costs not in AURORA 2006GRC 6.15.06_Rebuttal Power Costs_Electric Rev Req Model (2009 GRC) Revised 01-18-2010 2 2" xfId="2030"/>
    <cellStyle name="_Costs not in AURORA 2006GRC 6.15.06_Rebuttal Power Costs_Electric Rev Req Model (2009 GRC) Revised 01-18-2010 3" xfId="2031"/>
    <cellStyle name="_Costs not in AURORA 2006GRC 6.15.06_Rebuttal Power Costs_Final Order Electric EXHIBIT A-1" xfId="2032"/>
    <cellStyle name="_Costs not in AURORA 2006GRC 6.15.06_Rebuttal Power Costs_Final Order Electric EXHIBIT A-1 2" xfId="2033"/>
    <cellStyle name="_Costs not in AURORA 2006GRC 6.15.06_Rebuttal Power Costs_Final Order Electric EXHIBIT A-1 2 2" xfId="2034"/>
    <cellStyle name="_Costs not in AURORA 2006GRC 6.15.06_Rebuttal Power Costs_Final Order Electric EXHIBIT A-1 3" xfId="2035"/>
    <cellStyle name="_Costs not in AURORA 2006GRC 6.15.06_ROR &amp; CONV FACTOR" xfId="2036"/>
    <cellStyle name="_Costs not in AURORA 2006GRC 6.15.06_ROR &amp; CONV FACTOR 2" xfId="2037"/>
    <cellStyle name="_Costs not in AURORA 2006GRC 6.15.06_ROR &amp; CONV FACTOR 2 2" xfId="2038"/>
    <cellStyle name="_Costs not in AURORA 2006GRC 6.15.06_ROR &amp; CONV FACTOR 3" xfId="2039"/>
    <cellStyle name="_Costs not in AURORA 2006GRC 6.15.06_ROR 5.02" xfId="2040"/>
    <cellStyle name="_Costs not in AURORA 2006GRC 6.15.06_ROR 5.02 2" xfId="2041"/>
    <cellStyle name="_Costs not in AURORA 2006GRC 6.15.06_ROR 5.02 2 2" xfId="2042"/>
    <cellStyle name="_Costs not in AURORA 2006GRC 6.15.06_ROR 5.02 3" xfId="2043"/>
    <cellStyle name="_Costs not in AURORA 2006GRC 6.15.06_Wind Integration 10GRC" xfId="2044"/>
    <cellStyle name="_Costs not in AURORA 2006GRC 6.15.06_Wind Integration 10GRC 2" xfId="2045"/>
    <cellStyle name="_Costs not in AURORA 2006GRC w gas price updated" xfId="2046"/>
    <cellStyle name="_Costs not in AURORA 2006GRC w gas price updated 2" xfId="2047"/>
    <cellStyle name="_Costs not in AURORA 2006GRC w gas price updated 2 2" xfId="2048"/>
    <cellStyle name="_Costs not in AURORA 2006GRC w gas price updated 3" xfId="2049"/>
    <cellStyle name="_Costs not in AURORA 2006GRC w gas price updated_Adj Bench DR 3 for Initial Briefs (Electric)" xfId="2050"/>
    <cellStyle name="_Costs not in AURORA 2006GRC w gas price updated_Adj Bench DR 3 for Initial Briefs (Electric) 2" xfId="2051"/>
    <cellStyle name="_Costs not in AURORA 2006GRC w gas price updated_Adj Bench DR 3 for Initial Briefs (Electric) 2 2" xfId="2052"/>
    <cellStyle name="_Costs not in AURORA 2006GRC w gas price updated_Adj Bench DR 3 for Initial Briefs (Electric) 3" xfId="2053"/>
    <cellStyle name="_Costs not in AURORA 2006GRC w gas price updated_Book1" xfId="2054"/>
    <cellStyle name="_Costs not in AURORA 2006GRC w gas price updated_Book2" xfId="2055"/>
    <cellStyle name="_Costs not in AURORA 2006GRC w gas price updated_Book2 2" xfId="2056"/>
    <cellStyle name="_Costs not in AURORA 2006GRC w gas price updated_Book2 2 2" xfId="2057"/>
    <cellStyle name="_Costs not in AURORA 2006GRC w gas price updated_Book2 3" xfId="2058"/>
    <cellStyle name="_Costs not in AURORA 2006GRC w gas price updated_Book2_Adj Bench DR 3 for Initial Briefs (Electric)" xfId="2059"/>
    <cellStyle name="_Costs not in AURORA 2006GRC w gas price updated_Book2_Adj Bench DR 3 for Initial Briefs (Electric) 2" xfId="2060"/>
    <cellStyle name="_Costs not in AURORA 2006GRC w gas price updated_Book2_Adj Bench DR 3 for Initial Briefs (Electric) 2 2" xfId="2061"/>
    <cellStyle name="_Costs not in AURORA 2006GRC w gas price updated_Book2_Adj Bench DR 3 for Initial Briefs (Electric) 3" xfId="2062"/>
    <cellStyle name="_Costs not in AURORA 2006GRC w gas price updated_Book2_Electric Rev Req Model (2009 GRC) Rebuttal" xfId="2063"/>
    <cellStyle name="_Costs not in AURORA 2006GRC w gas price updated_Book2_Electric Rev Req Model (2009 GRC) Rebuttal 2" xfId="2064"/>
    <cellStyle name="_Costs not in AURORA 2006GRC w gas price updated_Book2_Electric Rev Req Model (2009 GRC) Rebuttal 2 2" xfId="2065"/>
    <cellStyle name="_Costs not in AURORA 2006GRC w gas price updated_Book2_Electric Rev Req Model (2009 GRC) Rebuttal 3" xfId="2066"/>
    <cellStyle name="_Costs not in AURORA 2006GRC w gas price updated_Book2_Electric Rev Req Model (2009 GRC) Rebuttal REmoval of New  WH Solar AdjustMI" xfId="2067"/>
    <cellStyle name="_Costs not in AURORA 2006GRC w gas price updated_Book2_Electric Rev Req Model (2009 GRC) Rebuttal REmoval of New  WH Solar AdjustMI 2" xfId="2068"/>
    <cellStyle name="_Costs not in AURORA 2006GRC w gas price updated_Book2_Electric Rev Req Model (2009 GRC) Rebuttal REmoval of New  WH Solar AdjustMI 2 2" xfId="2069"/>
    <cellStyle name="_Costs not in AURORA 2006GRC w gas price updated_Book2_Electric Rev Req Model (2009 GRC) Rebuttal REmoval of New  WH Solar AdjustMI 3" xfId="2070"/>
    <cellStyle name="_Costs not in AURORA 2006GRC w gas price updated_Book2_Electric Rev Req Model (2009 GRC) Revised 01-18-2010" xfId="2071"/>
    <cellStyle name="_Costs not in AURORA 2006GRC w gas price updated_Book2_Electric Rev Req Model (2009 GRC) Revised 01-18-2010 2" xfId="2072"/>
    <cellStyle name="_Costs not in AURORA 2006GRC w gas price updated_Book2_Electric Rev Req Model (2009 GRC) Revised 01-18-2010 2 2" xfId="2073"/>
    <cellStyle name="_Costs not in AURORA 2006GRC w gas price updated_Book2_Electric Rev Req Model (2009 GRC) Revised 01-18-2010 3" xfId="2074"/>
    <cellStyle name="_Costs not in AURORA 2006GRC w gas price updated_Book2_Final Order Electric EXHIBIT A-1" xfId="2075"/>
    <cellStyle name="_Costs not in AURORA 2006GRC w gas price updated_Book2_Final Order Electric EXHIBIT A-1 2" xfId="2076"/>
    <cellStyle name="_Costs not in AURORA 2006GRC w gas price updated_Book2_Final Order Electric EXHIBIT A-1 2 2" xfId="2077"/>
    <cellStyle name="_Costs not in AURORA 2006GRC w gas price updated_Book2_Final Order Electric EXHIBIT A-1 3" xfId="2078"/>
    <cellStyle name="_Costs not in AURORA 2006GRC w gas price updated_Chelan PUD Power Costs (8-10)" xfId="2079"/>
    <cellStyle name="_Costs not in AURORA 2006GRC w gas price updated_Confidential Material" xfId="2080"/>
    <cellStyle name="_Costs not in AURORA 2006GRC w gas price updated_DEM-WP(C) Colstrip 12 Coal Cost Forecast 2010GRC" xfId="2081"/>
    <cellStyle name="_Costs not in AURORA 2006GRC w gas price updated_DEM-WP(C) Production O&amp;M 2010GRC As-Filed" xfId="2082"/>
    <cellStyle name="_Costs not in AURORA 2006GRC w gas price updated_DEM-WP(C) Production O&amp;M 2010GRC As-Filed 2" xfId="2083"/>
    <cellStyle name="_Costs not in AURORA 2006GRC w gas price updated_Electric Rev Req Model (2009 GRC) " xfId="2084"/>
    <cellStyle name="_Costs not in AURORA 2006GRC w gas price updated_Electric Rev Req Model (2009 GRC)  2" xfId="2085"/>
    <cellStyle name="_Costs not in AURORA 2006GRC w gas price updated_Electric Rev Req Model (2009 GRC)  2 2" xfId="2086"/>
    <cellStyle name="_Costs not in AURORA 2006GRC w gas price updated_Electric Rev Req Model (2009 GRC)  3" xfId="2087"/>
    <cellStyle name="_Costs not in AURORA 2006GRC w gas price updated_Electric Rev Req Model (2009 GRC) Rebuttal" xfId="2088"/>
    <cellStyle name="_Costs not in AURORA 2006GRC w gas price updated_Electric Rev Req Model (2009 GRC) Rebuttal 2" xfId="2089"/>
    <cellStyle name="_Costs not in AURORA 2006GRC w gas price updated_Electric Rev Req Model (2009 GRC) Rebuttal 2 2" xfId="2090"/>
    <cellStyle name="_Costs not in AURORA 2006GRC w gas price updated_Electric Rev Req Model (2009 GRC) Rebuttal 3" xfId="2091"/>
    <cellStyle name="_Costs not in AURORA 2006GRC w gas price updated_Electric Rev Req Model (2009 GRC) Rebuttal REmoval of New  WH Solar AdjustMI" xfId="2092"/>
    <cellStyle name="_Costs not in AURORA 2006GRC w gas price updated_Electric Rev Req Model (2009 GRC) Rebuttal REmoval of New  WH Solar AdjustMI 2" xfId="2093"/>
    <cellStyle name="_Costs not in AURORA 2006GRC w gas price updated_Electric Rev Req Model (2009 GRC) Rebuttal REmoval of New  WH Solar AdjustMI 2 2" xfId="2094"/>
    <cellStyle name="_Costs not in AURORA 2006GRC w gas price updated_Electric Rev Req Model (2009 GRC) Rebuttal REmoval of New  WH Solar AdjustMI 3" xfId="2095"/>
    <cellStyle name="_Costs not in AURORA 2006GRC w gas price updated_Electric Rev Req Model (2009 GRC) Revised 01-18-2010" xfId="2096"/>
    <cellStyle name="_Costs not in AURORA 2006GRC w gas price updated_Electric Rev Req Model (2009 GRC) Revised 01-18-2010 2" xfId="2097"/>
    <cellStyle name="_Costs not in AURORA 2006GRC w gas price updated_Electric Rev Req Model (2009 GRC) Revised 01-18-2010 2 2" xfId="2098"/>
    <cellStyle name="_Costs not in AURORA 2006GRC w gas price updated_Electric Rev Req Model (2009 GRC) Revised 01-18-2010 3" xfId="2099"/>
    <cellStyle name="_Costs not in AURORA 2006GRC w gas price updated_Electric Rev Req Model (2010 GRC)" xfId="2100"/>
    <cellStyle name="_Costs not in AURORA 2006GRC w gas price updated_Electric Rev Req Model (2010 GRC) SF" xfId="2101"/>
    <cellStyle name="_Costs not in AURORA 2006GRC w gas price updated_Final Order Electric EXHIBIT A-1" xfId="2102"/>
    <cellStyle name="_Costs not in AURORA 2006GRC w gas price updated_Final Order Electric EXHIBIT A-1 2" xfId="2103"/>
    <cellStyle name="_Costs not in AURORA 2006GRC w gas price updated_Final Order Electric EXHIBIT A-1 2 2" xfId="2104"/>
    <cellStyle name="_Costs not in AURORA 2006GRC w gas price updated_Final Order Electric EXHIBIT A-1 3" xfId="2105"/>
    <cellStyle name="_Costs not in AURORA 2006GRC w gas price updated_NIM Summary" xfId="2106"/>
    <cellStyle name="_Costs not in AURORA 2006GRC w gas price updated_NIM Summary 2" xfId="2107"/>
    <cellStyle name="_Costs not in AURORA 2006GRC w gas price updated_Rebuttal Power Costs" xfId="2108"/>
    <cellStyle name="_Costs not in AURORA 2006GRC w gas price updated_Rebuttal Power Costs 2" xfId="2109"/>
    <cellStyle name="_Costs not in AURORA 2006GRC w gas price updated_Rebuttal Power Costs 2 2" xfId="2110"/>
    <cellStyle name="_Costs not in AURORA 2006GRC w gas price updated_Rebuttal Power Costs 3" xfId="2111"/>
    <cellStyle name="_Costs not in AURORA 2006GRC w gas price updated_Rebuttal Power Costs_Adj Bench DR 3 for Initial Briefs (Electric)" xfId="2112"/>
    <cellStyle name="_Costs not in AURORA 2006GRC w gas price updated_Rebuttal Power Costs_Adj Bench DR 3 for Initial Briefs (Electric) 2" xfId="2113"/>
    <cellStyle name="_Costs not in AURORA 2006GRC w gas price updated_Rebuttal Power Costs_Adj Bench DR 3 for Initial Briefs (Electric) 2 2" xfId="2114"/>
    <cellStyle name="_Costs not in AURORA 2006GRC w gas price updated_Rebuttal Power Costs_Adj Bench DR 3 for Initial Briefs (Electric) 3" xfId="2115"/>
    <cellStyle name="_Costs not in AURORA 2006GRC w gas price updated_Rebuttal Power Costs_Electric Rev Req Model (2009 GRC) Rebuttal" xfId="2116"/>
    <cellStyle name="_Costs not in AURORA 2006GRC w gas price updated_Rebuttal Power Costs_Electric Rev Req Model (2009 GRC) Rebuttal 2" xfId="2117"/>
    <cellStyle name="_Costs not in AURORA 2006GRC w gas price updated_Rebuttal Power Costs_Electric Rev Req Model (2009 GRC) Rebuttal 2 2" xfId="2118"/>
    <cellStyle name="_Costs not in AURORA 2006GRC w gas price updated_Rebuttal Power Costs_Electric Rev Req Model (2009 GRC) Rebuttal 3" xfId="2119"/>
    <cellStyle name="_Costs not in AURORA 2006GRC w gas price updated_Rebuttal Power Costs_Electric Rev Req Model (2009 GRC) Rebuttal REmoval of New  WH Solar AdjustMI" xfId="2120"/>
    <cellStyle name="_Costs not in AURORA 2006GRC w gas price updated_Rebuttal Power Costs_Electric Rev Req Model (2009 GRC) Rebuttal REmoval of New  WH Solar AdjustMI 2" xfId="2121"/>
    <cellStyle name="_Costs not in AURORA 2006GRC w gas price updated_Rebuttal Power Costs_Electric Rev Req Model (2009 GRC) Rebuttal REmoval of New  WH Solar AdjustMI 2 2" xfId="2122"/>
    <cellStyle name="_Costs not in AURORA 2006GRC w gas price updated_Rebuttal Power Costs_Electric Rev Req Model (2009 GRC) Rebuttal REmoval of New  WH Solar AdjustMI 3" xfId="2123"/>
    <cellStyle name="_Costs not in AURORA 2006GRC w gas price updated_Rebuttal Power Costs_Electric Rev Req Model (2009 GRC) Revised 01-18-2010" xfId="2124"/>
    <cellStyle name="_Costs not in AURORA 2006GRC w gas price updated_Rebuttal Power Costs_Electric Rev Req Model (2009 GRC) Revised 01-18-2010 2" xfId="2125"/>
    <cellStyle name="_Costs not in AURORA 2006GRC w gas price updated_Rebuttal Power Costs_Electric Rev Req Model (2009 GRC) Revised 01-18-2010 2 2" xfId="2126"/>
    <cellStyle name="_Costs not in AURORA 2006GRC w gas price updated_Rebuttal Power Costs_Electric Rev Req Model (2009 GRC) Revised 01-18-2010 3" xfId="2127"/>
    <cellStyle name="_Costs not in AURORA 2006GRC w gas price updated_Rebuttal Power Costs_Final Order Electric EXHIBIT A-1" xfId="2128"/>
    <cellStyle name="_Costs not in AURORA 2006GRC w gas price updated_Rebuttal Power Costs_Final Order Electric EXHIBIT A-1 2" xfId="2129"/>
    <cellStyle name="_Costs not in AURORA 2006GRC w gas price updated_Rebuttal Power Costs_Final Order Electric EXHIBIT A-1 2 2" xfId="2130"/>
    <cellStyle name="_Costs not in AURORA 2006GRC w gas price updated_Rebuttal Power Costs_Final Order Electric EXHIBIT A-1 3" xfId="2131"/>
    <cellStyle name="_Costs not in AURORA 2006GRC w gas price updated_TENASKA REGULATORY ASSET" xfId="2132"/>
    <cellStyle name="_Costs not in AURORA 2006GRC w gas price updated_TENASKA REGULATORY ASSET 2" xfId="2133"/>
    <cellStyle name="_Costs not in AURORA 2006GRC w gas price updated_TENASKA REGULATORY ASSET 2 2" xfId="2134"/>
    <cellStyle name="_Costs not in AURORA 2006GRC w gas price updated_TENASKA REGULATORY ASSET 3" xfId="2135"/>
    <cellStyle name="_Costs not in AURORA 2007 Rate Case" xfId="2136"/>
    <cellStyle name="_Costs not in AURORA 2007 Rate Case 2" xfId="2137"/>
    <cellStyle name="_Costs not in AURORA 2007 Rate Case 2 2" xfId="2138"/>
    <cellStyle name="_Costs not in AURORA 2007 Rate Case 2 2 2" xfId="2139"/>
    <cellStyle name="_Costs not in AURORA 2007 Rate Case 2 3" xfId="2140"/>
    <cellStyle name="_Costs not in AURORA 2007 Rate Case 3" xfId="2141"/>
    <cellStyle name="_Costs not in AURORA 2007 Rate Case 3 2" xfId="2142"/>
    <cellStyle name="_Costs not in AURORA 2007 Rate Case 4" xfId="2143"/>
    <cellStyle name="_Costs not in AURORA 2007 Rate Case 4 2" xfId="2144"/>
    <cellStyle name="_Costs not in AURORA 2007 Rate Case 5" xfId="2145"/>
    <cellStyle name="_Costs not in AURORA 2007 Rate Case_(C) WHE Proforma with ITC cash grant 10 Yr Amort_for deferral_102809" xfId="2146"/>
    <cellStyle name="_Costs not in AURORA 2007 Rate Case_(C) WHE Proforma with ITC cash grant 10 Yr Amort_for deferral_102809 2" xfId="2147"/>
    <cellStyle name="_Costs not in AURORA 2007 Rate Case_(C) WHE Proforma with ITC cash grant 10 Yr Amort_for deferral_102809 2 2" xfId="2148"/>
    <cellStyle name="_Costs not in AURORA 2007 Rate Case_(C) WHE Proforma with ITC cash grant 10 Yr Amort_for deferral_102809 3" xfId="2149"/>
    <cellStyle name="_Costs not in AURORA 2007 Rate Case_(C) WHE Proforma with ITC cash grant 10 Yr Amort_for deferral_102809_16.07E Wild Horse Wind Expansionwrkingfile" xfId="2150"/>
    <cellStyle name="_Costs not in AURORA 2007 Rate Case_(C) WHE Proforma with ITC cash grant 10 Yr Amort_for deferral_102809_16.07E Wild Horse Wind Expansionwrkingfile 2" xfId="2151"/>
    <cellStyle name="_Costs not in AURORA 2007 Rate Case_(C) WHE Proforma with ITC cash grant 10 Yr Amort_for deferral_102809_16.07E Wild Horse Wind Expansionwrkingfile 2 2" xfId="2152"/>
    <cellStyle name="_Costs not in AURORA 2007 Rate Case_(C) WHE Proforma with ITC cash grant 10 Yr Amort_for deferral_102809_16.07E Wild Horse Wind Expansionwrkingfile 3" xfId="2153"/>
    <cellStyle name="_Costs not in AURORA 2007 Rate Case_(C) WHE Proforma with ITC cash grant 10 Yr Amort_for deferral_102809_16.07E Wild Horse Wind Expansionwrkingfile SF" xfId="2154"/>
    <cellStyle name="_Costs not in AURORA 2007 Rate Case_(C) WHE Proforma with ITC cash grant 10 Yr Amort_for deferral_102809_16.07E Wild Horse Wind Expansionwrkingfile SF 2" xfId="2155"/>
    <cellStyle name="_Costs not in AURORA 2007 Rate Case_(C) WHE Proforma with ITC cash grant 10 Yr Amort_for deferral_102809_16.07E Wild Horse Wind Expansionwrkingfile SF 2 2" xfId="2156"/>
    <cellStyle name="_Costs not in AURORA 2007 Rate Case_(C) WHE Proforma with ITC cash grant 10 Yr Amort_for deferral_102809_16.07E Wild Horse Wind Expansionwrkingfile SF 3" xfId="2157"/>
    <cellStyle name="_Costs not in AURORA 2007 Rate Case_(C) WHE Proforma with ITC cash grant 10 Yr Amort_for deferral_102809_16.37E Wild Horse Expansion DeferralRevwrkingfile SF" xfId="2158"/>
    <cellStyle name="_Costs not in AURORA 2007 Rate Case_(C) WHE Proforma with ITC cash grant 10 Yr Amort_for deferral_102809_16.37E Wild Horse Expansion DeferralRevwrkingfile SF 2" xfId="2159"/>
    <cellStyle name="_Costs not in AURORA 2007 Rate Case_(C) WHE Proforma with ITC cash grant 10 Yr Amort_for deferral_102809_16.37E Wild Horse Expansion DeferralRevwrkingfile SF 2 2" xfId="2160"/>
    <cellStyle name="_Costs not in AURORA 2007 Rate Case_(C) WHE Proforma with ITC cash grant 10 Yr Amort_for deferral_102809_16.37E Wild Horse Expansion DeferralRevwrkingfile SF 3" xfId="2161"/>
    <cellStyle name="_Costs not in AURORA 2007 Rate Case_(C) WHE Proforma with ITC cash grant 10 Yr Amort_for rebuttal_120709" xfId="2162"/>
    <cellStyle name="_Costs not in AURORA 2007 Rate Case_(C) WHE Proforma with ITC cash grant 10 Yr Amort_for rebuttal_120709 2" xfId="2163"/>
    <cellStyle name="_Costs not in AURORA 2007 Rate Case_(C) WHE Proforma with ITC cash grant 10 Yr Amort_for rebuttal_120709 2 2" xfId="2164"/>
    <cellStyle name="_Costs not in AURORA 2007 Rate Case_(C) WHE Proforma with ITC cash grant 10 Yr Amort_for rebuttal_120709 3" xfId="2165"/>
    <cellStyle name="_Costs not in AURORA 2007 Rate Case_04.07E Wild Horse Wind Expansion" xfId="2166"/>
    <cellStyle name="_Costs not in AURORA 2007 Rate Case_04.07E Wild Horse Wind Expansion 2" xfId="2167"/>
    <cellStyle name="_Costs not in AURORA 2007 Rate Case_04.07E Wild Horse Wind Expansion 2 2" xfId="2168"/>
    <cellStyle name="_Costs not in AURORA 2007 Rate Case_04.07E Wild Horse Wind Expansion 3" xfId="2169"/>
    <cellStyle name="_Costs not in AURORA 2007 Rate Case_04.07E Wild Horse Wind Expansion_16.07E Wild Horse Wind Expansionwrkingfile" xfId="2170"/>
    <cellStyle name="_Costs not in AURORA 2007 Rate Case_04.07E Wild Horse Wind Expansion_16.07E Wild Horse Wind Expansionwrkingfile 2" xfId="2171"/>
    <cellStyle name="_Costs not in AURORA 2007 Rate Case_04.07E Wild Horse Wind Expansion_16.07E Wild Horse Wind Expansionwrkingfile 2 2" xfId="2172"/>
    <cellStyle name="_Costs not in AURORA 2007 Rate Case_04.07E Wild Horse Wind Expansion_16.07E Wild Horse Wind Expansionwrkingfile 3" xfId="2173"/>
    <cellStyle name="_Costs not in AURORA 2007 Rate Case_04.07E Wild Horse Wind Expansion_16.07E Wild Horse Wind Expansionwrkingfile SF" xfId="2174"/>
    <cellStyle name="_Costs not in AURORA 2007 Rate Case_04.07E Wild Horse Wind Expansion_16.07E Wild Horse Wind Expansionwrkingfile SF 2" xfId="2175"/>
    <cellStyle name="_Costs not in AURORA 2007 Rate Case_04.07E Wild Horse Wind Expansion_16.07E Wild Horse Wind Expansionwrkingfile SF 2 2" xfId="2176"/>
    <cellStyle name="_Costs not in AURORA 2007 Rate Case_04.07E Wild Horse Wind Expansion_16.07E Wild Horse Wind Expansionwrkingfile SF 3" xfId="2177"/>
    <cellStyle name="_Costs not in AURORA 2007 Rate Case_04.07E Wild Horse Wind Expansion_16.37E Wild Horse Expansion DeferralRevwrkingfile SF" xfId="2178"/>
    <cellStyle name="_Costs not in AURORA 2007 Rate Case_04.07E Wild Horse Wind Expansion_16.37E Wild Horse Expansion DeferralRevwrkingfile SF 2" xfId="2179"/>
    <cellStyle name="_Costs not in AURORA 2007 Rate Case_04.07E Wild Horse Wind Expansion_16.37E Wild Horse Expansion DeferralRevwrkingfile SF 2 2" xfId="2180"/>
    <cellStyle name="_Costs not in AURORA 2007 Rate Case_04.07E Wild Horse Wind Expansion_16.37E Wild Horse Expansion DeferralRevwrkingfile SF 3" xfId="2181"/>
    <cellStyle name="_Costs not in AURORA 2007 Rate Case_16.07E Wild Horse Wind Expansionwrkingfile" xfId="2182"/>
    <cellStyle name="_Costs not in AURORA 2007 Rate Case_16.07E Wild Horse Wind Expansionwrkingfile 2" xfId="2183"/>
    <cellStyle name="_Costs not in AURORA 2007 Rate Case_16.07E Wild Horse Wind Expansionwrkingfile 2 2" xfId="2184"/>
    <cellStyle name="_Costs not in AURORA 2007 Rate Case_16.07E Wild Horse Wind Expansionwrkingfile 3" xfId="2185"/>
    <cellStyle name="_Costs not in AURORA 2007 Rate Case_16.07E Wild Horse Wind Expansionwrkingfile SF" xfId="2186"/>
    <cellStyle name="_Costs not in AURORA 2007 Rate Case_16.07E Wild Horse Wind Expansionwrkingfile SF 2" xfId="2187"/>
    <cellStyle name="_Costs not in AURORA 2007 Rate Case_16.07E Wild Horse Wind Expansionwrkingfile SF 2 2" xfId="2188"/>
    <cellStyle name="_Costs not in AURORA 2007 Rate Case_16.07E Wild Horse Wind Expansionwrkingfile SF 3" xfId="2189"/>
    <cellStyle name="_Costs not in AURORA 2007 Rate Case_16.37E Wild Horse Expansion DeferralRevwrkingfile SF" xfId="2190"/>
    <cellStyle name="_Costs not in AURORA 2007 Rate Case_16.37E Wild Horse Expansion DeferralRevwrkingfile SF 2" xfId="2191"/>
    <cellStyle name="_Costs not in AURORA 2007 Rate Case_16.37E Wild Horse Expansion DeferralRevwrkingfile SF 2 2" xfId="2192"/>
    <cellStyle name="_Costs not in AURORA 2007 Rate Case_16.37E Wild Horse Expansion DeferralRevwrkingfile SF 3" xfId="2193"/>
    <cellStyle name="_Costs not in AURORA 2007 Rate Case_2009 Compliance Filing PCA Exhibits for GRC" xfId="2194"/>
    <cellStyle name="_Costs not in AURORA 2007 Rate Case_2009 GRC Compl Filing - Exhibit D" xfId="2195"/>
    <cellStyle name="_Costs not in AURORA 2007 Rate Case_2009 GRC Compl Filing - Exhibit D 2" xfId="2196"/>
    <cellStyle name="_Costs not in AURORA 2007 Rate Case_3.01 Income Statement" xfId="2197"/>
    <cellStyle name="_Costs not in AURORA 2007 Rate Case_4 31 Regulatory Assets and Liabilities  7 06- Exhibit D" xfId="2198"/>
    <cellStyle name="_Costs not in AURORA 2007 Rate Case_4 31 Regulatory Assets and Liabilities  7 06- Exhibit D 2" xfId="2199"/>
    <cellStyle name="_Costs not in AURORA 2007 Rate Case_4 31 Regulatory Assets and Liabilities  7 06- Exhibit D 2 2" xfId="2200"/>
    <cellStyle name="_Costs not in AURORA 2007 Rate Case_4 31 Regulatory Assets and Liabilities  7 06- Exhibit D 3" xfId="2201"/>
    <cellStyle name="_Costs not in AURORA 2007 Rate Case_4 31 Regulatory Assets and Liabilities  7 06- Exhibit D_NIM Summary" xfId="2202"/>
    <cellStyle name="_Costs not in AURORA 2007 Rate Case_4 31 Regulatory Assets and Liabilities  7 06- Exhibit D_NIM Summary 2" xfId="2203"/>
    <cellStyle name="_Costs not in AURORA 2007 Rate Case_4 32 Regulatory Assets and Liabilities  7 06- Exhibit D" xfId="2204"/>
    <cellStyle name="_Costs not in AURORA 2007 Rate Case_4 32 Regulatory Assets and Liabilities  7 06- Exhibit D 2" xfId="2205"/>
    <cellStyle name="_Costs not in AURORA 2007 Rate Case_4 32 Regulatory Assets and Liabilities  7 06- Exhibit D 2 2" xfId="2206"/>
    <cellStyle name="_Costs not in AURORA 2007 Rate Case_4 32 Regulatory Assets and Liabilities  7 06- Exhibit D 3" xfId="2207"/>
    <cellStyle name="_Costs not in AURORA 2007 Rate Case_4 32 Regulatory Assets and Liabilities  7 06- Exhibit D_NIM Summary" xfId="2208"/>
    <cellStyle name="_Costs not in AURORA 2007 Rate Case_4 32 Regulatory Assets and Liabilities  7 06- Exhibit D_NIM Summary 2" xfId="2209"/>
    <cellStyle name="_Costs not in AURORA 2007 Rate Case_AURORA Total New" xfId="2210"/>
    <cellStyle name="_Costs not in AURORA 2007 Rate Case_AURORA Total New 2" xfId="2211"/>
    <cellStyle name="_Costs not in AURORA 2007 Rate Case_Book2" xfId="2212"/>
    <cellStyle name="_Costs not in AURORA 2007 Rate Case_Book2 2" xfId="2213"/>
    <cellStyle name="_Costs not in AURORA 2007 Rate Case_Book2 2 2" xfId="2214"/>
    <cellStyle name="_Costs not in AURORA 2007 Rate Case_Book2 3" xfId="2215"/>
    <cellStyle name="_Costs not in AURORA 2007 Rate Case_Book2_Adj Bench DR 3 for Initial Briefs (Electric)" xfId="2216"/>
    <cellStyle name="_Costs not in AURORA 2007 Rate Case_Book2_Adj Bench DR 3 for Initial Briefs (Electric) 2" xfId="2217"/>
    <cellStyle name="_Costs not in AURORA 2007 Rate Case_Book2_Adj Bench DR 3 for Initial Briefs (Electric) 2 2" xfId="2218"/>
    <cellStyle name="_Costs not in AURORA 2007 Rate Case_Book2_Adj Bench DR 3 for Initial Briefs (Electric) 3" xfId="2219"/>
    <cellStyle name="_Costs not in AURORA 2007 Rate Case_Book2_Electric Rev Req Model (2009 GRC) Rebuttal" xfId="2220"/>
    <cellStyle name="_Costs not in AURORA 2007 Rate Case_Book2_Electric Rev Req Model (2009 GRC) Rebuttal 2" xfId="2221"/>
    <cellStyle name="_Costs not in AURORA 2007 Rate Case_Book2_Electric Rev Req Model (2009 GRC) Rebuttal 2 2" xfId="2222"/>
    <cellStyle name="_Costs not in AURORA 2007 Rate Case_Book2_Electric Rev Req Model (2009 GRC) Rebuttal 3" xfId="2223"/>
    <cellStyle name="_Costs not in AURORA 2007 Rate Case_Book2_Electric Rev Req Model (2009 GRC) Rebuttal REmoval of New  WH Solar AdjustMI" xfId="2224"/>
    <cellStyle name="_Costs not in AURORA 2007 Rate Case_Book2_Electric Rev Req Model (2009 GRC) Rebuttal REmoval of New  WH Solar AdjustMI 2" xfId="2225"/>
    <cellStyle name="_Costs not in AURORA 2007 Rate Case_Book2_Electric Rev Req Model (2009 GRC) Rebuttal REmoval of New  WH Solar AdjustMI 2 2" xfId="2226"/>
    <cellStyle name="_Costs not in AURORA 2007 Rate Case_Book2_Electric Rev Req Model (2009 GRC) Rebuttal REmoval of New  WH Solar AdjustMI 3" xfId="2227"/>
    <cellStyle name="_Costs not in AURORA 2007 Rate Case_Book2_Electric Rev Req Model (2009 GRC) Revised 01-18-2010" xfId="2228"/>
    <cellStyle name="_Costs not in AURORA 2007 Rate Case_Book2_Electric Rev Req Model (2009 GRC) Revised 01-18-2010 2" xfId="2229"/>
    <cellStyle name="_Costs not in AURORA 2007 Rate Case_Book2_Electric Rev Req Model (2009 GRC) Revised 01-18-2010 2 2" xfId="2230"/>
    <cellStyle name="_Costs not in AURORA 2007 Rate Case_Book2_Electric Rev Req Model (2009 GRC) Revised 01-18-2010 3" xfId="2231"/>
    <cellStyle name="_Costs not in AURORA 2007 Rate Case_Book2_Final Order Electric EXHIBIT A-1" xfId="2232"/>
    <cellStyle name="_Costs not in AURORA 2007 Rate Case_Book2_Final Order Electric EXHIBIT A-1 2" xfId="2233"/>
    <cellStyle name="_Costs not in AURORA 2007 Rate Case_Book2_Final Order Electric EXHIBIT A-1 2 2" xfId="2234"/>
    <cellStyle name="_Costs not in AURORA 2007 Rate Case_Book2_Final Order Electric EXHIBIT A-1 3" xfId="2235"/>
    <cellStyle name="_Costs not in AURORA 2007 Rate Case_Book4" xfId="2236"/>
    <cellStyle name="_Costs not in AURORA 2007 Rate Case_Book4 2" xfId="2237"/>
    <cellStyle name="_Costs not in AURORA 2007 Rate Case_Book4 2 2" xfId="2238"/>
    <cellStyle name="_Costs not in AURORA 2007 Rate Case_Book4 3" xfId="2239"/>
    <cellStyle name="_Costs not in AURORA 2007 Rate Case_Book9" xfId="2240"/>
    <cellStyle name="_Costs not in AURORA 2007 Rate Case_Book9 2" xfId="2241"/>
    <cellStyle name="_Costs not in AURORA 2007 Rate Case_Book9 2 2" xfId="2242"/>
    <cellStyle name="_Costs not in AURORA 2007 Rate Case_Book9 3" xfId="2243"/>
    <cellStyle name="_Costs not in AURORA 2007 Rate Case_Chelan PUD Power Costs (8-10)" xfId="2244"/>
    <cellStyle name="_Costs not in AURORA 2007 Rate Case_Electric COS Inputs" xfId="2245"/>
    <cellStyle name="_Costs not in AURORA 2007 Rate Case_Electric COS Inputs 2" xfId="2246"/>
    <cellStyle name="_Costs not in AURORA 2007 Rate Case_Electric COS Inputs 2 2" xfId="2247"/>
    <cellStyle name="_Costs not in AURORA 2007 Rate Case_Electric COS Inputs 2 2 2" xfId="2248"/>
    <cellStyle name="_Costs not in AURORA 2007 Rate Case_Electric COS Inputs 2 3" xfId="2249"/>
    <cellStyle name="_Costs not in AURORA 2007 Rate Case_Electric COS Inputs 2 3 2" xfId="2250"/>
    <cellStyle name="_Costs not in AURORA 2007 Rate Case_Electric COS Inputs 2 4" xfId="2251"/>
    <cellStyle name="_Costs not in AURORA 2007 Rate Case_Electric COS Inputs 2 4 2" xfId="2252"/>
    <cellStyle name="_Costs not in AURORA 2007 Rate Case_Electric COS Inputs 3" xfId="2253"/>
    <cellStyle name="_Costs not in AURORA 2007 Rate Case_Electric COS Inputs 3 2" xfId="2254"/>
    <cellStyle name="_Costs not in AURORA 2007 Rate Case_Electric COS Inputs 4" xfId="2255"/>
    <cellStyle name="_Costs not in AURORA 2007 Rate Case_Electric COS Inputs 4 2" xfId="2256"/>
    <cellStyle name="_Costs not in AURORA 2007 Rate Case_Electric COS Inputs 5" xfId="2257"/>
    <cellStyle name="_Costs not in AURORA 2007 Rate Case_Electric COS Inputs 6" xfId="2258"/>
    <cellStyle name="_Costs not in AURORA 2007 Rate Case_NIM Summary" xfId="2259"/>
    <cellStyle name="_Costs not in AURORA 2007 Rate Case_NIM Summary 09GRC" xfId="2260"/>
    <cellStyle name="_Costs not in AURORA 2007 Rate Case_NIM Summary 09GRC 2" xfId="2261"/>
    <cellStyle name="_Costs not in AURORA 2007 Rate Case_NIM Summary 2" xfId="2262"/>
    <cellStyle name="_Costs not in AURORA 2007 Rate Case_NIM Summary 3" xfId="2263"/>
    <cellStyle name="_Costs not in AURORA 2007 Rate Case_NIM Summary 4" xfId="2264"/>
    <cellStyle name="_Costs not in AURORA 2007 Rate Case_NIM Summary 5" xfId="2265"/>
    <cellStyle name="_Costs not in AURORA 2007 Rate Case_NIM Summary 6" xfId="2266"/>
    <cellStyle name="_Costs not in AURORA 2007 Rate Case_NIM Summary 7" xfId="2267"/>
    <cellStyle name="_Costs not in AURORA 2007 Rate Case_NIM Summary 8" xfId="2268"/>
    <cellStyle name="_Costs not in AURORA 2007 Rate Case_NIM Summary 9" xfId="2269"/>
    <cellStyle name="_Costs not in AURORA 2007 Rate Case_PCA 10 -  Exhibit D from A Kellogg Jan 2011" xfId="2270"/>
    <cellStyle name="_Costs not in AURORA 2007 Rate Case_PCA 10 -  Exhibit D from A Kellogg July 2011" xfId="2271"/>
    <cellStyle name="_Costs not in AURORA 2007 Rate Case_PCA 10 -  Exhibit D from S Free Rcv'd 12-11" xfId="2272"/>
    <cellStyle name="_Costs not in AURORA 2007 Rate Case_PCA 9 -  Exhibit D April 2010" xfId="2273"/>
    <cellStyle name="_Costs not in AURORA 2007 Rate Case_PCA 9 -  Exhibit D April 2010 (3)" xfId="2274"/>
    <cellStyle name="_Costs not in AURORA 2007 Rate Case_PCA 9 -  Exhibit D April 2010 (3) 2" xfId="2275"/>
    <cellStyle name="_Costs not in AURORA 2007 Rate Case_PCA 9 -  Exhibit D Nov 2010" xfId="2276"/>
    <cellStyle name="_Costs not in AURORA 2007 Rate Case_PCA 9 - Exhibit D at August 2010" xfId="2277"/>
    <cellStyle name="_Costs not in AURORA 2007 Rate Case_PCA 9 - Exhibit D June 2010 GRC" xfId="2278"/>
    <cellStyle name="_Costs not in AURORA 2007 Rate Case_Power Costs - Comparison bx Rbtl-Staff-Jt-PC" xfId="2279"/>
    <cellStyle name="_Costs not in AURORA 2007 Rate Case_Power Costs - Comparison bx Rbtl-Staff-Jt-PC 2" xfId="2280"/>
    <cellStyle name="_Costs not in AURORA 2007 Rate Case_Power Costs - Comparison bx Rbtl-Staff-Jt-PC 2 2" xfId="2281"/>
    <cellStyle name="_Costs not in AURORA 2007 Rate Case_Power Costs - Comparison bx Rbtl-Staff-Jt-PC 3" xfId="2282"/>
    <cellStyle name="_Costs not in AURORA 2007 Rate Case_Power Costs - Comparison bx Rbtl-Staff-Jt-PC_Adj Bench DR 3 for Initial Briefs (Electric)" xfId="2283"/>
    <cellStyle name="_Costs not in AURORA 2007 Rate Case_Power Costs - Comparison bx Rbtl-Staff-Jt-PC_Adj Bench DR 3 for Initial Briefs (Electric) 2" xfId="2284"/>
    <cellStyle name="_Costs not in AURORA 2007 Rate Case_Power Costs - Comparison bx Rbtl-Staff-Jt-PC_Adj Bench DR 3 for Initial Briefs (Electric) 2 2" xfId="2285"/>
    <cellStyle name="_Costs not in AURORA 2007 Rate Case_Power Costs - Comparison bx Rbtl-Staff-Jt-PC_Adj Bench DR 3 for Initial Briefs (Electric) 3" xfId="2286"/>
    <cellStyle name="_Costs not in AURORA 2007 Rate Case_Power Costs - Comparison bx Rbtl-Staff-Jt-PC_Electric Rev Req Model (2009 GRC) Rebuttal" xfId="2287"/>
    <cellStyle name="_Costs not in AURORA 2007 Rate Case_Power Costs - Comparison bx Rbtl-Staff-Jt-PC_Electric Rev Req Model (2009 GRC) Rebuttal 2" xfId="2288"/>
    <cellStyle name="_Costs not in AURORA 2007 Rate Case_Power Costs - Comparison bx Rbtl-Staff-Jt-PC_Electric Rev Req Model (2009 GRC) Rebuttal 2 2" xfId="2289"/>
    <cellStyle name="_Costs not in AURORA 2007 Rate Case_Power Costs - Comparison bx Rbtl-Staff-Jt-PC_Electric Rev Req Model (2009 GRC) Rebuttal 3" xfId="2290"/>
    <cellStyle name="_Costs not in AURORA 2007 Rate Case_Power Costs - Comparison bx Rbtl-Staff-Jt-PC_Electric Rev Req Model (2009 GRC) Rebuttal REmoval of New  WH Solar AdjustMI" xfId="2291"/>
    <cellStyle name="_Costs not in AURORA 2007 Rate Case_Power Costs - Comparison bx Rbtl-Staff-Jt-PC_Electric Rev Req Model (2009 GRC) Rebuttal REmoval of New  WH Solar AdjustMI 2" xfId="2292"/>
    <cellStyle name="_Costs not in AURORA 2007 Rate Case_Power Costs - Comparison bx Rbtl-Staff-Jt-PC_Electric Rev Req Model (2009 GRC) Rebuttal REmoval of New  WH Solar AdjustMI 2 2" xfId="2293"/>
    <cellStyle name="_Costs not in AURORA 2007 Rate Case_Power Costs - Comparison bx Rbtl-Staff-Jt-PC_Electric Rev Req Model (2009 GRC) Rebuttal REmoval of New  WH Solar AdjustMI 3" xfId="2294"/>
    <cellStyle name="_Costs not in AURORA 2007 Rate Case_Power Costs - Comparison bx Rbtl-Staff-Jt-PC_Electric Rev Req Model (2009 GRC) Revised 01-18-2010" xfId="2295"/>
    <cellStyle name="_Costs not in AURORA 2007 Rate Case_Power Costs - Comparison bx Rbtl-Staff-Jt-PC_Electric Rev Req Model (2009 GRC) Revised 01-18-2010 2" xfId="2296"/>
    <cellStyle name="_Costs not in AURORA 2007 Rate Case_Power Costs - Comparison bx Rbtl-Staff-Jt-PC_Electric Rev Req Model (2009 GRC) Revised 01-18-2010 2 2" xfId="2297"/>
    <cellStyle name="_Costs not in AURORA 2007 Rate Case_Power Costs - Comparison bx Rbtl-Staff-Jt-PC_Electric Rev Req Model (2009 GRC) Revised 01-18-2010 3" xfId="2298"/>
    <cellStyle name="_Costs not in AURORA 2007 Rate Case_Power Costs - Comparison bx Rbtl-Staff-Jt-PC_Final Order Electric EXHIBIT A-1" xfId="2299"/>
    <cellStyle name="_Costs not in AURORA 2007 Rate Case_Power Costs - Comparison bx Rbtl-Staff-Jt-PC_Final Order Electric EXHIBIT A-1 2" xfId="2300"/>
    <cellStyle name="_Costs not in AURORA 2007 Rate Case_Power Costs - Comparison bx Rbtl-Staff-Jt-PC_Final Order Electric EXHIBIT A-1 2 2" xfId="2301"/>
    <cellStyle name="_Costs not in AURORA 2007 Rate Case_Power Costs - Comparison bx Rbtl-Staff-Jt-PC_Final Order Electric EXHIBIT A-1 3" xfId="2302"/>
    <cellStyle name="_Costs not in AURORA 2007 Rate Case_Production Adj 4.37" xfId="2303"/>
    <cellStyle name="_Costs not in AURORA 2007 Rate Case_Production Adj 4.37 2" xfId="2304"/>
    <cellStyle name="_Costs not in AURORA 2007 Rate Case_Production Adj 4.37 2 2" xfId="2305"/>
    <cellStyle name="_Costs not in AURORA 2007 Rate Case_Production Adj 4.37 3" xfId="2306"/>
    <cellStyle name="_Costs not in AURORA 2007 Rate Case_Purchased Power Adj 4.03" xfId="2307"/>
    <cellStyle name="_Costs not in AURORA 2007 Rate Case_Purchased Power Adj 4.03 2" xfId="2308"/>
    <cellStyle name="_Costs not in AURORA 2007 Rate Case_Purchased Power Adj 4.03 2 2" xfId="2309"/>
    <cellStyle name="_Costs not in AURORA 2007 Rate Case_Purchased Power Adj 4.03 3" xfId="2310"/>
    <cellStyle name="_Costs not in AURORA 2007 Rate Case_Rebuttal Power Costs" xfId="2311"/>
    <cellStyle name="_Costs not in AURORA 2007 Rate Case_Rebuttal Power Costs 2" xfId="2312"/>
    <cellStyle name="_Costs not in AURORA 2007 Rate Case_Rebuttal Power Costs 2 2" xfId="2313"/>
    <cellStyle name="_Costs not in AURORA 2007 Rate Case_Rebuttal Power Costs 3" xfId="2314"/>
    <cellStyle name="_Costs not in AURORA 2007 Rate Case_Rebuttal Power Costs_Adj Bench DR 3 for Initial Briefs (Electric)" xfId="2315"/>
    <cellStyle name="_Costs not in AURORA 2007 Rate Case_Rebuttal Power Costs_Adj Bench DR 3 for Initial Briefs (Electric) 2" xfId="2316"/>
    <cellStyle name="_Costs not in AURORA 2007 Rate Case_Rebuttal Power Costs_Adj Bench DR 3 for Initial Briefs (Electric) 2 2" xfId="2317"/>
    <cellStyle name="_Costs not in AURORA 2007 Rate Case_Rebuttal Power Costs_Adj Bench DR 3 for Initial Briefs (Electric) 3" xfId="2318"/>
    <cellStyle name="_Costs not in AURORA 2007 Rate Case_Rebuttal Power Costs_Electric Rev Req Model (2009 GRC) Rebuttal" xfId="2319"/>
    <cellStyle name="_Costs not in AURORA 2007 Rate Case_Rebuttal Power Costs_Electric Rev Req Model (2009 GRC) Rebuttal 2" xfId="2320"/>
    <cellStyle name="_Costs not in AURORA 2007 Rate Case_Rebuttal Power Costs_Electric Rev Req Model (2009 GRC) Rebuttal 2 2" xfId="2321"/>
    <cellStyle name="_Costs not in AURORA 2007 Rate Case_Rebuttal Power Costs_Electric Rev Req Model (2009 GRC) Rebuttal 3" xfId="2322"/>
    <cellStyle name="_Costs not in AURORA 2007 Rate Case_Rebuttal Power Costs_Electric Rev Req Model (2009 GRC) Rebuttal REmoval of New  WH Solar AdjustMI" xfId="2323"/>
    <cellStyle name="_Costs not in AURORA 2007 Rate Case_Rebuttal Power Costs_Electric Rev Req Model (2009 GRC) Rebuttal REmoval of New  WH Solar AdjustMI 2" xfId="2324"/>
    <cellStyle name="_Costs not in AURORA 2007 Rate Case_Rebuttal Power Costs_Electric Rev Req Model (2009 GRC) Rebuttal REmoval of New  WH Solar AdjustMI 2 2" xfId="2325"/>
    <cellStyle name="_Costs not in AURORA 2007 Rate Case_Rebuttal Power Costs_Electric Rev Req Model (2009 GRC) Rebuttal REmoval of New  WH Solar AdjustMI 3" xfId="2326"/>
    <cellStyle name="_Costs not in AURORA 2007 Rate Case_Rebuttal Power Costs_Electric Rev Req Model (2009 GRC) Revised 01-18-2010" xfId="2327"/>
    <cellStyle name="_Costs not in AURORA 2007 Rate Case_Rebuttal Power Costs_Electric Rev Req Model (2009 GRC) Revised 01-18-2010 2" xfId="2328"/>
    <cellStyle name="_Costs not in AURORA 2007 Rate Case_Rebuttal Power Costs_Electric Rev Req Model (2009 GRC) Revised 01-18-2010 2 2" xfId="2329"/>
    <cellStyle name="_Costs not in AURORA 2007 Rate Case_Rebuttal Power Costs_Electric Rev Req Model (2009 GRC) Revised 01-18-2010 3" xfId="2330"/>
    <cellStyle name="_Costs not in AURORA 2007 Rate Case_Rebuttal Power Costs_Final Order Electric EXHIBIT A-1" xfId="2331"/>
    <cellStyle name="_Costs not in AURORA 2007 Rate Case_Rebuttal Power Costs_Final Order Electric EXHIBIT A-1 2" xfId="2332"/>
    <cellStyle name="_Costs not in AURORA 2007 Rate Case_Rebuttal Power Costs_Final Order Electric EXHIBIT A-1 2 2" xfId="2333"/>
    <cellStyle name="_Costs not in AURORA 2007 Rate Case_Rebuttal Power Costs_Final Order Electric EXHIBIT A-1 3" xfId="2334"/>
    <cellStyle name="_Costs not in AURORA 2007 Rate Case_ROR 5.02" xfId="2335"/>
    <cellStyle name="_Costs not in AURORA 2007 Rate Case_ROR 5.02 2" xfId="2336"/>
    <cellStyle name="_Costs not in AURORA 2007 Rate Case_ROR 5.02 2 2" xfId="2337"/>
    <cellStyle name="_Costs not in AURORA 2007 Rate Case_ROR 5.02 3" xfId="2338"/>
    <cellStyle name="_Costs not in AURORA 2007 Rate Case_Transmission Workbook for May BOD" xfId="2339"/>
    <cellStyle name="_Costs not in AURORA 2007 Rate Case_Transmission Workbook for May BOD 2" xfId="2340"/>
    <cellStyle name="_Costs not in AURORA 2007 Rate Case_Wind Integration 10GRC" xfId="2341"/>
    <cellStyle name="_Costs not in AURORA 2007 Rate Case_Wind Integration 10GRC 2" xfId="2342"/>
    <cellStyle name="_Costs not in KWI3000 '06Budget" xfId="2343"/>
    <cellStyle name="_Costs not in KWI3000 '06Budget 2" xfId="2344"/>
    <cellStyle name="_Costs not in KWI3000 '06Budget 2 2" xfId="2345"/>
    <cellStyle name="_Costs not in KWI3000 '06Budget 2 2 2" xfId="2346"/>
    <cellStyle name="_Costs not in KWI3000 '06Budget 2 3" xfId="2347"/>
    <cellStyle name="_Costs not in KWI3000 '06Budget 3" xfId="2348"/>
    <cellStyle name="_Costs not in KWI3000 '06Budget 3 2" xfId="2349"/>
    <cellStyle name="_Costs not in KWI3000 '06Budget 3 2 2" xfId="2350"/>
    <cellStyle name="_Costs not in KWI3000 '06Budget 3 3" xfId="2351"/>
    <cellStyle name="_Costs not in KWI3000 '06Budget 3 3 2" xfId="2352"/>
    <cellStyle name="_Costs not in KWI3000 '06Budget 3 4" xfId="2353"/>
    <cellStyle name="_Costs not in KWI3000 '06Budget 3 4 2" xfId="2354"/>
    <cellStyle name="_Costs not in KWI3000 '06Budget 4" xfId="2355"/>
    <cellStyle name="_Costs not in KWI3000 '06Budget 4 2" xfId="2356"/>
    <cellStyle name="_Costs not in KWI3000 '06Budget 5" xfId="2357"/>
    <cellStyle name="_Costs not in KWI3000 '06Budget 6" xfId="2358"/>
    <cellStyle name="_Costs not in KWI3000 '06Budget 7" xfId="2359"/>
    <cellStyle name="_Costs not in KWI3000 '06Budget_(C) WHE Proforma with ITC cash grant 10 Yr Amort_for deferral_102809" xfId="2360"/>
    <cellStyle name="_Costs not in KWI3000 '06Budget_(C) WHE Proforma with ITC cash grant 10 Yr Amort_for deferral_102809 2" xfId="2361"/>
    <cellStyle name="_Costs not in KWI3000 '06Budget_(C) WHE Proforma with ITC cash grant 10 Yr Amort_for deferral_102809 2 2" xfId="2362"/>
    <cellStyle name="_Costs not in KWI3000 '06Budget_(C) WHE Proforma with ITC cash grant 10 Yr Amort_for deferral_102809 3" xfId="2363"/>
    <cellStyle name="_Costs not in KWI3000 '06Budget_(C) WHE Proforma with ITC cash grant 10 Yr Amort_for deferral_102809_16.07E Wild Horse Wind Expansionwrkingfile" xfId="2364"/>
    <cellStyle name="_Costs not in KWI3000 '06Budget_(C) WHE Proforma with ITC cash grant 10 Yr Amort_for deferral_102809_16.07E Wild Horse Wind Expansionwrkingfile 2" xfId="2365"/>
    <cellStyle name="_Costs not in KWI3000 '06Budget_(C) WHE Proforma with ITC cash grant 10 Yr Amort_for deferral_102809_16.07E Wild Horse Wind Expansionwrkingfile 2 2" xfId="2366"/>
    <cellStyle name="_Costs not in KWI3000 '06Budget_(C) WHE Proforma with ITC cash grant 10 Yr Amort_for deferral_102809_16.07E Wild Horse Wind Expansionwrkingfile 3" xfId="2367"/>
    <cellStyle name="_Costs not in KWI3000 '06Budget_(C) WHE Proforma with ITC cash grant 10 Yr Amort_for deferral_102809_16.07E Wild Horse Wind Expansionwrkingfile SF" xfId="2368"/>
    <cellStyle name="_Costs not in KWI3000 '06Budget_(C) WHE Proforma with ITC cash grant 10 Yr Amort_for deferral_102809_16.07E Wild Horse Wind Expansionwrkingfile SF 2" xfId="2369"/>
    <cellStyle name="_Costs not in KWI3000 '06Budget_(C) WHE Proforma with ITC cash grant 10 Yr Amort_for deferral_102809_16.07E Wild Horse Wind Expansionwrkingfile SF 2 2" xfId="2370"/>
    <cellStyle name="_Costs not in KWI3000 '06Budget_(C) WHE Proforma with ITC cash grant 10 Yr Amort_for deferral_102809_16.07E Wild Horse Wind Expansionwrkingfile SF 3" xfId="2371"/>
    <cellStyle name="_Costs not in KWI3000 '06Budget_(C) WHE Proforma with ITC cash grant 10 Yr Amort_for deferral_102809_16.37E Wild Horse Expansion DeferralRevwrkingfile SF" xfId="2372"/>
    <cellStyle name="_Costs not in KWI3000 '06Budget_(C) WHE Proforma with ITC cash grant 10 Yr Amort_for deferral_102809_16.37E Wild Horse Expansion DeferralRevwrkingfile SF 2" xfId="2373"/>
    <cellStyle name="_Costs not in KWI3000 '06Budget_(C) WHE Proforma with ITC cash grant 10 Yr Amort_for deferral_102809_16.37E Wild Horse Expansion DeferralRevwrkingfile SF 2 2" xfId="2374"/>
    <cellStyle name="_Costs not in KWI3000 '06Budget_(C) WHE Proforma with ITC cash grant 10 Yr Amort_for deferral_102809_16.37E Wild Horse Expansion DeferralRevwrkingfile SF 3" xfId="2375"/>
    <cellStyle name="_Costs not in KWI3000 '06Budget_(C) WHE Proforma with ITC cash grant 10 Yr Amort_for rebuttal_120709" xfId="2376"/>
    <cellStyle name="_Costs not in KWI3000 '06Budget_(C) WHE Proforma with ITC cash grant 10 Yr Amort_for rebuttal_120709 2" xfId="2377"/>
    <cellStyle name="_Costs not in KWI3000 '06Budget_(C) WHE Proforma with ITC cash grant 10 Yr Amort_for rebuttal_120709 2 2" xfId="2378"/>
    <cellStyle name="_Costs not in KWI3000 '06Budget_(C) WHE Proforma with ITC cash grant 10 Yr Amort_for rebuttal_120709 3" xfId="2379"/>
    <cellStyle name="_Costs not in KWI3000 '06Budget_04.07E Wild Horse Wind Expansion" xfId="2380"/>
    <cellStyle name="_Costs not in KWI3000 '06Budget_04.07E Wild Horse Wind Expansion 2" xfId="2381"/>
    <cellStyle name="_Costs not in KWI3000 '06Budget_04.07E Wild Horse Wind Expansion 2 2" xfId="2382"/>
    <cellStyle name="_Costs not in KWI3000 '06Budget_04.07E Wild Horse Wind Expansion 3" xfId="2383"/>
    <cellStyle name="_Costs not in KWI3000 '06Budget_04.07E Wild Horse Wind Expansion_16.07E Wild Horse Wind Expansionwrkingfile" xfId="2384"/>
    <cellStyle name="_Costs not in KWI3000 '06Budget_04.07E Wild Horse Wind Expansion_16.07E Wild Horse Wind Expansionwrkingfile 2" xfId="2385"/>
    <cellStyle name="_Costs not in KWI3000 '06Budget_04.07E Wild Horse Wind Expansion_16.07E Wild Horse Wind Expansionwrkingfile 2 2" xfId="2386"/>
    <cellStyle name="_Costs not in KWI3000 '06Budget_04.07E Wild Horse Wind Expansion_16.07E Wild Horse Wind Expansionwrkingfile 3" xfId="2387"/>
    <cellStyle name="_Costs not in KWI3000 '06Budget_04.07E Wild Horse Wind Expansion_16.07E Wild Horse Wind Expansionwrkingfile SF" xfId="2388"/>
    <cellStyle name="_Costs not in KWI3000 '06Budget_04.07E Wild Horse Wind Expansion_16.07E Wild Horse Wind Expansionwrkingfile SF 2" xfId="2389"/>
    <cellStyle name="_Costs not in KWI3000 '06Budget_04.07E Wild Horse Wind Expansion_16.07E Wild Horse Wind Expansionwrkingfile SF 2 2" xfId="2390"/>
    <cellStyle name="_Costs not in KWI3000 '06Budget_04.07E Wild Horse Wind Expansion_16.07E Wild Horse Wind Expansionwrkingfile SF 3" xfId="2391"/>
    <cellStyle name="_Costs not in KWI3000 '06Budget_04.07E Wild Horse Wind Expansion_16.37E Wild Horse Expansion DeferralRevwrkingfile SF" xfId="2392"/>
    <cellStyle name="_Costs not in KWI3000 '06Budget_04.07E Wild Horse Wind Expansion_16.37E Wild Horse Expansion DeferralRevwrkingfile SF 2" xfId="2393"/>
    <cellStyle name="_Costs not in KWI3000 '06Budget_04.07E Wild Horse Wind Expansion_16.37E Wild Horse Expansion DeferralRevwrkingfile SF 2 2" xfId="2394"/>
    <cellStyle name="_Costs not in KWI3000 '06Budget_04.07E Wild Horse Wind Expansion_16.37E Wild Horse Expansion DeferralRevwrkingfile SF 3" xfId="2395"/>
    <cellStyle name="_Costs not in KWI3000 '06Budget_16.07E Wild Horse Wind Expansionwrkingfile" xfId="2396"/>
    <cellStyle name="_Costs not in KWI3000 '06Budget_16.07E Wild Horse Wind Expansionwrkingfile 2" xfId="2397"/>
    <cellStyle name="_Costs not in KWI3000 '06Budget_16.07E Wild Horse Wind Expansionwrkingfile 2 2" xfId="2398"/>
    <cellStyle name="_Costs not in KWI3000 '06Budget_16.07E Wild Horse Wind Expansionwrkingfile 3" xfId="2399"/>
    <cellStyle name="_Costs not in KWI3000 '06Budget_16.07E Wild Horse Wind Expansionwrkingfile SF" xfId="2400"/>
    <cellStyle name="_Costs not in KWI3000 '06Budget_16.07E Wild Horse Wind Expansionwrkingfile SF 2" xfId="2401"/>
    <cellStyle name="_Costs not in KWI3000 '06Budget_16.07E Wild Horse Wind Expansionwrkingfile SF 2 2" xfId="2402"/>
    <cellStyle name="_Costs not in KWI3000 '06Budget_16.07E Wild Horse Wind Expansionwrkingfile SF 3" xfId="2403"/>
    <cellStyle name="_Costs not in KWI3000 '06Budget_16.37E Wild Horse Expansion DeferralRevwrkingfile SF" xfId="2404"/>
    <cellStyle name="_Costs not in KWI3000 '06Budget_16.37E Wild Horse Expansion DeferralRevwrkingfile SF 2" xfId="2405"/>
    <cellStyle name="_Costs not in KWI3000 '06Budget_16.37E Wild Horse Expansion DeferralRevwrkingfile SF 2 2" xfId="2406"/>
    <cellStyle name="_Costs not in KWI3000 '06Budget_16.37E Wild Horse Expansion DeferralRevwrkingfile SF 3" xfId="2407"/>
    <cellStyle name="_Costs not in KWI3000 '06Budget_2009 Compliance Filing PCA Exhibits for GRC" xfId="2408"/>
    <cellStyle name="_Costs not in KWI3000 '06Budget_2009 GRC Compl Filing - Exhibit D" xfId="2409"/>
    <cellStyle name="_Costs not in KWI3000 '06Budget_2009 GRC Compl Filing - Exhibit D 2" xfId="2410"/>
    <cellStyle name="_Costs not in KWI3000 '06Budget_3.01 Income Statement" xfId="2411"/>
    <cellStyle name="_Costs not in KWI3000 '06Budget_4 31 Regulatory Assets and Liabilities  7 06- Exhibit D" xfId="2412"/>
    <cellStyle name="_Costs not in KWI3000 '06Budget_4 31 Regulatory Assets and Liabilities  7 06- Exhibit D 2" xfId="2413"/>
    <cellStyle name="_Costs not in KWI3000 '06Budget_4 31 Regulatory Assets and Liabilities  7 06- Exhibit D 2 2" xfId="2414"/>
    <cellStyle name="_Costs not in KWI3000 '06Budget_4 31 Regulatory Assets and Liabilities  7 06- Exhibit D 3" xfId="2415"/>
    <cellStyle name="_Costs not in KWI3000 '06Budget_4 31 Regulatory Assets and Liabilities  7 06- Exhibit D_NIM Summary" xfId="2416"/>
    <cellStyle name="_Costs not in KWI3000 '06Budget_4 31 Regulatory Assets and Liabilities  7 06- Exhibit D_NIM Summary 2" xfId="2417"/>
    <cellStyle name="_Costs not in KWI3000 '06Budget_4 32 Regulatory Assets and Liabilities  7 06- Exhibit D" xfId="2418"/>
    <cellStyle name="_Costs not in KWI3000 '06Budget_4 32 Regulatory Assets and Liabilities  7 06- Exhibit D 2" xfId="2419"/>
    <cellStyle name="_Costs not in KWI3000 '06Budget_4 32 Regulatory Assets and Liabilities  7 06- Exhibit D 2 2" xfId="2420"/>
    <cellStyle name="_Costs not in KWI3000 '06Budget_4 32 Regulatory Assets and Liabilities  7 06- Exhibit D 3" xfId="2421"/>
    <cellStyle name="_Costs not in KWI3000 '06Budget_4 32 Regulatory Assets and Liabilities  7 06- Exhibit D_NIM Summary" xfId="2422"/>
    <cellStyle name="_Costs not in KWI3000 '06Budget_4 32 Regulatory Assets and Liabilities  7 06- Exhibit D_NIM Summary 2" xfId="2423"/>
    <cellStyle name="_Costs not in KWI3000 '06Budget_ACCOUNTS" xfId="2424"/>
    <cellStyle name="_Costs not in KWI3000 '06Budget_AURORA Total New" xfId="2425"/>
    <cellStyle name="_Costs not in KWI3000 '06Budget_AURORA Total New 2" xfId="2426"/>
    <cellStyle name="_Costs not in KWI3000 '06Budget_Book2" xfId="2427"/>
    <cellStyle name="_Costs not in KWI3000 '06Budget_Book2 2" xfId="2428"/>
    <cellStyle name="_Costs not in KWI3000 '06Budget_Book2 2 2" xfId="2429"/>
    <cellStyle name="_Costs not in KWI3000 '06Budget_Book2 3" xfId="2430"/>
    <cellStyle name="_Costs not in KWI3000 '06Budget_Book2_Adj Bench DR 3 for Initial Briefs (Electric)" xfId="2431"/>
    <cellStyle name="_Costs not in KWI3000 '06Budget_Book2_Adj Bench DR 3 for Initial Briefs (Electric) 2" xfId="2432"/>
    <cellStyle name="_Costs not in KWI3000 '06Budget_Book2_Adj Bench DR 3 for Initial Briefs (Electric) 2 2" xfId="2433"/>
    <cellStyle name="_Costs not in KWI3000 '06Budget_Book2_Adj Bench DR 3 for Initial Briefs (Electric) 3" xfId="2434"/>
    <cellStyle name="_Costs not in KWI3000 '06Budget_Book2_Electric Rev Req Model (2009 GRC) Rebuttal" xfId="2435"/>
    <cellStyle name="_Costs not in KWI3000 '06Budget_Book2_Electric Rev Req Model (2009 GRC) Rebuttal 2" xfId="2436"/>
    <cellStyle name="_Costs not in KWI3000 '06Budget_Book2_Electric Rev Req Model (2009 GRC) Rebuttal 2 2" xfId="2437"/>
    <cellStyle name="_Costs not in KWI3000 '06Budget_Book2_Electric Rev Req Model (2009 GRC) Rebuttal 3" xfId="2438"/>
    <cellStyle name="_Costs not in KWI3000 '06Budget_Book2_Electric Rev Req Model (2009 GRC) Rebuttal REmoval of New  WH Solar AdjustMI" xfId="2439"/>
    <cellStyle name="_Costs not in KWI3000 '06Budget_Book2_Electric Rev Req Model (2009 GRC) Rebuttal REmoval of New  WH Solar AdjustMI 2" xfId="2440"/>
    <cellStyle name="_Costs not in KWI3000 '06Budget_Book2_Electric Rev Req Model (2009 GRC) Rebuttal REmoval of New  WH Solar AdjustMI 2 2" xfId="2441"/>
    <cellStyle name="_Costs not in KWI3000 '06Budget_Book2_Electric Rev Req Model (2009 GRC) Rebuttal REmoval of New  WH Solar AdjustMI 3" xfId="2442"/>
    <cellStyle name="_Costs not in KWI3000 '06Budget_Book2_Electric Rev Req Model (2009 GRC) Revised 01-18-2010" xfId="2443"/>
    <cellStyle name="_Costs not in KWI3000 '06Budget_Book2_Electric Rev Req Model (2009 GRC) Revised 01-18-2010 2" xfId="2444"/>
    <cellStyle name="_Costs not in KWI3000 '06Budget_Book2_Electric Rev Req Model (2009 GRC) Revised 01-18-2010 2 2" xfId="2445"/>
    <cellStyle name="_Costs not in KWI3000 '06Budget_Book2_Electric Rev Req Model (2009 GRC) Revised 01-18-2010 3" xfId="2446"/>
    <cellStyle name="_Costs not in KWI3000 '06Budget_Book2_Final Order Electric EXHIBIT A-1" xfId="2447"/>
    <cellStyle name="_Costs not in KWI3000 '06Budget_Book2_Final Order Electric EXHIBIT A-1 2" xfId="2448"/>
    <cellStyle name="_Costs not in KWI3000 '06Budget_Book2_Final Order Electric EXHIBIT A-1 2 2" xfId="2449"/>
    <cellStyle name="_Costs not in KWI3000 '06Budget_Book2_Final Order Electric EXHIBIT A-1 3" xfId="2450"/>
    <cellStyle name="_Costs not in KWI3000 '06Budget_Book4" xfId="2451"/>
    <cellStyle name="_Costs not in KWI3000 '06Budget_Book4 2" xfId="2452"/>
    <cellStyle name="_Costs not in KWI3000 '06Budget_Book4 2 2" xfId="2453"/>
    <cellStyle name="_Costs not in KWI3000 '06Budget_Book4 3" xfId="2454"/>
    <cellStyle name="_Costs not in KWI3000 '06Budget_Book9" xfId="2455"/>
    <cellStyle name="_Costs not in KWI3000 '06Budget_Book9 2" xfId="2456"/>
    <cellStyle name="_Costs not in KWI3000 '06Budget_Book9 2 2" xfId="2457"/>
    <cellStyle name="_Costs not in KWI3000 '06Budget_Book9 3" xfId="2458"/>
    <cellStyle name="_Costs not in KWI3000 '06Budget_Check the Interest Calculation" xfId="2459"/>
    <cellStyle name="_Costs not in KWI3000 '06Budget_Check the Interest Calculation_Scenario 1 REC vs PTC Offset" xfId="2460"/>
    <cellStyle name="_Costs not in KWI3000 '06Budget_Check the Interest Calculation_Scenario 3" xfId="2461"/>
    <cellStyle name="_Costs not in KWI3000 '06Budget_Chelan PUD Power Costs (8-10)" xfId="2462"/>
    <cellStyle name="_Costs not in KWI3000 '06Budget_Exhibit D fr R Gho 12-31-08" xfId="2463"/>
    <cellStyle name="_Costs not in KWI3000 '06Budget_Exhibit D fr R Gho 12-31-08 2" xfId="2464"/>
    <cellStyle name="_Costs not in KWI3000 '06Budget_Exhibit D fr R Gho 12-31-08 v2" xfId="2465"/>
    <cellStyle name="_Costs not in KWI3000 '06Budget_Exhibit D fr R Gho 12-31-08 v2 2" xfId="2466"/>
    <cellStyle name="_Costs not in KWI3000 '06Budget_Exhibit D fr R Gho 12-31-08 v2_NIM Summary" xfId="2467"/>
    <cellStyle name="_Costs not in KWI3000 '06Budget_Exhibit D fr R Gho 12-31-08 v2_NIM Summary 2" xfId="2468"/>
    <cellStyle name="_Costs not in KWI3000 '06Budget_Exhibit D fr R Gho 12-31-08_NIM Summary" xfId="2469"/>
    <cellStyle name="_Costs not in KWI3000 '06Budget_Exhibit D fr R Gho 12-31-08_NIM Summary 2" xfId="2470"/>
    <cellStyle name="_Costs not in KWI3000 '06Budget_Gas Rev Req Model (2010 GRC)" xfId="2471"/>
    <cellStyle name="_Costs not in KWI3000 '06Budget_Hopkins Ridge Prepaid Tran - Interest Earned RY 12ME Feb  '11" xfId="2472"/>
    <cellStyle name="_Costs not in KWI3000 '06Budget_Hopkins Ridge Prepaid Tran - Interest Earned RY 12ME Feb  '11 2" xfId="2473"/>
    <cellStyle name="_Costs not in KWI3000 '06Budget_Hopkins Ridge Prepaid Tran - Interest Earned RY 12ME Feb  '11_NIM Summary" xfId="2474"/>
    <cellStyle name="_Costs not in KWI3000 '06Budget_Hopkins Ridge Prepaid Tran - Interest Earned RY 12ME Feb  '11_NIM Summary 2" xfId="2475"/>
    <cellStyle name="_Costs not in KWI3000 '06Budget_Hopkins Ridge Prepaid Tran - Interest Earned RY 12ME Feb  '11_Transmission Workbook for May BOD" xfId="2476"/>
    <cellStyle name="_Costs not in KWI3000 '06Budget_Hopkins Ridge Prepaid Tran - Interest Earned RY 12ME Feb  '11_Transmission Workbook for May BOD 2" xfId="2477"/>
    <cellStyle name="_Costs not in KWI3000 '06Budget_INPUTS" xfId="2478"/>
    <cellStyle name="_Costs not in KWI3000 '06Budget_INPUTS 2" xfId="2479"/>
    <cellStyle name="_Costs not in KWI3000 '06Budget_INPUTS 2 2" xfId="2480"/>
    <cellStyle name="_Costs not in KWI3000 '06Budget_INPUTS 3" xfId="2481"/>
    <cellStyle name="_Costs not in KWI3000 '06Budget_NIM Summary" xfId="2482"/>
    <cellStyle name="_Costs not in KWI3000 '06Budget_NIM Summary 09GRC" xfId="2483"/>
    <cellStyle name="_Costs not in KWI3000 '06Budget_NIM Summary 09GRC 2" xfId="2484"/>
    <cellStyle name="_Costs not in KWI3000 '06Budget_NIM Summary 2" xfId="2485"/>
    <cellStyle name="_Costs not in KWI3000 '06Budget_NIM Summary 3" xfId="2486"/>
    <cellStyle name="_Costs not in KWI3000 '06Budget_NIM Summary 4" xfId="2487"/>
    <cellStyle name="_Costs not in KWI3000 '06Budget_NIM Summary 5" xfId="2488"/>
    <cellStyle name="_Costs not in KWI3000 '06Budget_NIM Summary 6" xfId="2489"/>
    <cellStyle name="_Costs not in KWI3000 '06Budget_NIM Summary 7" xfId="2490"/>
    <cellStyle name="_Costs not in KWI3000 '06Budget_NIM Summary 8" xfId="2491"/>
    <cellStyle name="_Costs not in KWI3000 '06Budget_NIM Summary 9" xfId="2492"/>
    <cellStyle name="_Costs not in KWI3000 '06Budget_PCA 10 -  Exhibit D from A Kellogg Jan 2011" xfId="2493"/>
    <cellStyle name="_Costs not in KWI3000 '06Budget_PCA 10 -  Exhibit D from A Kellogg July 2011" xfId="2494"/>
    <cellStyle name="_Costs not in KWI3000 '06Budget_PCA 10 -  Exhibit D from S Free Rcv'd 12-11" xfId="2495"/>
    <cellStyle name="_Costs not in KWI3000 '06Budget_PCA 7 - Exhibit D update 11_30_08 (2)" xfId="2496"/>
    <cellStyle name="_Costs not in KWI3000 '06Budget_PCA 7 - Exhibit D update 11_30_08 (2) 2" xfId="2497"/>
    <cellStyle name="_Costs not in KWI3000 '06Budget_PCA 7 - Exhibit D update 11_30_08 (2) 2 2" xfId="2498"/>
    <cellStyle name="_Costs not in KWI3000 '06Budget_PCA 7 - Exhibit D update 11_30_08 (2) 3" xfId="2499"/>
    <cellStyle name="_Costs not in KWI3000 '06Budget_PCA 7 - Exhibit D update 11_30_08 (2)_NIM Summary" xfId="2500"/>
    <cellStyle name="_Costs not in KWI3000 '06Budget_PCA 7 - Exhibit D update 11_30_08 (2)_NIM Summary 2" xfId="2501"/>
    <cellStyle name="_Costs not in KWI3000 '06Budget_PCA 8 - Exhibit D update 12_31_09" xfId="2502"/>
    <cellStyle name="_Costs not in KWI3000 '06Budget_PCA 9 -  Exhibit D April 2010" xfId="2503"/>
    <cellStyle name="_Costs not in KWI3000 '06Budget_PCA 9 -  Exhibit D April 2010 (3)" xfId="2504"/>
    <cellStyle name="_Costs not in KWI3000 '06Budget_PCA 9 -  Exhibit D April 2010 (3) 2" xfId="2505"/>
    <cellStyle name="_Costs not in KWI3000 '06Budget_PCA 9 -  Exhibit D Feb 2010" xfId="2506"/>
    <cellStyle name="_Costs not in KWI3000 '06Budget_PCA 9 -  Exhibit D Feb 2010 v2" xfId="2507"/>
    <cellStyle name="_Costs not in KWI3000 '06Budget_PCA 9 -  Exhibit D Feb 2010 WF" xfId="2508"/>
    <cellStyle name="_Costs not in KWI3000 '06Budget_PCA 9 -  Exhibit D Jan 2010" xfId="2509"/>
    <cellStyle name="_Costs not in KWI3000 '06Budget_PCA 9 -  Exhibit D March 2010 (2)" xfId="2510"/>
    <cellStyle name="_Costs not in KWI3000 '06Budget_PCA 9 -  Exhibit D Nov 2010" xfId="2511"/>
    <cellStyle name="_Costs not in KWI3000 '06Budget_PCA 9 - Exhibit D at August 2010" xfId="2512"/>
    <cellStyle name="_Costs not in KWI3000 '06Budget_PCA 9 - Exhibit D June 2010 GRC" xfId="2513"/>
    <cellStyle name="_Costs not in KWI3000 '06Budget_Power Costs - Comparison bx Rbtl-Staff-Jt-PC" xfId="2514"/>
    <cellStyle name="_Costs not in KWI3000 '06Budget_Power Costs - Comparison bx Rbtl-Staff-Jt-PC 2" xfId="2515"/>
    <cellStyle name="_Costs not in KWI3000 '06Budget_Power Costs - Comparison bx Rbtl-Staff-Jt-PC 2 2" xfId="2516"/>
    <cellStyle name="_Costs not in KWI3000 '06Budget_Power Costs - Comparison bx Rbtl-Staff-Jt-PC 3" xfId="2517"/>
    <cellStyle name="_Costs not in KWI3000 '06Budget_Power Costs - Comparison bx Rbtl-Staff-Jt-PC_Adj Bench DR 3 for Initial Briefs (Electric)" xfId="2518"/>
    <cellStyle name="_Costs not in KWI3000 '06Budget_Power Costs - Comparison bx Rbtl-Staff-Jt-PC_Adj Bench DR 3 for Initial Briefs (Electric) 2" xfId="2519"/>
    <cellStyle name="_Costs not in KWI3000 '06Budget_Power Costs - Comparison bx Rbtl-Staff-Jt-PC_Adj Bench DR 3 for Initial Briefs (Electric) 2 2" xfId="2520"/>
    <cellStyle name="_Costs not in KWI3000 '06Budget_Power Costs - Comparison bx Rbtl-Staff-Jt-PC_Adj Bench DR 3 for Initial Briefs (Electric) 3" xfId="2521"/>
    <cellStyle name="_Costs not in KWI3000 '06Budget_Power Costs - Comparison bx Rbtl-Staff-Jt-PC_Electric Rev Req Model (2009 GRC) Rebuttal" xfId="2522"/>
    <cellStyle name="_Costs not in KWI3000 '06Budget_Power Costs - Comparison bx Rbtl-Staff-Jt-PC_Electric Rev Req Model (2009 GRC) Rebuttal 2" xfId="2523"/>
    <cellStyle name="_Costs not in KWI3000 '06Budget_Power Costs - Comparison bx Rbtl-Staff-Jt-PC_Electric Rev Req Model (2009 GRC) Rebuttal 2 2" xfId="2524"/>
    <cellStyle name="_Costs not in KWI3000 '06Budget_Power Costs - Comparison bx Rbtl-Staff-Jt-PC_Electric Rev Req Model (2009 GRC) Rebuttal 3" xfId="2525"/>
    <cellStyle name="_Costs not in KWI3000 '06Budget_Power Costs - Comparison bx Rbtl-Staff-Jt-PC_Electric Rev Req Model (2009 GRC) Rebuttal REmoval of New  WH Solar AdjustMI" xfId="2526"/>
    <cellStyle name="_Costs not in KWI3000 '06Budget_Power Costs - Comparison bx Rbtl-Staff-Jt-PC_Electric Rev Req Model (2009 GRC) Rebuttal REmoval of New  WH Solar AdjustMI 2" xfId="2527"/>
    <cellStyle name="_Costs not in KWI3000 '06Budget_Power Costs - Comparison bx Rbtl-Staff-Jt-PC_Electric Rev Req Model (2009 GRC) Rebuttal REmoval of New  WH Solar AdjustMI 2 2" xfId="2528"/>
    <cellStyle name="_Costs not in KWI3000 '06Budget_Power Costs - Comparison bx Rbtl-Staff-Jt-PC_Electric Rev Req Model (2009 GRC) Rebuttal REmoval of New  WH Solar AdjustMI 3" xfId="2529"/>
    <cellStyle name="_Costs not in KWI3000 '06Budget_Power Costs - Comparison bx Rbtl-Staff-Jt-PC_Electric Rev Req Model (2009 GRC) Revised 01-18-2010" xfId="2530"/>
    <cellStyle name="_Costs not in KWI3000 '06Budget_Power Costs - Comparison bx Rbtl-Staff-Jt-PC_Electric Rev Req Model (2009 GRC) Revised 01-18-2010 2" xfId="2531"/>
    <cellStyle name="_Costs not in KWI3000 '06Budget_Power Costs - Comparison bx Rbtl-Staff-Jt-PC_Electric Rev Req Model (2009 GRC) Revised 01-18-2010 2 2" xfId="2532"/>
    <cellStyle name="_Costs not in KWI3000 '06Budget_Power Costs - Comparison bx Rbtl-Staff-Jt-PC_Electric Rev Req Model (2009 GRC) Revised 01-18-2010 3" xfId="2533"/>
    <cellStyle name="_Costs not in KWI3000 '06Budget_Power Costs - Comparison bx Rbtl-Staff-Jt-PC_Final Order Electric EXHIBIT A-1" xfId="2534"/>
    <cellStyle name="_Costs not in KWI3000 '06Budget_Power Costs - Comparison bx Rbtl-Staff-Jt-PC_Final Order Electric EXHIBIT A-1 2" xfId="2535"/>
    <cellStyle name="_Costs not in KWI3000 '06Budget_Power Costs - Comparison bx Rbtl-Staff-Jt-PC_Final Order Electric EXHIBIT A-1 2 2" xfId="2536"/>
    <cellStyle name="_Costs not in KWI3000 '06Budget_Power Costs - Comparison bx Rbtl-Staff-Jt-PC_Final Order Electric EXHIBIT A-1 3" xfId="2537"/>
    <cellStyle name="_Costs not in KWI3000 '06Budget_Production Adj 4.37" xfId="2538"/>
    <cellStyle name="_Costs not in KWI3000 '06Budget_Production Adj 4.37 2" xfId="2539"/>
    <cellStyle name="_Costs not in KWI3000 '06Budget_Production Adj 4.37 2 2" xfId="2540"/>
    <cellStyle name="_Costs not in KWI3000 '06Budget_Production Adj 4.37 3" xfId="2541"/>
    <cellStyle name="_Costs not in KWI3000 '06Budget_Purchased Power Adj 4.03" xfId="2542"/>
    <cellStyle name="_Costs not in KWI3000 '06Budget_Purchased Power Adj 4.03 2" xfId="2543"/>
    <cellStyle name="_Costs not in KWI3000 '06Budget_Purchased Power Adj 4.03 2 2" xfId="2544"/>
    <cellStyle name="_Costs not in KWI3000 '06Budget_Purchased Power Adj 4.03 3" xfId="2545"/>
    <cellStyle name="_Costs not in KWI3000 '06Budget_Rebuttal Power Costs" xfId="2546"/>
    <cellStyle name="_Costs not in KWI3000 '06Budget_Rebuttal Power Costs 2" xfId="2547"/>
    <cellStyle name="_Costs not in KWI3000 '06Budget_Rebuttal Power Costs 2 2" xfId="2548"/>
    <cellStyle name="_Costs not in KWI3000 '06Budget_Rebuttal Power Costs 3" xfId="2549"/>
    <cellStyle name="_Costs not in KWI3000 '06Budget_Rebuttal Power Costs_Adj Bench DR 3 for Initial Briefs (Electric)" xfId="2550"/>
    <cellStyle name="_Costs not in KWI3000 '06Budget_Rebuttal Power Costs_Adj Bench DR 3 for Initial Briefs (Electric) 2" xfId="2551"/>
    <cellStyle name="_Costs not in KWI3000 '06Budget_Rebuttal Power Costs_Adj Bench DR 3 for Initial Briefs (Electric) 2 2" xfId="2552"/>
    <cellStyle name="_Costs not in KWI3000 '06Budget_Rebuttal Power Costs_Adj Bench DR 3 for Initial Briefs (Electric) 3" xfId="2553"/>
    <cellStyle name="_Costs not in KWI3000 '06Budget_Rebuttal Power Costs_Electric Rev Req Model (2009 GRC) Rebuttal" xfId="2554"/>
    <cellStyle name="_Costs not in KWI3000 '06Budget_Rebuttal Power Costs_Electric Rev Req Model (2009 GRC) Rebuttal 2" xfId="2555"/>
    <cellStyle name="_Costs not in KWI3000 '06Budget_Rebuttal Power Costs_Electric Rev Req Model (2009 GRC) Rebuttal 2 2" xfId="2556"/>
    <cellStyle name="_Costs not in KWI3000 '06Budget_Rebuttal Power Costs_Electric Rev Req Model (2009 GRC) Rebuttal 3" xfId="2557"/>
    <cellStyle name="_Costs not in KWI3000 '06Budget_Rebuttal Power Costs_Electric Rev Req Model (2009 GRC) Rebuttal REmoval of New  WH Solar AdjustMI" xfId="2558"/>
    <cellStyle name="_Costs not in KWI3000 '06Budget_Rebuttal Power Costs_Electric Rev Req Model (2009 GRC) Rebuttal REmoval of New  WH Solar AdjustMI 2" xfId="2559"/>
    <cellStyle name="_Costs not in KWI3000 '06Budget_Rebuttal Power Costs_Electric Rev Req Model (2009 GRC) Rebuttal REmoval of New  WH Solar AdjustMI 2 2" xfId="2560"/>
    <cellStyle name="_Costs not in KWI3000 '06Budget_Rebuttal Power Costs_Electric Rev Req Model (2009 GRC) Rebuttal REmoval of New  WH Solar AdjustMI 3" xfId="2561"/>
    <cellStyle name="_Costs not in KWI3000 '06Budget_Rebuttal Power Costs_Electric Rev Req Model (2009 GRC) Revised 01-18-2010" xfId="2562"/>
    <cellStyle name="_Costs not in KWI3000 '06Budget_Rebuttal Power Costs_Electric Rev Req Model (2009 GRC) Revised 01-18-2010 2" xfId="2563"/>
    <cellStyle name="_Costs not in KWI3000 '06Budget_Rebuttal Power Costs_Electric Rev Req Model (2009 GRC) Revised 01-18-2010 2 2" xfId="2564"/>
    <cellStyle name="_Costs not in KWI3000 '06Budget_Rebuttal Power Costs_Electric Rev Req Model (2009 GRC) Revised 01-18-2010 3" xfId="2565"/>
    <cellStyle name="_Costs not in KWI3000 '06Budget_Rebuttal Power Costs_Final Order Electric EXHIBIT A-1" xfId="2566"/>
    <cellStyle name="_Costs not in KWI3000 '06Budget_Rebuttal Power Costs_Final Order Electric EXHIBIT A-1 2" xfId="2567"/>
    <cellStyle name="_Costs not in KWI3000 '06Budget_Rebuttal Power Costs_Final Order Electric EXHIBIT A-1 2 2" xfId="2568"/>
    <cellStyle name="_Costs not in KWI3000 '06Budget_Rebuttal Power Costs_Final Order Electric EXHIBIT A-1 3" xfId="2569"/>
    <cellStyle name="_Costs not in KWI3000 '06Budget_ROR &amp; CONV FACTOR" xfId="2570"/>
    <cellStyle name="_Costs not in KWI3000 '06Budget_ROR &amp; CONV FACTOR 2" xfId="2571"/>
    <cellStyle name="_Costs not in KWI3000 '06Budget_ROR &amp; CONV FACTOR 2 2" xfId="2572"/>
    <cellStyle name="_Costs not in KWI3000 '06Budget_ROR &amp; CONV FACTOR 3" xfId="2573"/>
    <cellStyle name="_Costs not in KWI3000 '06Budget_ROR 5.02" xfId="2574"/>
    <cellStyle name="_Costs not in KWI3000 '06Budget_ROR 5.02 2" xfId="2575"/>
    <cellStyle name="_Costs not in KWI3000 '06Budget_ROR 5.02 2 2" xfId="2576"/>
    <cellStyle name="_Costs not in KWI3000 '06Budget_ROR 5.02 3" xfId="2577"/>
    <cellStyle name="_Costs not in KWI3000 '06Budget_Transmission Workbook for May BOD" xfId="2578"/>
    <cellStyle name="_Costs not in KWI3000 '06Budget_Transmission Workbook for May BOD 2" xfId="2579"/>
    <cellStyle name="_Costs not in KWI3000 '06Budget_Wind Integration 10GRC" xfId="2580"/>
    <cellStyle name="_Costs not in KWI3000 '06Budget_Wind Integration 10GRC 2" xfId="2581"/>
    <cellStyle name="_DEM-08C Power Cost Comparison" xfId="2582"/>
    <cellStyle name="_DEM-WP (C) Costs not in AURORA 2006GRC Order 11.30.06 Gas" xfId="2583"/>
    <cellStyle name="_DEM-WP (C) Costs not in AURORA 2006GRC Order 11.30.06 Gas 2" xfId="2584"/>
    <cellStyle name="_DEM-WP (C) Costs not in AURORA 2006GRC Order 11.30.06 Gas_Chelan PUD Power Costs (8-10)" xfId="2585"/>
    <cellStyle name="_DEM-WP (C) Costs not in AURORA 2006GRC Order 11.30.06 Gas_NIM Summary" xfId="2586"/>
    <cellStyle name="_DEM-WP (C) Costs not in AURORA 2006GRC Order 11.30.06 Gas_NIM Summary 2" xfId="2587"/>
    <cellStyle name="_DEM-WP (C) Power Cost 2006GRC Order" xfId="2588"/>
    <cellStyle name="_DEM-WP (C) Power Cost 2006GRC Order 2" xfId="2589"/>
    <cellStyle name="_DEM-WP (C) Power Cost 2006GRC Order 2 2" xfId="2590"/>
    <cellStyle name="_DEM-WP (C) Power Cost 2006GRC Order 2 2 2" xfId="2591"/>
    <cellStyle name="_DEM-WP (C) Power Cost 2006GRC Order 2 3" xfId="2592"/>
    <cellStyle name="_DEM-WP (C) Power Cost 2006GRC Order 3" xfId="2593"/>
    <cellStyle name="_DEM-WP (C) Power Cost 2006GRC Order 3 2" xfId="2594"/>
    <cellStyle name="_DEM-WP (C) Power Cost 2006GRC Order 4" xfId="2595"/>
    <cellStyle name="_DEM-WP (C) Power Cost 2006GRC Order 4 2" xfId="2596"/>
    <cellStyle name="_DEM-WP (C) Power Cost 2006GRC Order 5" xfId="2597"/>
    <cellStyle name="_DEM-WP (C) Power Cost 2006GRC Order_04 07E Wild Horse Wind Expansion (C) (2)" xfId="2598"/>
    <cellStyle name="_DEM-WP (C) Power Cost 2006GRC Order_04 07E Wild Horse Wind Expansion (C) (2) 2" xfId="2599"/>
    <cellStyle name="_DEM-WP (C) Power Cost 2006GRC Order_04 07E Wild Horse Wind Expansion (C) (2) 2 2" xfId="2600"/>
    <cellStyle name="_DEM-WP (C) Power Cost 2006GRC Order_04 07E Wild Horse Wind Expansion (C) (2) 3" xfId="2601"/>
    <cellStyle name="_DEM-WP (C) Power Cost 2006GRC Order_04 07E Wild Horse Wind Expansion (C) (2)_Adj Bench DR 3 for Initial Briefs (Electric)" xfId="2602"/>
    <cellStyle name="_DEM-WP (C) Power Cost 2006GRC Order_04 07E Wild Horse Wind Expansion (C) (2)_Adj Bench DR 3 for Initial Briefs (Electric) 2" xfId="2603"/>
    <cellStyle name="_DEM-WP (C) Power Cost 2006GRC Order_04 07E Wild Horse Wind Expansion (C) (2)_Adj Bench DR 3 for Initial Briefs (Electric) 2 2" xfId="2604"/>
    <cellStyle name="_DEM-WP (C) Power Cost 2006GRC Order_04 07E Wild Horse Wind Expansion (C) (2)_Adj Bench DR 3 for Initial Briefs (Electric) 3" xfId="2605"/>
    <cellStyle name="_DEM-WP (C) Power Cost 2006GRC Order_04 07E Wild Horse Wind Expansion (C) (2)_Book1" xfId="2606"/>
    <cellStyle name="_DEM-WP (C) Power Cost 2006GRC Order_04 07E Wild Horse Wind Expansion (C) (2)_Electric Rev Req Model (2009 GRC) " xfId="2607"/>
    <cellStyle name="_DEM-WP (C) Power Cost 2006GRC Order_04 07E Wild Horse Wind Expansion (C) (2)_Electric Rev Req Model (2009 GRC)  2" xfId="2608"/>
    <cellStyle name="_DEM-WP (C) Power Cost 2006GRC Order_04 07E Wild Horse Wind Expansion (C) (2)_Electric Rev Req Model (2009 GRC)  2 2" xfId="2609"/>
    <cellStyle name="_DEM-WP (C) Power Cost 2006GRC Order_04 07E Wild Horse Wind Expansion (C) (2)_Electric Rev Req Model (2009 GRC)  3" xfId="2610"/>
    <cellStyle name="_DEM-WP (C) Power Cost 2006GRC Order_04 07E Wild Horse Wind Expansion (C) (2)_Electric Rev Req Model (2009 GRC) Rebuttal" xfId="2611"/>
    <cellStyle name="_DEM-WP (C) Power Cost 2006GRC Order_04 07E Wild Horse Wind Expansion (C) (2)_Electric Rev Req Model (2009 GRC) Rebuttal 2" xfId="2612"/>
    <cellStyle name="_DEM-WP (C) Power Cost 2006GRC Order_04 07E Wild Horse Wind Expansion (C) (2)_Electric Rev Req Model (2009 GRC) Rebuttal 2 2" xfId="2613"/>
    <cellStyle name="_DEM-WP (C) Power Cost 2006GRC Order_04 07E Wild Horse Wind Expansion (C) (2)_Electric Rev Req Model (2009 GRC) Rebuttal 3" xfId="2614"/>
    <cellStyle name="_DEM-WP (C) Power Cost 2006GRC Order_04 07E Wild Horse Wind Expansion (C) (2)_Electric Rev Req Model (2009 GRC) Rebuttal REmoval of New  WH Solar AdjustMI" xfId="2615"/>
    <cellStyle name="_DEM-WP (C) Power Cost 2006GRC Order_04 07E Wild Horse Wind Expansion (C) (2)_Electric Rev Req Model (2009 GRC) Rebuttal REmoval of New  WH Solar AdjustMI 2" xfId="2616"/>
    <cellStyle name="_DEM-WP (C) Power Cost 2006GRC Order_04 07E Wild Horse Wind Expansion (C) (2)_Electric Rev Req Model (2009 GRC) Rebuttal REmoval of New  WH Solar AdjustMI 2 2" xfId="2617"/>
    <cellStyle name="_DEM-WP (C) Power Cost 2006GRC Order_04 07E Wild Horse Wind Expansion (C) (2)_Electric Rev Req Model (2009 GRC) Rebuttal REmoval of New  WH Solar AdjustMI 3" xfId="2618"/>
    <cellStyle name="_DEM-WP (C) Power Cost 2006GRC Order_04 07E Wild Horse Wind Expansion (C) (2)_Electric Rev Req Model (2009 GRC) Revised 01-18-2010" xfId="2619"/>
    <cellStyle name="_DEM-WP (C) Power Cost 2006GRC Order_04 07E Wild Horse Wind Expansion (C) (2)_Electric Rev Req Model (2009 GRC) Revised 01-18-2010 2" xfId="2620"/>
    <cellStyle name="_DEM-WP (C) Power Cost 2006GRC Order_04 07E Wild Horse Wind Expansion (C) (2)_Electric Rev Req Model (2009 GRC) Revised 01-18-2010 2 2" xfId="2621"/>
    <cellStyle name="_DEM-WP (C) Power Cost 2006GRC Order_04 07E Wild Horse Wind Expansion (C) (2)_Electric Rev Req Model (2009 GRC) Revised 01-18-2010 3" xfId="2622"/>
    <cellStyle name="_DEM-WP (C) Power Cost 2006GRC Order_04 07E Wild Horse Wind Expansion (C) (2)_Electric Rev Req Model (2010 GRC)" xfId="2623"/>
    <cellStyle name="_DEM-WP (C) Power Cost 2006GRC Order_04 07E Wild Horse Wind Expansion (C) (2)_Electric Rev Req Model (2010 GRC) SF" xfId="2624"/>
    <cellStyle name="_DEM-WP (C) Power Cost 2006GRC Order_04 07E Wild Horse Wind Expansion (C) (2)_Final Order Electric EXHIBIT A-1" xfId="2625"/>
    <cellStyle name="_DEM-WP (C) Power Cost 2006GRC Order_04 07E Wild Horse Wind Expansion (C) (2)_Final Order Electric EXHIBIT A-1 2" xfId="2626"/>
    <cellStyle name="_DEM-WP (C) Power Cost 2006GRC Order_04 07E Wild Horse Wind Expansion (C) (2)_Final Order Electric EXHIBIT A-1 2 2" xfId="2627"/>
    <cellStyle name="_DEM-WP (C) Power Cost 2006GRC Order_04 07E Wild Horse Wind Expansion (C) (2)_Final Order Electric EXHIBIT A-1 3" xfId="2628"/>
    <cellStyle name="_DEM-WP (C) Power Cost 2006GRC Order_04 07E Wild Horse Wind Expansion (C) (2)_TENASKA REGULATORY ASSET" xfId="2629"/>
    <cellStyle name="_DEM-WP (C) Power Cost 2006GRC Order_04 07E Wild Horse Wind Expansion (C) (2)_TENASKA REGULATORY ASSET 2" xfId="2630"/>
    <cellStyle name="_DEM-WP (C) Power Cost 2006GRC Order_04 07E Wild Horse Wind Expansion (C) (2)_TENASKA REGULATORY ASSET 2 2" xfId="2631"/>
    <cellStyle name="_DEM-WP (C) Power Cost 2006GRC Order_04 07E Wild Horse Wind Expansion (C) (2)_TENASKA REGULATORY ASSET 3" xfId="2632"/>
    <cellStyle name="_DEM-WP (C) Power Cost 2006GRC Order_16.37E Wild Horse Expansion DeferralRevwrkingfile SF" xfId="2633"/>
    <cellStyle name="_DEM-WP (C) Power Cost 2006GRC Order_16.37E Wild Horse Expansion DeferralRevwrkingfile SF 2" xfId="2634"/>
    <cellStyle name="_DEM-WP (C) Power Cost 2006GRC Order_16.37E Wild Horse Expansion DeferralRevwrkingfile SF 2 2" xfId="2635"/>
    <cellStyle name="_DEM-WP (C) Power Cost 2006GRC Order_16.37E Wild Horse Expansion DeferralRevwrkingfile SF 3" xfId="2636"/>
    <cellStyle name="_DEM-WP (C) Power Cost 2006GRC Order_2009 Compliance Filing PCA Exhibits for GRC" xfId="2637"/>
    <cellStyle name="_DEM-WP (C) Power Cost 2006GRC Order_2009 GRC Compl Filing - Exhibit D" xfId="2638"/>
    <cellStyle name="_DEM-WP (C) Power Cost 2006GRC Order_2009 GRC Compl Filing - Exhibit D 2" xfId="2639"/>
    <cellStyle name="_DEM-WP (C) Power Cost 2006GRC Order_3.01 Income Statement" xfId="2640"/>
    <cellStyle name="_DEM-WP (C) Power Cost 2006GRC Order_4 31 Regulatory Assets and Liabilities  7 06- Exhibit D" xfId="2641"/>
    <cellStyle name="_DEM-WP (C) Power Cost 2006GRC Order_4 31 Regulatory Assets and Liabilities  7 06- Exhibit D 2" xfId="2642"/>
    <cellStyle name="_DEM-WP (C) Power Cost 2006GRC Order_4 31 Regulatory Assets and Liabilities  7 06- Exhibit D 2 2" xfId="2643"/>
    <cellStyle name="_DEM-WP (C) Power Cost 2006GRC Order_4 31 Regulatory Assets and Liabilities  7 06- Exhibit D 3" xfId="2644"/>
    <cellStyle name="_DEM-WP (C) Power Cost 2006GRC Order_4 31 Regulatory Assets and Liabilities  7 06- Exhibit D_NIM Summary" xfId="2645"/>
    <cellStyle name="_DEM-WP (C) Power Cost 2006GRC Order_4 31 Regulatory Assets and Liabilities  7 06- Exhibit D_NIM Summary 2" xfId="2646"/>
    <cellStyle name="_DEM-WP (C) Power Cost 2006GRC Order_4 32 Regulatory Assets and Liabilities  7 06- Exhibit D" xfId="2647"/>
    <cellStyle name="_DEM-WP (C) Power Cost 2006GRC Order_4 32 Regulatory Assets and Liabilities  7 06- Exhibit D 2" xfId="2648"/>
    <cellStyle name="_DEM-WP (C) Power Cost 2006GRC Order_4 32 Regulatory Assets and Liabilities  7 06- Exhibit D 2 2" xfId="2649"/>
    <cellStyle name="_DEM-WP (C) Power Cost 2006GRC Order_4 32 Regulatory Assets and Liabilities  7 06- Exhibit D 3" xfId="2650"/>
    <cellStyle name="_DEM-WP (C) Power Cost 2006GRC Order_4 32 Regulatory Assets and Liabilities  7 06- Exhibit D_NIM Summary" xfId="2651"/>
    <cellStyle name="_DEM-WP (C) Power Cost 2006GRC Order_4 32 Regulatory Assets and Liabilities  7 06- Exhibit D_NIM Summary 2" xfId="2652"/>
    <cellStyle name="_DEM-WP (C) Power Cost 2006GRC Order_AURORA Total New" xfId="2653"/>
    <cellStyle name="_DEM-WP (C) Power Cost 2006GRC Order_AURORA Total New 2" xfId="2654"/>
    <cellStyle name="_DEM-WP (C) Power Cost 2006GRC Order_Book2" xfId="2655"/>
    <cellStyle name="_DEM-WP (C) Power Cost 2006GRC Order_Book2 2" xfId="2656"/>
    <cellStyle name="_DEM-WP (C) Power Cost 2006GRC Order_Book2 2 2" xfId="2657"/>
    <cellStyle name="_DEM-WP (C) Power Cost 2006GRC Order_Book2 3" xfId="2658"/>
    <cellStyle name="_DEM-WP (C) Power Cost 2006GRC Order_Book2_Adj Bench DR 3 for Initial Briefs (Electric)" xfId="2659"/>
    <cellStyle name="_DEM-WP (C) Power Cost 2006GRC Order_Book2_Adj Bench DR 3 for Initial Briefs (Electric) 2" xfId="2660"/>
    <cellStyle name="_DEM-WP (C) Power Cost 2006GRC Order_Book2_Adj Bench DR 3 for Initial Briefs (Electric) 2 2" xfId="2661"/>
    <cellStyle name="_DEM-WP (C) Power Cost 2006GRC Order_Book2_Adj Bench DR 3 for Initial Briefs (Electric) 3" xfId="2662"/>
    <cellStyle name="_DEM-WP (C) Power Cost 2006GRC Order_Book2_Electric Rev Req Model (2009 GRC) Rebuttal" xfId="2663"/>
    <cellStyle name="_DEM-WP (C) Power Cost 2006GRC Order_Book2_Electric Rev Req Model (2009 GRC) Rebuttal 2" xfId="2664"/>
    <cellStyle name="_DEM-WP (C) Power Cost 2006GRC Order_Book2_Electric Rev Req Model (2009 GRC) Rebuttal 2 2" xfId="2665"/>
    <cellStyle name="_DEM-WP (C) Power Cost 2006GRC Order_Book2_Electric Rev Req Model (2009 GRC) Rebuttal 3" xfId="2666"/>
    <cellStyle name="_DEM-WP (C) Power Cost 2006GRC Order_Book2_Electric Rev Req Model (2009 GRC) Rebuttal REmoval of New  WH Solar AdjustMI" xfId="2667"/>
    <cellStyle name="_DEM-WP (C) Power Cost 2006GRC Order_Book2_Electric Rev Req Model (2009 GRC) Rebuttal REmoval of New  WH Solar AdjustMI 2" xfId="2668"/>
    <cellStyle name="_DEM-WP (C) Power Cost 2006GRC Order_Book2_Electric Rev Req Model (2009 GRC) Rebuttal REmoval of New  WH Solar AdjustMI 2 2" xfId="2669"/>
    <cellStyle name="_DEM-WP (C) Power Cost 2006GRC Order_Book2_Electric Rev Req Model (2009 GRC) Rebuttal REmoval of New  WH Solar AdjustMI 3" xfId="2670"/>
    <cellStyle name="_DEM-WP (C) Power Cost 2006GRC Order_Book2_Electric Rev Req Model (2009 GRC) Revised 01-18-2010" xfId="2671"/>
    <cellStyle name="_DEM-WP (C) Power Cost 2006GRC Order_Book2_Electric Rev Req Model (2009 GRC) Revised 01-18-2010 2" xfId="2672"/>
    <cellStyle name="_DEM-WP (C) Power Cost 2006GRC Order_Book2_Electric Rev Req Model (2009 GRC) Revised 01-18-2010 2 2" xfId="2673"/>
    <cellStyle name="_DEM-WP (C) Power Cost 2006GRC Order_Book2_Electric Rev Req Model (2009 GRC) Revised 01-18-2010 3" xfId="2674"/>
    <cellStyle name="_DEM-WP (C) Power Cost 2006GRC Order_Book2_Final Order Electric EXHIBIT A-1" xfId="2675"/>
    <cellStyle name="_DEM-WP (C) Power Cost 2006GRC Order_Book2_Final Order Electric EXHIBIT A-1 2" xfId="2676"/>
    <cellStyle name="_DEM-WP (C) Power Cost 2006GRC Order_Book2_Final Order Electric EXHIBIT A-1 2 2" xfId="2677"/>
    <cellStyle name="_DEM-WP (C) Power Cost 2006GRC Order_Book2_Final Order Electric EXHIBIT A-1 3" xfId="2678"/>
    <cellStyle name="_DEM-WP (C) Power Cost 2006GRC Order_Book4" xfId="2679"/>
    <cellStyle name="_DEM-WP (C) Power Cost 2006GRC Order_Book4 2" xfId="2680"/>
    <cellStyle name="_DEM-WP (C) Power Cost 2006GRC Order_Book4 2 2" xfId="2681"/>
    <cellStyle name="_DEM-WP (C) Power Cost 2006GRC Order_Book4 3" xfId="2682"/>
    <cellStyle name="_DEM-WP (C) Power Cost 2006GRC Order_Book9" xfId="2683"/>
    <cellStyle name="_DEM-WP (C) Power Cost 2006GRC Order_Book9 2" xfId="2684"/>
    <cellStyle name="_DEM-WP (C) Power Cost 2006GRC Order_Book9 2 2" xfId="2685"/>
    <cellStyle name="_DEM-WP (C) Power Cost 2006GRC Order_Book9 3" xfId="2686"/>
    <cellStyle name="_DEM-WP (C) Power Cost 2006GRC Order_Chelan PUD Power Costs (8-10)" xfId="2687"/>
    <cellStyle name="_DEM-WP (C) Power Cost 2006GRC Order_Electric COS Inputs" xfId="2688"/>
    <cellStyle name="_DEM-WP (C) Power Cost 2006GRC Order_Electric COS Inputs 2" xfId="2689"/>
    <cellStyle name="_DEM-WP (C) Power Cost 2006GRC Order_Electric COS Inputs 2 2" xfId="2690"/>
    <cellStyle name="_DEM-WP (C) Power Cost 2006GRC Order_Electric COS Inputs 2 2 2" xfId="2691"/>
    <cellStyle name="_DEM-WP (C) Power Cost 2006GRC Order_Electric COS Inputs 2 3" xfId="2692"/>
    <cellStyle name="_DEM-WP (C) Power Cost 2006GRC Order_Electric COS Inputs 2 3 2" xfId="2693"/>
    <cellStyle name="_DEM-WP (C) Power Cost 2006GRC Order_Electric COS Inputs 2 4" xfId="2694"/>
    <cellStyle name="_DEM-WP (C) Power Cost 2006GRC Order_Electric COS Inputs 2 4 2" xfId="2695"/>
    <cellStyle name="_DEM-WP (C) Power Cost 2006GRC Order_Electric COS Inputs 3" xfId="2696"/>
    <cellStyle name="_DEM-WP (C) Power Cost 2006GRC Order_Electric COS Inputs 3 2" xfId="2697"/>
    <cellStyle name="_DEM-WP (C) Power Cost 2006GRC Order_Electric COS Inputs 4" xfId="2698"/>
    <cellStyle name="_DEM-WP (C) Power Cost 2006GRC Order_Electric COS Inputs 4 2" xfId="2699"/>
    <cellStyle name="_DEM-WP (C) Power Cost 2006GRC Order_Electric COS Inputs 5" xfId="2700"/>
    <cellStyle name="_DEM-WP (C) Power Cost 2006GRC Order_Electric COS Inputs 6" xfId="2701"/>
    <cellStyle name="_DEM-WP (C) Power Cost 2006GRC Order_NIM Summary" xfId="2702"/>
    <cellStyle name="_DEM-WP (C) Power Cost 2006GRC Order_NIM Summary 09GRC" xfId="2703"/>
    <cellStyle name="_DEM-WP (C) Power Cost 2006GRC Order_NIM Summary 09GRC 2" xfId="2704"/>
    <cellStyle name="_DEM-WP (C) Power Cost 2006GRC Order_NIM Summary 2" xfId="2705"/>
    <cellStyle name="_DEM-WP (C) Power Cost 2006GRC Order_NIM Summary 3" xfId="2706"/>
    <cellStyle name="_DEM-WP (C) Power Cost 2006GRC Order_NIM Summary 4" xfId="2707"/>
    <cellStyle name="_DEM-WP (C) Power Cost 2006GRC Order_NIM Summary 5" xfId="2708"/>
    <cellStyle name="_DEM-WP (C) Power Cost 2006GRC Order_NIM Summary 6" xfId="2709"/>
    <cellStyle name="_DEM-WP (C) Power Cost 2006GRC Order_NIM Summary 7" xfId="2710"/>
    <cellStyle name="_DEM-WP (C) Power Cost 2006GRC Order_NIM Summary 8" xfId="2711"/>
    <cellStyle name="_DEM-WP (C) Power Cost 2006GRC Order_NIM Summary 9" xfId="2712"/>
    <cellStyle name="_DEM-WP (C) Power Cost 2006GRC Order_PCA 10 -  Exhibit D from A Kellogg Jan 2011" xfId="2713"/>
    <cellStyle name="_DEM-WP (C) Power Cost 2006GRC Order_PCA 10 -  Exhibit D from A Kellogg July 2011" xfId="2714"/>
    <cellStyle name="_DEM-WP (C) Power Cost 2006GRC Order_PCA 10 -  Exhibit D from S Free Rcv'd 12-11" xfId="2715"/>
    <cellStyle name="_DEM-WP (C) Power Cost 2006GRC Order_PCA 9 -  Exhibit D April 2010" xfId="2716"/>
    <cellStyle name="_DEM-WP (C) Power Cost 2006GRC Order_PCA 9 -  Exhibit D April 2010 (3)" xfId="2717"/>
    <cellStyle name="_DEM-WP (C) Power Cost 2006GRC Order_PCA 9 -  Exhibit D April 2010 (3) 2" xfId="2718"/>
    <cellStyle name="_DEM-WP (C) Power Cost 2006GRC Order_PCA 9 -  Exhibit D Nov 2010" xfId="2719"/>
    <cellStyle name="_DEM-WP (C) Power Cost 2006GRC Order_PCA 9 - Exhibit D at August 2010" xfId="2720"/>
    <cellStyle name="_DEM-WP (C) Power Cost 2006GRC Order_PCA 9 - Exhibit D June 2010 GRC" xfId="2721"/>
    <cellStyle name="_DEM-WP (C) Power Cost 2006GRC Order_Power Costs - Comparison bx Rbtl-Staff-Jt-PC" xfId="2722"/>
    <cellStyle name="_DEM-WP (C) Power Cost 2006GRC Order_Power Costs - Comparison bx Rbtl-Staff-Jt-PC 2" xfId="2723"/>
    <cellStyle name="_DEM-WP (C) Power Cost 2006GRC Order_Power Costs - Comparison bx Rbtl-Staff-Jt-PC 2 2" xfId="2724"/>
    <cellStyle name="_DEM-WP (C) Power Cost 2006GRC Order_Power Costs - Comparison bx Rbtl-Staff-Jt-PC 3" xfId="2725"/>
    <cellStyle name="_DEM-WP (C) Power Cost 2006GRC Order_Power Costs - Comparison bx Rbtl-Staff-Jt-PC_Adj Bench DR 3 for Initial Briefs (Electric)" xfId="2726"/>
    <cellStyle name="_DEM-WP (C) Power Cost 2006GRC Order_Power Costs - Comparison bx Rbtl-Staff-Jt-PC_Adj Bench DR 3 for Initial Briefs (Electric) 2" xfId="2727"/>
    <cellStyle name="_DEM-WP (C) Power Cost 2006GRC Order_Power Costs - Comparison bx Rbtl-Staff-Jt-PC_Adj Bench DR 3 for Initial Briefs (Electric) 2 2" xfId="2728"/>
    <cellStyle name="_DEM-WP (C) Power Cost 2006GRC Order_Power Costs - Comparison bx Rbtl-Staff-Jt-PC_Adj Bench DR 3 for Initial Briefs (Electric) 3" xfId="2729"/>
    <cellStyle name="_DEM-WP (C) Power Cost 2006GRC Order_Power Costs - Comparison bx Rbtl-Staff-Jt-PC_Electric Rev Req Model (2009 GRC) Rebuttal" xfId="2730"/>
    <cellStyle name="_DEM-WP (C) Power Cost 2006GRC Order_Power Costs - Comparison bx Rbtl-Staff-Jt-PC_Electric Rev Req Model (2009 GRC) Rebuttal 2" xfId="2731"/>
    <cellStyle name="_DEM-WP (C) Power Cost 2006GRC Order_Power Costs - Comparison bx Rbtl-Staff-Jt-PC_Electric Rev Req Model (2009 GRC) Rebuttal 2 2" xfId="2732"/>
    <cellStyle name="_DEM-WP (C) Power Cost 2006GRC Order_Power Costs - Comparison bx Rbtl-Staff-Jt-PC_Electric Rev Req Model (2009 GRC) Rebuttal 3" xfId="2733"/>
    <cellStyle name="_DEM-WP (C) Power Cost 2006GRC Order_Power Costs - Comparison bx Rbtl-Staff-Jt-PC_Electric Rev Req Model (2009 GRC) Rebuttal REmoval of New  WH Solar AdjustMI" xfId="2734"/>
    <cellStyle name="_DEM-WP (C) Power Cost 2006GRC Order_Power Costs - Comparison bx Rbtl-Staff-Jt-PC_Electric Rev Req Model (2009 GRC) Rebuttal REmoval of New  WH Solar AdjustMI 2" xfId="2735"/>
    <cellStyle name="_DEM-WP (C) Power Cost 2006GRC Order_Power Costs - Comparison bx Rbtl-Staff-Jt-PC_Electric Rev Req Model (2009 GRC) Rebuttal REmoval of New  WH Solar AdjustMI 2 2" xfId="2736"/>
    <cellStyle name="_DEM-WP (C) Power Cost 2006GRC Order_Power Costs - Comparison bx Rbtl-Staff-Jt-PC_Electric Rev Req Model (2009 GRC) Rebuttal REmoval of New  WH Solar AdjustMI 3" xfId="2737"/>
    <cellStyle name="_DEM-WP (C) Power Cost 2006GRC Order_Power Costs - Comparison bx Rbtl-Staff-Jt-PC_Electric Rev Req Model (2009 GRC) Revised 01-18-2010" xfId="2738"/>
    <cellStyle name="_DEM-WP (C) Power Cost 2006GRC Order_Power Costs - Comparison bx Rbtl-Staff-Jt-PC_Electric Rev Req Model (2009 GRC) Revised 01-18-2010 2" xfId="2739"/>
    <cellStyle name="_DEM-WP (C) Power Cost 2006GRC Order_Power Costs - Comparison bx Rbtl-Staff-Jt-PC_Electric Rev Req Model (2009 GRC) Revised 01-18-2010 2 2" xfId="2740"/>
    <cellStyle name="_DEM-WP (C) Power Cost 2006GRC Order_Power Costs - Comparison bx Rbtl-Staff-Jt-PC_Electric Rev Req Model (2009 GRC) Revised 01-18-2010 3" xfId="2741"/>
    <cellStyle name="_DEM-WP (C) Power Cost 2006GRC Order_Power Costs - Comparison bx Rbtl-Staff-Jt-PC_Final Order Electric EXHIBIT A-1" xfId="2742"/>
    <cellStyle name="_DEM-WP (C) Power Cost 2006GRC Order_Power Costs - Comparison bx Rbtl-Staff-Jt-PC_Final Order Electric EXHIBIT A-1 2" xfId="2743"/>
    <cellStyle name="_DEM-WP (C) Power Cost 2006GRC Order_Power Costs - Comparison bx Rbtl-Staff-Jt-PC_Final Order Electric EXHIBIT A-1 2 2" xfId="2744"/>
    <cellStyle name="_DEM-WP (C) Power Cost 2006GRC Order_Power Costs - Comparison bx Rbtl-Staff-Jt-PC_Final Order Electric EXHIBIT A-1 3" xfId="2745"/>
    <cellStyle name="_DEM-WP (C) Power Cost 2006GRC Order_Production Adj 4.37" xfId="2746"/>
    <cellStyle name="_DEM-WP (C) Power Cost 2006GRC Order_Production Adj 4.37 2" xfId="2747"/>
    <cellStyle name="_DEM-WP (C) Power Cost 2006GRC Order_Production Adj 4.37 2 2" xfId="2748"/>
    <cellStyle name="_DEM-WP (C) Power Cost 2006GRC Order_Production Adj 4.37 3" xfId="2749"/>
    <cellStyle name="_DEM-WP (C) Power Cost 2006GRC Order_Purchased Power Adj 4.03" xfId="2750"/>
    <cellStyle name="_DEM-WP (C) Power Cost 2006GRC Order_Purchased Power Adj 4.03 2" xfId="2751"/>
    <cellStyle name="_DEM-WP (C) Power Cost 2006GRC Order_Purchased Power Adj 4.03 2 2" xfId="2752"/>
    <cellStyle name="_DEM-WP (C) Power Cost 2006GRC Order_Purchased Power Adj 4.03 3" xfId="2753"/>
    <cellStyle name="_DEM-WP (C) Power Cost 2006GRC Order_Rebuttal Power Costs" xfId="2754"/>
    <cellStyle name="_DEM-WP (C) Power Cost 2006GRC Order_Rebuttal Power Costs 2" xfId="2755"/>
    <cellStyle name="_DEM-WP (C) Power Cost 2006GRC Order_Rebuttal Power Costs 2 2" xfId="2756"/>
    <cellStyle name="_DEM-WP (C) Power Cost 2006GRC Order_Rebuttal Power Costs 3" xfId="2757"/>
    <cellStyle name="_DEM-WP (C) Power Cost 2006GRC Order_Rebuttal Power Costs_Adj Bench DR 3 for Initial Briefs (Electric)" xfId="2758"/>
    <cellStyle name="_DEM-WP (C) Power Cost 2006GRC Order_Rebuttal Power Costs_Adj Bench DR 3 for Initial Briefs (Electric) 2" xfId="2759"/>
    <cellStyle name="_DEM-WP (C) Power Cost 2006GRC Order_Rebuttal Power Costs_Adj Bench DR 3 for Initial Briefs (Electric) 2 2" xfId="2760"/>
    <cellStyle name="_DEM-WP (C) Power Cost 2006GRC Order_Rebuttal Power Costs_Adj Bench DR 3 for Initial Briefs (Electric) 3" xfId="2761"/>
    <cellStyle name="_DEM-WP (C) Power Cost 2006GRC Order_Rebuttal Power Costs_Electric Rev Req Model (2009 GRC) Rebuttal" xfId="2762"/>
    <cellStyle name="_DEM-WP (C) Power Cost 2006GRC Order_Rebuttal Power Costs_Electric Rev Req Model (2009 GRC) Rebuttal 2" xfId="2763"/>
    <cellStyle name="_DEM-WP (C) Power Cost 2006GRC Order_Rebuttal Power Costs_Electric Rev Req Model (2009 GRC) Rebuttal 2 2" xfId="2764"/>
    <cellStyle name="_DEM-WP (C) Power Cost 2006GRC Order_Rebuttal Power Costs_Electric Rev Req Model (2009 GRC) Rebuttal 3" xfId="2765"/>
    <cellStyle name="_DEM-WP (C) Power Cost 2006GRC Order_Rebuttal Power Costs_Electric Rev Req Model (2009 GRC) Rebuttal REmoval of New  WH Solar AdjustMI" xfId="2766"/>
    <cellStyle name="_DEM-WP (C) Power Cost 2006GRC Order_Rebuttal Power Costs_Electric Rev Req Model (2009 GRC) Rebuttal REmoval of New  WH Solar AdjustMI 2" xfId="2767"/>
    <cellStyle name="_DEM-WP (C) Power Cost 2006GRC Order_Rebuttal Power Costs_Electric Rev Req Model (2009 GRC) Rebuttal REmoval of New  WH Solar AdjustMI 2 2" xfId="2768"/>
    <cellStyle name="_DEM-WP (C) Power Cost 2006GRC Order_Rebuttal Power Costs_Electric Rev Req Model (2009 GRC) Rebuttal REmoval of New  WH Solar AdjustMI 3" xfId="2769"/>
    <cellStyle name="_DEM-WP (C) Power Cost 2006GRC Order_Rebuttal Power Costs_Electric Rev Req Model (2009 GRC) Revised 01-18-2010" xfId="2770"/>
    <cellStyle name="_DEM-WP (C) Power Cost 2006GRC Order_Rebuttal Power Costs_Electric Rev Req Model (2009 GRC) Revised 01-18-2010 2" xfId="2771"/>
    <cellStyle name="_DEM-WP (C) Power Cost 2006GRC Order_Rebuttal Power Costs_Electric Rev Req Model (2009 GRC) Revised 01-18-2010 2 2" xfId="2772"/>
    <cellStyle name="_DEM-WP (C) Power Cost 2006GRC Order_Rebuttal Power Costs_Electric Rev Req Model (2009 GRC) Revised 01-18-2010 3" xfId="2773"/>
    <cellStyle name="_DEM-WP (C) Power Cost 2006GRC Order_Rebuttal Power Costs_Final Order Electric EXHIBIT A-1" xfId="2774"/>
    <cellStyle name="_DEM-WP (C) Power Cost 2006GRC Order_Rebuttal Power Costs_Final Order Electric EXHIBIT A-1 2" xfId="2775"/>
    <cellStyle name="_DEM-WP (C) Power Cost 2006GRC Order_Rebuttal Power Costs_Final Order Electric EXHIBIT A-1 2 2" xfId="2776"/>
    <cellStyle name="_DEM-WP (C) Power Cost 2006GRC Order_Rebuttal Power Costs_Final Order Electric EXHIBIT A-1 3" xfId="2777"/>
    <cellStyle name="_DEM-WP (C) Power Cost 2006GRC Order_ROR 5.02" xfId="2778"/>
    <cellStyle name="_DEM-WP (C) Power Cost 2006GRC Order_ROR 5.02 2" xfId="2779"/>
    <cellStyle name="_DEM-WP (C) Power Cost 2006GRC Order_ROR 5.02 2 2" xfId="2780"/>
    <cellStyle name="_DEM-WP (C) Power Cost 2006GRC Order_ROR 5.02 3" xfId="2781"/>
    <cellStyle name="_DEM-WP (C) Power Cost 2006GRC Order_Scenario 1 REC vs PTC Offset" xfId="2782"/>
    <cellStyle name="_DEM-WP (C) Power Cost 2006GRC Order_Scenario 3" xfId="2783"/>
    <cellStyle name="_DEM-WP (C) Power Cost 2006GRC Order_Wind Integration 10GRC" xfId="2784"/>
    <cellStyle name="_DEM-WP (C) Power Cost 2006GRC Order_Wind Integration 10GRC 2" xfId="2785"/>
    <cellStyle name="_DEM-WP Revised (HC) Wild Horse 2006GRC" xfId="2786"/>
    <cellStyle name="_DEM-WP Revised (HC) Wild Horse 2006GRC 2" xfId="2787"/>
    <cellStyle name="_DEM-WP Revised (HC) Wild Horse 2006GRC 2 2" xfId="2788"/>
    <cellStyle name="_DEM-WP Revised (HC) Wild Horse 2006GRC 3" xfId="2789"/>
    <cellStyle name="_DEM-WP Revised (HC) Wild Horse 2006GRC_16.37E Wild Horse Expansion DeferralRevwrkingfile SF" xfId="2790"/>
    <cellStyle name="_DEM-WP Revised (HC) Wild Horse 2006GRC_16.37E Wild Horse Expansion DeferralRevwrkingfile SF 2" xfId="2791"/>
    <cellStyle name="_DEM-WP Revised (HC) Wild Horse 2006GRC_16.37E Wild Horse Expansion DeferralRevwrkingfile SF 2 2" xfId="2792"/>
    <cellStyle name="_DEM-WP Revised (HC) Wild Horse 2006GRC_16.37E Wild Horse Expansion DeferralRevwrkingfile SF 3" xfId="2793"/>
    <cellStyle name="_DEM-WP Revised (HC) Wild Horse 2006GRC_2009 GRC Compl Filing - Exhibit D" xfId="2794"/>
    <cellStyle name="_DEM-WP Revised (HC) Wild Horse 2006GRC_2009 GRC Compl Filing - Exhibit D 2" xfId="2795"/>
    <cellStyle name="_DEM-WP Revised (HC) Wild Horse 2006GRC_Adj Bench DR 3 for Initial Briefs (Electric)" xfId="2796"/>
    <cellStyle name="_DEM-WP Revised (HC) Wild Horse 2006GRC_Adj Bench DR 3 for Initial Briefs (Electric) 2" xfId="2797"/>
    <cellStyle name="_DEM-WP Revised (HC) Wild Horse 2006GRC_Adj Bench DR 3 for Initial Briefs (Electric) 2 2" xfId="2798"/>
    <cellStyle name="_DEM-WP Revised (HC) Wild Horse 2006GRC_Adj Bench DR 3 for Initial Briefs (Electric) 3" xfId="2799"/>
    <cellStyle name="_DEM-WP Revised (HC) Wild Horse 2006GRC_Book1" xfId="2800"/>
    <cellStyle name="_DEM-WP Revised (HC) Wild Horse 2006GRC_Book2" xfId="2801"/>
    <cellStyle name="_DEM-WP Revised (HC) Wild Horse 2006GRC_Book2 2" xfId="2802"/>
    <cellStyle name="_DEM-WP Revised (HC) Wild Horse 2006GRC_Book2 2 2" xfId="2803"/>
    <cellStyle name="_DEM-WP Revised (HC) Wild Horse 2006GRC_Book2 3" xfId="2804"/>
    <cellStyle name="_DEM-WP Revised (HC) Wild Horse 2006GRC_Book4" xfId="2805"/>
    <cellStyle name="_DEM-WP Revised (HC) Wild Horse 2006GRC_Book4 2" xfId="2806"/>
    <cellStyle name="_DEM-WP Revised (HC) Wild Horse 2006GRC_Book4 2 2" xfId="2807"/>
    <cellStyle name="_DEM-WP Revised (HC) Wild Horse 2006GRC_Book4 3" xfId="2808"/>
    <cellStyle name="_DEM-WP Revised (HC) Wild Horse 2006GRC_Electric Rev Req Model (2009 GRC) " xfId="2809"/>
    <cellStyle name="_DEM-WP Revised (HC) Wild Horse 2006GRC_Electric Rev Req Model (2009 GRC)  2" xfId="2810"/>
    <cellStyle name="_DEM-WP Revised (HC) Wild Horse 2006GRC_Electric Rev Req Model (2009 GRC)  2 2" xfId="2811"/>
    <cellStyle name="_DEM-WP Revised (HC) Wild Horse 2006GRC_Electric Rev Req Model (2009 GRC)  3" xfId="2812"/>
    <cellStyle name="_DEM-WP Revised (HC) Wild Horse 2006GRC_Electric Rev Req Model (2009 GRC) Rebuttal" xfId="2813"/>
    <cellStyle name="_DEM-WP Revised (HC) Wild Horse 2006GRC_Electric Rev Req Model (2009 GRC) Rebuttal 2" xfId="2814"/>
    <cellStyle name="_DEM-WP Revised (HC) Wild Horse 2006GRC_Electric Rev Req Model (2009 GRC) Rebuttal 2 2" xfId="2815"/>
    <cellStyle name="_DEM-WP Revised (HC) Wild Horse 2006GRC_Electric Rev Req Model (2009 GRC) Rebuttal 3" xfId="2816"/>
    <cellStyle name="_DEM-WP Revised (HC) Wild Horse 2006GRC_Electric Rev Req Model (2009 GRC) Rebuttal REmoval of New  WH Solar AdjustMI" xfId="2817"/>
    <cellStyle name="_DEM-WP Revised (HC) Wild Horse 2006GRC_Electric Rev Req Model (2009 GRC) Rebuttal REmoval of New  WH Solar AdjustMI 2" xfId="2818"/>
    <cellStyle name="_DEM-WP Revised (HC) Wild Horse 2006GRC_Electric Rev Req Model (2009 GRC) Rebuttal REmoval of New  WH Solar AdjustMI 2 2" xfId="2819"/>
    <cellStyle name="_DEM-WP Revised (HC) Wild Horse 2006GRC_Electric Rev Req Model (2009 GRC) Rebuttal REmoval of New  WH Solar AdjustMI 3" xfId="2820"/>
    <cellStyle name="_DEM-WP Revised (HC) Wild Horse 2006GRC_Electric Rev Req Model (2009 GRC) Revised 01-18-2010" xfId="2821"/>
    <cellStyle name="_DEM-WP Revised (HC) Wild Horse 2006GRC_Electric Rev Req Model (2009 GRC) Revised 01-18-2010 2" xfId="2822"/>
    <cellStyle name="_DEM-WP Revised (HC) Wild Horse 2006GRC_Electric Rev Req Model (2009 GRC) Revised 01-18-2010 2 2" xfId="2823"/>
    <cellStyle name="_DEM-WP Revised (HC) Wild Horse 2006GRC_Electric Rev Req Model (2009 GRC) Revised 01-18-2010 3" xfId="2824"/>
    <cellStyle name="_DEM-WP Revised (HC) Wild Horse 2006GRC_Electric Rev Req Model (2010 GRC)" xfId="2825"/>
    <cellStyle name="_DEM-WP Revised (HC) Wild Horse 2006GRC_Electric Rev Req Model (2010 GRC) SF" xfId="2826"/>
    <cellStyle name="_DEM-WP Revised (HC) Wild Horse 2006GRC_Final Order Electric" xfId="2827"/>
    <cellStyle name="_DEM-WP Revised (HC) Wild Horse 2006GRC_Final Order Electric EXHIBIT A-1" xfId="2828"/>
    <cellStyle name="_DEM-WP Revised (HC) Wild Horse 2006GRC_Final Order Electric EXHIBIT A-1 2" xfId="2829"/>
    <cellStyle name="_DEM-WP Revised (HC) Wild Horse 2006GRC_Final Order Electric EXHIBIT A-1 2 2" xfId="2830"/>
    <cellStyle name="_DEM-WP Revised (HC) Wild Horse 2006GRC_Final Order Electric EXHIBIT A-1 3" xfId="2831"/>
    <cellStyle name="_DEM-WP Revised (HC) Wild Horse 2006GRC_NIM Summary" xfId="2832"/>
    <cellStyle name="_DEM-WP Revised (HC) Wild Horse 2006GRC_NIM Summary 2" xfId="2833"/>
    <cellStyle name="_DEM-WP Revised (HC) Wild Horse 2006GRC_Power Costs - Comparison bx Rbtl-Staff-Jt-PC" xfId="2834"/>
    <cellStyle name="_DEM-WP Revised (HC) Wild Horse 2006GRC_Power Costs - Comparison bx Rbtl-Staff-Jt-PC 2" xfId="2835"/>
    <cellStyle name="_DEM-WP Revised (HC) Wild Horse 2006GRC_Power Costs - Comparison bx Rbtl-Staff-Jt-PC 2 2" xfId="2836"/>
    <cellStyle name="_DEM-WP Revised (HC) Wild Horse 2006GRC_Power Costs - Comparison bx Rbtl-Staff-Jt-PC 3" xfId="2837"/>
    <cellStyle name="_DEM-WP Revised (HC) Wild Horse 2006GRC_Rebuttal Power Costs" xfId="2838"/>
    <cellStyle name="_DEM-WP Revised (HC) Wild Horse 2006GRC_Rebuttal Power Costs 2" xfId="2839"/>
    <cellStyle name="_DEM-WP Revised (HC) Wild Horse 2006GRC_Rebuttal Power Costs 2 2" xfId="2840"/>
    <cellStyle name="_DEM-WP Revised (HC) Wild Horse 2006GRC_Rebuttal Power Costs 3" xfId="2841"/>
    <cellStyle name="_DEM-WP Revised (HC) Wild Horse 2006GRC_TENASKA REGULATORY ASSET" xfId="2842"/>
    <cellStyle name="_DEM-WP Revised (HC) Wild Horse 2006GRC_TENASKA REGULATORY ASSET 2" xfId="2843"/>
    <cellStyle name="_DEM-WP Revised (HC) Wild Horse 2006GRC_TENASKA REGULATORY ASSET 2 2" xfId="2844"/>
    <cellStyle name="_DEM-WP Revised (HC) Wild Horse 2006GRC_TENASKA REGULATORY ASSET 3" xfId="2845"/>
    <cellStyle name="_x0013__DEM-WP(C) Colstrip 12 Coal Cost Forecast 2010GRC" xfId="2846"/>
    <cellStyle name="_DEM-WP(C) Colstrip FOR" xfId="2847"/>
    <cellStyle name="_DEM-WP(C) Colstrip FOR 2" xfId="2848"/>
    <cellStyle name="_DEM-WP(C) Colstrip FOR 2 2" xfId="2849"/>
    <cellStyle name="_DEM-WP(C) Colstrip FOR 3" xfId="2850"/>
    <cellStyle name="_DEM-WP(C) Colstrip FOR Apr08 update" xfId="2851"/>
    <cellStyle name="_DEM-WP(C) Colstrip FOR_(C) WHE Proforma with ITC cash grant 10 Yr Amort_for rebuttal_120709" xfId="2852"/>
    <cellStyle name="_DEM-WP(C) Colstrip FOR_(C) WHE Proforma with ITC cash grant 10 Yr Amort_for rebuttal_120709 2" xfId="2853"/>
    <cellStyle name="_DEM-WP(C) Colstrip FOR_(C) WHE Proforma with ITC cash grant 10 Yr Amort_for rebuttal_120709 2 2" xfId="2854"/>
    <cellStyle name="_DEM-WP(C) Colstrip FOR_(C) WHE Proforma with ITC cash grant 10 Yr Amort_for rebuttal_120709 3" xfId="2855"/>
    <cellStyle name="_DEM-WP(C) Colstrip FOR_16.07E Wild Horse Wind Expansionwrkingfile" xfId="2856"/>
    <cellStyle name="_DEM-WP(C) Colstrip FOR_16.07E Wild Horse Wind Expansionwrkingfile 2" xfId="2857"/>
    <cellStyle name="_DEM-WP(C) Colstrip FOR_16.07E Wild Horse Wind Expansionwrkingfile 2 2" xfId="2858"/>
    <cellStyle name="_DEM-WP(C) Colstrip FOR_16.07E Wild Horse Wind Expansionwrkingfile 3" xfId="2859"/>
    <cellStyle name="_DEM-WP(C) Colstrip FOR_16.07E Wild Horse Wind Expansionwrkingfile SF" xfId="2860"/>
    <cellStyle name="_DEM-WP(C) Colstrip FOR_16.07E Wild Horse Wind Expansionwrkingfile SF 2" xfId="2861"/>
    <cellStyle name="_DEM-WP(C) Colstrip FOR_16.07E Wild Horse Wind Expansionwrkingfile SF 2 2" xfId="2862"/>
    <cellStyle name="_DEM-WP(C) Colstrip FOR_16.07E Wild Horse Wind Expansionwrkingfile SF 3" xfId="2863"/>
    <cellStyle name="_DEM-WP(C) Colstrip FOR_16.37E Wild Horse Expansion DeferralRevwrkingfile SF" xfId="2864"/>
    <cellStyle name="_DEM-WP(C) Colstrip FOR_16.37E Wild Horse Expansion DeferralRevwrkingfile SF 2" xfId="2865"/>
    <cellStyle name="_DEM-WP(C) Colstrip FOR_16.37E Wild Horse Expansion DeferralRevwrkingfile SF 2 2" xfId="2866"/>
    <cellStyle name="_DEM-WP(C) Colstrip FOR_16.37E Wild Horse Expansion DeferralRevwrkingfile SF 3" xfId="2867"/>
    <cellStyle name="_DEM-WP(C) Colstrip FOR_Adj Bench DR 3 for Initial Briefs (Electric)" xfId="2868"/>
    <cellStyle name="_DEM-WP(C) Colstrip FOR_Adj Bench DR 3 for Initial Briefs (Electric) 2" xfId="2869"/>
    <cellStyle name="_DEM-WP(C) Colstrip FOR_Adj Bench DR 3 for Initial Briefs (Electric) 2 2" xfId="2870"/>
    <cellStyle name="_DEM-WP(C) Colstrip FOR_Adj Bench DR 3 for Initial Briefs (Electric) 3" xfId="2871"/>
    <cellStyle name="_DEM-WP(C) Colstrip FOR_Book2" xfId="2872"/>
    <cellStyle name="_DEM-WP(C) Colstrip FOR_Book2 2" xfId="2873"/>
    <cellStyle name="_DEM-WP(C) Colstrip FOR_Book2 2 2" xfId="2874"/>
    <cellStyle name="_DEM-WP(C) Colstrip FOR_Book2 3" xfId="2875"/>
    <cellStyle name="_DEM-WP(C) Colstrip FOR_Book2_Adj Bench DR 3 for Initial Briefs (Electric)" xfId="2876"/>
    <cellStyle name="_DEM-WP(C) Colstrip FOR_Book2_Adj Bench DR 3 for Initial Briefs (Electric) 2" xfId="2877"/>
    <cellStyle name="_DEM-WP(C) Colstrip FOR_Book2_Adj Bench DR 3 for Initial Briefs (Electric) 2 2" xfId="2878"/>
    <cellStyle name="_DEM-WP(C) Colstrip FOR_Book2_Adj Bench DR 3 for Initial Briefs (Electric) 3" xfId="2879"/>
    <cellStyle name="_DEM-WP(C) Colstrip FOR_Book2_Electric Rev Req Model (2009 GRC) Rebuttal" xfId="2880"/>
    <cellStyle name="_DEM-WP(C) Colstrip FOR_Book2_Electric Rev Req Model (2009 GRC) Rebuttal 2" xfId="2881"/>
    <cellStyle name="_DEM-WP(C) Colstrip FOR_Book2_Electric Rev Req Model (2009 GRC) Rebuttal 2 2" xfId="2882"/>
    <cellStyle name="_DEM-WP(C) Colstrip FOR_Book2_Electric Rev Req Model (2009 GRC) Rebuttal 3" xfId="2883"/>
    <cellStyle name="_DEM-WP(C) Colstrip FOR_Book2_Electric Rev Req Model (2009 GRC) Rebuttal REmoval of New  WH Solar AdjustMI" xfId="2884"/>
    <cellStyle name="_DEM-WP(C) Colstrip FOR_Book2_Electric Rev Req Model (2009 GRC) Rebuttal REmoval of New  WH Solar AdjustMI 2" xfId="2885"/>
    <cellStyle name="_DEM-WP(C) Colstrip FOR_Book2_Electric Rev Req Model (2009 GRC) Rebuttal REmoval of New  WH Solar AdjustMI 2 2" xfId="2886"/>
    <cellStyle name="_DEM-WP(C) Colstrip FOR_Book2_Electric Rev Req Model (2009 GRC) Rebuttal REmoval of New  WH Solar AdjustMI 3" xfId="2887"/>
    <cellStyle name="_DEM-WP(C) Colstrip FOR_Book2_Electric Rev Req Model (2009 GRC) Revised 01-18-2010" xfId="2888"/>
    <cellStyle name="_DEM-WP(C) Colstrip FOR_Book2_Electric Rev Req Model (2009 GRC) Revised 01-18-2010 2" xfId="2889"/>
    <cellStyle name="_DEM-WP(C) Colstrip FOR_Book2_Electric Rev Req Model (2009 GRC) Revised 01-18-2010 2 2" xfId="2890"/>
    <cellStyle name="_DEM-WP(C) Colstrip FOR_Book2_Electric Rev Req Model (2009 GRC) Revised 01-18-2010 3" xfId="2891"/>
    <cellStyle name="_DEM-WP(C) Colstrip FOR_Book2_Final Order Electric EXHIBIT A-1" xfId="2892"/>
    <cellStyle name="_DEM-WP(C) Colstrip FOR_Book2_Final Order Electric EXHIBIT A-1 2" xfId="2893"/>
    <cellStyle name="_DEM-WP(C) Colstrip FOR_Book2_Final Order Electric EXHIBIT A-1 2 2" xfId="2894"/>
    <cellStyle name="_DEM-WP(C) Colstrip FOR_Book2_Final Order Electric EXHIBIT A-1 3" xfId="2895"/>
    <cellStyle name="_DEM-WP(C) Colstrip FOR_Confidential Material" xfId="2896"/>
    <cellStyle name="_DEM-WP(C) Colstrip FOR_DEM-WP(C) Colstrip 12 Coal Cost Forecast 2010GRC" xfId="2897"/>
    <cellStyle name="_DEM-WP(C) Colstrip FOR_DEM-WP(C) Production O&amp;M 2010GRC As-Filed" xfId="2898"/>
    <cellStyle name="_DEM-WP(C) Colstrip FOR_DEM-WP(C) Production O&amp;M 2010GRC As-Filed 2" xfId="2899"/>
    <cellStyle name="_DEM-WP(C) Colstrip FOR_Electric Rev Req Model (2009 GRC) Rebuttal" xfId="2900"/>
    <cellStyle name="_DEM-WP(C) Colstrip FOR_Electric Rev Req Model (2009 GRC) Rebuttal 2" xfId="2901"/>
    <cellStyle name="_DEM-WP(C) Colstrip FOR_Electric Rev Req Model (2009 GRC) Rebuttal 2 2" xfId="2902"/>
    <cellStyle name="_DEM-WP(C) Colstrip FOR_Electric Rev Req Model (2009 GRC) Rebuttal 3" xfId="2903"/>
    <cellStyle name="_DEM-WP(C) Colstrip FOR_Electric Rev Req Model (2009 GRC) Rebuttal REmoval of New  WH Solar AdjustMI" xfId="2904"/>
    <cellStyle name="_DEM-WP(C) Colstrip FOR_Electric Rev Req Model (2009 GRC) Rebuttal REmoval of New  WH Solar AdjustMI 2" xfId="2905"/>
    <cellStyle name="_DEM-WP(C) Colstrip FOR_Electric Rev Req Model (2009 GRC) Rebuttal REmoval of New  WH Solar AdjustMI 2 2" xfId="2906"/>
    <cellStyle name="_DEM-WP(C) Colstrip FOR_Electric Rev Req Model (2009 GRC) Rebuttal REmoval of New  WH Solar AdjustMI 3" xfId="2907"/>
    <cellStyle name="_DEM-WP(C) Colstrip FOR_Electric Rev Req Model (2009 GRC) Revised 01-18-2010" xfId="2908"/>
    <cellStyle name="_DEM-WP(C) Colstrip FOR_Electric Rev Req Model (2009 GRC) Revised 01-18-2010 2" xfId="2909"/>
    <cellStyle name="_DEM-WP(C) Colstrip FOR_Electric Rev Req Model (2009 GRC) Revised 01-18-2010 2 2" xfId="2910"/>
    <cellStyle name="_DEM-WP(C) Colstrip FOR_Electric Rev Req Model (2009 GRC) Revised 01-18-2010 3" xfId="2911"/>
    <cellStyle name="_DEM-WP(C) Colstrip FOR_Final Order Electric EXHIBIT A-1" xfId="2912"/>
    <cellStyle name="_DEM-WP(C) Colstrip FOR_Final Order Electric EXHIBIT A-1 2" xfId="2913"/>
    <cellStyle name="_DEM-WP(C) Colstrip FOR_Final Order Electric EXHIBIT A-1 2 2" xfId="2914"/>
    <cellStyle name="_DEM-WP(C) Colstrip FOR_Final Order Electric EXHIBIT A-1 3" xfId="2915"/>
    <cellStyle name="_DEM-WP(C) Colstrip FOR_Rebuttal Power Costs" xfId="2916"/>
    <cellStyle name="_DEM-WP(C) Colstrip FOR_Rebuttal Power Costs 2" xfId="2917"/>
    <cellStyle name="_DEM-WP(C) Colstrip FOR_Rebuttal Power Costs 2 2" xfId="2918"/>
    <cellStyle name="_DEM-WP(C) Colstrip FOR_Rebuttal Power Costs 3" xfId="2919"/>
    <cellStyle name="_DEM-WP(C) Colstrip FOR_Rebuttal Power Costs_Adj Bench DR 3 for Initial Briefs (Electric)" xfId="2920"/>
    <cellStyle name="_DEM-WP(C) Colstrip FOR_Rebuttal Power Costs_Adj Bench DR 3 for Initial Briefs (Electric) 2" xfId="2921"/>
    <cellStyle name="_DEM-WP(C) Colstrip FOR_Rebuttal Power Costs_Adj Bench DR 3 for Initial Briefs (Electric) 2 2" xfId="2922"/>
    <cellStyle name="_DEM-WP(C) Colstrip FOR_Rebuttal Power Costs_Adj Bench DR 3 for Initial Briefs (Electric) 3" xfId="2923"/>
    <cellStyle name="_DEM-WP(C) Colstrip FOR_Rebuttal Power Costs_Electric Rev Req Model (2009 GRC) Rebuttal" xfId="2924"/>
    <cellStyle name="_DEM-WP(C) Colstrip FOR_Rebuttal Power Costs_Electric Rev Req Model (2009 GRC) Rebuttal 2" xfId="2925"/>
    <cellStyle name="_DEM-WP(C) Colstrip FOR_Rebuttal Power Costs_Electric Rev Req Model (2009 GRC) Rebuttal 2 2" xfId="2926"/>
    <cellStyle name="_DEM-WP(C) Colstrip FOR_Rebuttal Power Costs_Electric Rev Req Model (2009 GRC) Rebuttal 3" xfId="2927"/>
    <cellStyle name="_DEM-WP(C) Colstrip FOR_Rebuttal Power Costs_Electric Rev Req Model (2009 GRC) Rebuttal REmoval of New  WH Solar AdjustMI" xfId="2928"/>
    <cellStyle name="_DEM-WP(C) Colstrip FOR_Rebuttal Power Costs_Electric Rev Req Model (2009 GRC) Rebuttal REmoval of New  WH Solar AdjustMI 2" xfId="2929"/>
    <cellStyle name="_DEM-WP(C) Colstrip FOR_Rebuttal Power Costs_Electric Rev Req Model (2009 GRC) Rebuttal REmoval of New  WH Solar AdjustMI 2 2" xfId="2930"/>
    <cellStyle name="_DEM-WP(C) Colstrip FOR_Rebuttal Power Costs_Electric Rev Req Model (2009 GRC) Rebuttal REmoval of New  WH Solar AdjustMI 3" xfId="2931"/>
    <cellStyle name="_DEM-WP(C) Colstrip FOR_Rebuttal Power Costs_Electric Rev Req Model (2009 GRC) Revised 01-18-2010" xfId="2932"/>
    <cellStyle name="_DEM-WP(C) Colstrip FOR_Rebuttal Power Costs_Electric Rev Req Model (2009 GRC) Revised 01-18-2010 2" xfId="2933"/>
    <cellStyle name="_DEM-WP(C) Colstrip FOR_Rebuttal Power Costs_Electric Rev Req Model (2009 GRC) Revised 01-18-2010 2 2" xfId="2934"/>
    <cellStyle name="_DEM-WP(C) Colstrip FOR_Rebuttal Power Costs_Electric Rev Req Model (2009 GRC) Revised 01-18-2010 3" xfId="2935"/>
    <cellStyle name="_DEM-WP(C) Colstrip FOR_Rebuttal Power Costs_Final Order Electric EXHIBIT A-1" xfId="2936"/>
    <cellStyle name="_DEM-WP(C) Colstrip FOR_Rebuttal Power Costs_Final Order Electric EXHIBIT A-1 2" xfId="2937"/>
    <cellStyle name="_DEM-WP(C) Colstrip FOR_Rebuttal Power Costs_Final Order Electric EXHIBIT A-1 2 2" xfId="2938"/>
    <cellStyle name="_DEM-WP(C) Colstrip FOR_Rebuttal Power Costs_Final Order Electric EXHIBIT A-1 3" xfId="2939"/>
    <cellStyle name="_DEM-WP(C) Colstrip FOR_TENASKA REGULATORY ASSET" xfId="2940"/>
    <cellStyle name="_DEM-WP(C) Colstrip FOR_TENASKA REGULATORY ASSET 2" xfId="2941"/>
    <cellStyle name="_DEM-WP(C) Colstrip FOR_TENASKA REGULATORY ASSET 2 2" xfId="2942"/>
    <cellStyle name="_DEM-WP(C) Colstrip FOR_TENASKA REGULATORY ASSET 3" xfId="2943"/>
    <cellStyle name="_DEM-WP(C) Costs not in AURORA 2006GRC" xfId="2944"/>
    <cellStyle name="_DEM-WP(C) Costs not in AURORA 2006GRC 2" xfId="2945"/>
    <cellStyle name="_DEM-WP(C) Costs not in AURORA 2006GRC 2 2" xfId="2946"/>
    <cellStyle name="_DEM-WP(C) Costs not in AURORA 2006GRC 2 2 2" xfId="2947"/>
    <cellStyle name="_DEM-WP(C) Costs not in AURORA 2006GRC 2 3" xfId="2948"/>
    <cellStyle name="_DEM-WP(C) Costs not in AURORA 2006GRC 3" xfId="2949"/>
    <cellStyle name="_DEM-WP(C) Costs not in AURORA 2006GRC 3 2" xfId="2950"/>
    <cellStyle name="_DEM-WP(C) Costs not in AURORA 2006GRC 4" xfId="2951"/>
    <cellStyle name="_DEM-WP(C) Costs not in AURORA 2006GRC 4 2" xfId="2952"/>
    <cellStyle name="_DEM-WP(C) Costs not in AURORA 2006GRC 5" xfId="2953"/>
    <cellStyle name="_DEM-WP(C) Costs not in AURORA 2006GRC_(C) WHE Proforma with ITC cash grant 10 Yr Amort_for deferral_102809" xfId="2954"/>
    <cellStyle name="_DEM-WP(C) Costs not in AURORA 2006GRC_(C) WHE Proforma with ITC cash grant 10 Yr Amort_for deferral_102809 2" xfId="2955"/>
    <cellStyle name="_DEM-WP(C) Costs not in AURORA 2006GRC_(C) WHE Proforma with ITC cash grant 10 Yr Amort_for deferral_102809 2 2" xfId="2956"/>
    <cellStyle name="_DEM-WP(C) Costs not in AURORA 2006GRC_(C) WHE Proforma with ITC cash grant 10 Yr Amort_for deferral_102809 3" xfId="2957"/>
    <cellStyle name="_DEM-WP(C) Costs not in AURORA 2006GRC_(C) WHE Proforma with ITC cash grant 10 Yr Amort_for deferral_102809_16.07E Wild Horse Wind Expansionwrkingfile" xfId="2958"/>
    <cellStyle name="_DEM-WP(C) Costs not in AURORA 2006GRC_(C) WHE Proforma with ITC cash grant 10 Yr Amort_for deferral_102809_16.07E Wild Horse Wind Expansionwrkingfile 2" xfId="2959"/>
    <cellStyle name="_DEM-WP(C) Costs not in AURORA 2006GRC_(C) WHE Proforma with ITC cash grant 10 Yr Amort_for deferral_102809_16.07E Wild Horse Wind Expansionwrkingfile 2 2" xfId="2960"/>
    <cellStyle name="_DEM-WP(C) Costs not in AURORA 2006GRC_(C) WHE Proforma with ITC cash grant 10 Yr Amort_for deferral_102809_16.07E Wild Horse Wind Expansionwrkingfile 3" xfId="2961"/>
    <cellStyle name="_DEM-WP(C) Costs not in AURORA 2006GRC_(C) WHE Proforma with ITC cash grant 10 Yr Amort_for deferral_102809_16.07E Wild Horse Wind Expansionwrkingfile SF" xfId="2962"/>
    <cellStyle name="_DEM-WP(C) Costs not in AURORA 2006GRC_(C) WHE Proforma with ITC cash grant 10 Yr Amort_for deferral_102809_16.07E Wild Horse Wind Expansionwrkingfile SF 2" xfId="2963"/>
    <cellStyle name="_DEM-WP(C) Costs not in AURORA 2006GRC_(C) WHE Proforma with ITC cash grant 10 Yr Amort_for deferral_102809_16.07E Wild Horse Wind Expansionwrkingfile SF 2 2" xfId="2964"/>
    <cellStyle name="_DEM-WP(C) Costs not in AURORA 2006GRC_(C) WHE Proforma with ITC cash grant 10 Yr Amort_for deferral_102809_16.07E Wild Horse Wind Expansionwrkingfile SF 3" xfId="2965"/>
    <cellStyle name="_DEM-WP(C) Costs not in AURORA 2006GRC_(C) WHE Proforma with ITC cash grant 10 Yr Amort_for deferral_102809_16.37E Wild Horse Expansion DeferralRevwrkingfile SF" xfId="2966"/>
    <cellStyle name="_DEM-WP(C) Costs not in AURORA 2006GRC_(C) WHE Proforma with ITC cash grant 10 Yr Amort_for deferral_102809_16.37E Wild Horse Expansion DeferralRevwrkingfile SF 2" xfId="2967"/>
    <cellStyle name="_DEM-WP(C) Costs not in AURORA 2006GRC_(C) WHE Proforma with ITC cash grant 10 Yr Amort_for deferral_102809_16.37E Wild Horse Expansion DeferralRevwrkingfile SF 2 2" xfId="2968"/>
    <cellStyle name="_DEM-WP(C) Costs not in AURORA 2006GRC_(C) WHE Proforma with ITC cash grant 10 Yr Amort_for deferral_102809_16.37E Wild Horse Expansion DeferralRevwrkingfile SF 3" xfId="2969"/>
    <cellStyle name="_DEM-WP(C) Costs not in AURORA 2006GRC_(C) WHE Proforma with ITC cash grant 10 Yr Amort_for rebuttal_120709" xfId="2970"/>
    <cellStyle name="_DEM-WP(C) Costs not in AURORA 2006GRC_(C) WHE Proforma with ITC cash grant 10 Yr Amort_for rebuttal_120709 2" xfId="2971"/>
    <cellStyle name="_DEM-WP(C) Costs not in AURORA 2006GRC_(C) WHE Proforma with ITC cash grant 10 Yr Amort_for rebuttal_120709 2 2" xfId="2972"/>
    <cellStyle name="_DEM-WP(C) Costs not in AURORA 2006GRC_(C) WHE Proforma with ITC cash grant 10 Yr Amort_for rebuttal_120709 3" xfId="2973"/>
    <cellStyle name="_DEM-WP(C) Costs not in AURORA 2006GRC_04.07E Wild Horse Wind Expansion" xfId="2974"/>
    <cellStyle name="_DEM-WP(C) Costs not in AURORA 2006GRC_04.07E Wild Horse Wind Expansion 2" xfId="2975"/>
    <cellStyle name="_DEM-WP(C) Costs not in AURORA 2006GRC_04.07E Wild Horse Wind Expansion 2 2" xfId="2976"/>
    <cellStyle name="_DEM-WP(C) Costs not in AURORA 2006GRC_04.07E Wild Horse Wind Expansion 3" xfId="2977"/>
    <cellStyle name="_DEM-WP(C) Costs not in AURORA 2006GRC_04.07E Wild Horse Wind Expansion_16.07E Wild Horse Wind Expansionwrkingfile" xfId="2978"/>
    <cellStyle name="_DEM-WP(C) Costs not in AURORA 2006GRC_04.07E Wild Horse Wind Expansion_16.07E Wild Horse Wind Expansionwrkingfile 2" xfId="2979"/>
    <cellStyle name="_DEM-WP(C) Costs not in AURORA 2006GRC_04.07E Wild Horse Wind Expansion_16.07E Wild Horse Wind Expansionwrkingfile 2 2" xfId="2980"/>
    <cellStyle name="_DEM-WP(C) Costs not in AURORA 2006GRC_04.07E Wild Horse Wind Expansion_16.07E Wild Horse Wind Expansionwrkingfile 3" xfId="2981"/>
    <cellStyle name="_DEM-WP(C) Costs not in AURORA 2006GRC_04.07E Wild Horse Wind Expansion_16.07E Wild Horse Wind Expansionwrkingfile SF" xfId="2982"/>
    <cellStyle name="_DEM-WP(C) Costs not in AURORA 2006GRC_04.07E Wild Horse Wind Expansion_16.07E Wild Horse Wind Expansionwrkingfile SF 2" xfId="2983"/>
    <cellStyle name="_DEM-WP(C) Costs not in AURORA 2006GRC_04.07E Wild Horse Wind Expansion_16.07E Wild Horse Wind Expansionwrkingfile SF 2 2" xfId="2984"/>
    <cellStyle name="_DEM-WP(C) Costs not in AURORA 2006GRC_04.07E Wild Horse Wind Expansion_16.07E Wild Horse Wind Expansionwrkingfile SF 3" xfId="2985"/>
    <cellStyle name="_DEM-WP(C) Costs not in AURORA 2006GRC_04.07E Wild Horse Wind Expansion_16.37E Wild Horse Expansion DeferralRevwrkingfile SF" xfId="2986"/>
    <cellStyle name="_DEM-WP(C) Costs not in AURORA 2006GRC_04.07E Wild Horse Wind Expansion_16.37E Wild Horse Expansion DeferralRevwrkingfile SF 2" xfId="2987"/>
    <cellStyle name="_DEM-WP(C) Costs not in AURORA 2006GRC_04.07E Wild Horse Wind Expansion_16.37E Wild Horse Expansion DeferralRevwrkingfile SF 2 2" xfId="2988"/>
    <cellStyle name="_DEM-WP(C) Costs not in AURORA 2006GRC_04.07E Wild Horse Wind Expansion_16.37E Wild Horse Expansion DeferralRevwrkingfile SF 3" xfId="2989"/>
    <cellStyle name="_DEM-WP(C) Costs not in AURORA 2006GRC_16.07E Wild Horse Wind Expansionwrkingfile" xfId="2990"/>
    <cellStyle name="_DEM-WP(C) Costs not in AURORA 2006GRC_16.07E Wild Horse Wind Expansionwrkingfile 2" xfId="2991"/>
    <cellStyle name="_DEM-WP(C) Costs not in AURORA 2006GRC_16.07E Wild Horse Wind Expansionwrkingfile 2 2" xfId="2992"/>
    <cellStyle name="_DEM-WP(C) Costs not in AURORA 2006GRC_16.07E Wild Horse Wind Expansionwrkingfile 3" xfId="2993"/>
    <cellStyle name="_DEM-WP(C) Costs not in AURORA 2006GRC_16.07E Wild Horse Wind Expansionwrkingfile SF" xfId="2994"/>
    <cellStyle name="_DEM-WP(C) Costs not in AURORA 2006GRC_16.07E Wild Horse Wind Expansionwrkingfile SF 2" xfId="2995"/>
    <cellStyle name="_DEM-WP(C) Costs not in AURORA 2006GRC_16.07E Wild Horse Wind Expansionwrkingfile SF 2 2" xfId="2996"/>
    <cellStyle name="_DEM-WP(C) Costs not in AURORA 2006GRC_16.07E Wild Horse Wind Expansionwrkingfile SF 3" xfId="2997"/>
    <cellStyle name="_DEM-WP(C) Costs not in AURORA 2006GRC_16.37E Wild Horse Expansion DeferralRevwrkingfile SF" xfId="2998"/>
    <cellStyle name="_DEM-WP(C) Costs not in AURORA 2006GRC_16.37E Wild Horse Expansion DeferralRevwrkingfile SF 2" xfId="2999"/>
    <cellStyle name="_DEM-WP(C) Costs not in AURORA 2006GRC_16.37E Wild Horse Expansion DeferralRevwrkingfile SF 2 2" xfId="3000"/>
    <cellStyle name="_DEM-WP(C) Costs not in AURORA 2006GRC_16.37E Wild Horse Expansion DeferralRevwrkingfile SF 3" xfId="3001"/>
    <cellStyle name="_DEM-WP(C) Costs not in AURORA 2006GRC_2009 Compliance Filing PCA Exhibits for GRC" xfId="3002"/>
    <cellStyle name="_DEM-WP(C) Costs not in AURORA 2006GRC_2009 GRC Compl Filing - Exhibit D" xfId="3003"/>
    <cellStyle name="_DEM-WP(C) Costs not in AURORA 2006GRC_2009 GRC Compl Filing - Exhibit D 2" xfId="3004"/>
    <cellStyle name="_DEM-WP(C) Costs not in AURORA 2006GRC_3.01 Income Statement" xfId="3005"/>
    <cellStyle name="_DEM-WP(C) Costs not in AURORA 2006GRC_4 31 Regulatory Assets and Liabilities  7 06- Exhibit D" xfId="3006"/>
    <cellStyle name="_DEM-WP(C) Costs not in AURORA 2006GRC_4 31 Regulatory Assets and Liabilities  7 06- Exhibit D 2" xfId="3007"/>
    <cellStyle name="_DEM-WP(C) Costs not in AURORA 2006GRC_4 31 Regulatory Assets and Liabilities  7 06- Exhibit D 2 2" xfId="3008"/>
    <cellStyle name="_DEM-WP(C) Costs not in AURORA 2006GRC_4 31 Regulatory Assets and Liabilities  7 06- Exhibit D 3" xfId="3009"/>
    <cellStyle name="_DEM-WP(C) Costs not in AURORA 2006GRC_4 31 Regulatory Assets and Liabilities  7 06- Exhibit D_NIM Summary" xfId="3010"/>
    <cellStyle name="_DEM-WP(C) Costs not in AURORA 2006GRC_4 31 Regulatory Assets and Liabilities  7 06- Exhibit D_NIM Summary 2" xfId="3011"/>
    <cellStyle name="_DEM-WP(C) Costs not in AURORA 2006GRC_4 32 Regulatory Assets and Liabilities  7 06- Exhibit D" xfId="3012"/>
    <cellStyle name="_DEM-WP(C) Costs not in AURORA 2006GRC_4 32 Regulatory Assets and Liabilities  7 06- Exhibit D 2" xfId="3013"/>
    <cellStyle name="_DEM-WP(C) Costs not in AURORA 2006GRC_4 32 Regulatory Assets and Liabilities  7 06- Exhibit D 2 2" xfId="3014"/>
    <cellStyle name="_DEM-WP(C) Costs not in AURORA 2006GRC_4 32 Regulatory Assets and Liabilities  7 06- Exhibit D 3" xfId="3015"/>
    <cellStyle name="_DEM-WP(C) Costs not in AURORA 2006GRC_4 32 Regulatory Assets and Liabilities  7 06- Exhibit D_NIM Summary" xfId="3016"/>
    <cellStyle name="_DEM-WP(C) Costs not in AURORA 2006GRC_4 32 Regulatory Assets and Liabilities  7 06- Exhibit D_NIM Summary 2" xfId="3017"/>
    <cellStyle name="_DEM-WP(C) Costs not in AURORA 2006GRC_AURORA Total New" xfId="3018"/>
    <cellStyle name="_DEM-WP(C) Costs not in AURORA 2006GRC_AURORA Total New 2" xfId="3019"/>
    <cellStyle name="_DEM-WP(C) Costs not in AURORA 2006GRC_Book2" xfId="3020"/>
    <cellStyle name="_DEM-WP(C) Costs not in AURORA 2006GRC_Book2 2" xfId="3021"/>
    <cellStyle name="_DEM-WP(C) Costs not in AURORA 2006GRC_Book2 2 2" xfId="3022"/>
    <cellStyle name="_DEM-WP(C) Costs not in AURORA 2006GRC_Book2 3" xfId="3023"/>
    <cellStyle name="_DEM-WP(C) Costs not in AURORA 2006GRC_Book2_Adj Bench DR 3 for Initial Briefs (Electric)" xfId="3024"/>
    <cellStyle name="_DEM-WP(C) Costs not in AURORA 2006GRC_Book2_Adj Bench DR 3 for Initial Briefs (Electric) 2" xfId="3025"/>
    <cellStyle name="_DEM-WP(C) Costs not in AURORA 2006GRC_Book2_Adj Bench DR 3 for Initial Briefs (Electric) 2 2" xfId="3026"/>
    <cellStyle name="_DEM-WP(C) Costs not in AURORA 2006GRC_Book2_Adj Bench DR 3 for Initial Briefs (Electric) 3" xfId="3027"/>
    <cellStyle name="_DEM-WP(C) Costs not in AURORA 2006GRC_Book2_Electric Rev Req Model (2009 GRC) Rebuttal" xfId="3028"/>
    <cellStyle name="_DEM-WP(C) Costs not in AURORA 2006GRC_Book2_Electric Rev Req Model (2009 GRC) Rebuttal 2" xfId="3029"/>
    <cellStyle name="_DEM-WP(C) Costs not in AURORA 2006GRC_Book2_Electric Rev Req Model (2009 GRC) Rebuttal 2 2" xfId="3030"/>
    <cellStyle name="_DEM-WP(C) Costs not in AURORA 2006GRC_Book2_Electric Rev Req Model (2009 GRC) Rebuttal 3" xfId="3031"/>
    <cellStyle name="_DEM-WP(C) Costs not in AURORA 2006GRC_Book2_Electric Rev Req Model (2009 GRC) Rebuttal REmoval of New  WH Solar AdjustMI" xfId="3032"/>
    <cellStyle name="_DEM-WP(C) Costs not in AURORA 2006GRC_Book2_Electric Rev Req Model (2009 GRC) Rebuttal REmoval of New  WH Solar AdjustMI 2" xfId="3033"/>
    <cellStyle name="_DEM-WP(C) Costs not in AURORA 2006GRC_Book2_Electric Rev Req Model (2009 GRC) Rebuttal REmoval of New  WH Solar AdjustMI 2 2" xfId="3034"/>
    <cellStyle name="_DEM-WP(C) Costs not in AURORA 2006GRC_Book2_Electric Rev Req Model (2009 GRC) Rebuttal REmoval of New  WH Solar AdjustMI 3" xfId="3035"/>
    <cellStyle name="_DEM-WP(C) Costs not in AURORA 2006GRC_Book2_Electric Rev Req Model (2009 GRC) Revised 01-18-2010" xfId="3036"/>
    <cellStyle name="_DEM-WP(C) Costs not in AURORA 2006GRC_Book2_Electric Rev Req Model (2009 GRC) Revised 01-18-2010 2" xfId="3037"/>
    <cellStyle name="_DEM-WP(C) Costs not in AURORA 2006GRC_Book2_Electric Rev Req Model (2009 GRC) Revised 01-18-2010 2 2" xfId="3038"/>
    <cellStyle name="_DEM-WP(C) Costs not in AURORA 2006GRC_Book2_Electric Rev Req Model (2009 GRC) Revised 01-18-2010 3" xfId="3039"/>
    <cellStyle name="_DEM-WP(C) Costs not in AURORA 2006GRC_Book2_Final Order Electric EXHIBIT A-1" xfId="3040"/>
    <cellStyle name="_DEM-WP(C) Costs not in AURORA 2006GRC_Book2_Final Order Electric EXHIBIT A-1 2" xfId="3041"/>
    <cellStyle name="_DEM-WP(C) Costs not in AURORA 2006GRC_Book2_Final Order Electric EXHIBIT A-1 2 2" xfId="3042"/>
    <cellStyle name="_DEM-WP(C) Costs not in AURORA 2006GRC_Book2_Final Order Electric EXHIBIT A-1 3" xfId="3043"/>
    <cellStyle name="_DEM-WP(C) Costs not in AURORA 2006GRC_Book4" xfId="3044"/>
    <cellStyle name="_DEM-WP(C) Costs not in AURORA 2006GRC_Book4 2" xfId="3045"/>
    <cellStyle name="_DEM-WP(C) Costs not in AURORA 2006GRC_Book4 2 2" xfId="3046"/>
    <cellStyle name="_DEM-WP(C) Costs not in AURORA 2006GRC_Book4 3" xfId="3047"/>
    <cellStyle name="_DEM-WP(C) Costs not in AURORA 2006GRC_Book9" xfId="3048"/>
    <cellStyle name="_DEM-WP(C) Costs not in AURORA 2006GRC_Book9 2" xfId="3049"/>
    <cellStyle name="_DEM-WP(C) Costs not in AURORA 2006GRC_Book9 2 2" xfId="3050"/>
    <cellStyle name="_DEM-WP(C) Costs not in AURORA 2006GRC_Book9 3" xfId="3051"/>
    <cellStyle name="_DEM-WP(C) Costs not in AURORA 2006GRC_Chelan PUD Power Costs (8-10)" xfId="3052"/>
    <cellStyle name="_DEM-WP(C) Costs not in AURORA 2006GRC_Electric COS Inputs" xfId="3053"/>
    <cellStyle name="_DEM-WP(C) Costs not in AURORA 2006GRC_Electric COS Inputs 2" xfId="3054"/>
    <cellStyle name="_DEM-WP(C) Costs not in AURORA 2006GRC_Electric COS Inputs 2 2" xfId="3055"/>
    <cellStyle name="_DEM-WP(C) Costs not in AURORA 2006GRC_Electric COS Inputs 2 2 2" xfId="3056"/>
    <cellStyle name="_DEM-WP(C) Costs not in AURORA 2006GRC_Electric COS Inputs 2 3" xfId="3057"/>
    <cellStyle name="_DEM-WP(C) Costs not in AURORA 2006GRC_Electric COS Inputs 2 3 2" xfId="3058"/>
    <cellStyle name="_DEM-WP(C) Costs not in AURORA 2006GRC_Electric COS Inputs 2 4" xfId="3059"/>
    <cellStyle name="_DEM-WP(C) Costs not in AURORA 2006GRC_Electric COS Inputs 2 4 2" xfId="3060"/>
    <cellStyle name="_DEM-WP(C) Costs not in AURORA 2006GRC_Electric COS Inputs 3" xfId="3061"/>
    <cellStyle name="_DEM-WP(C) Costs not in AURORA 2006GRC_Electric COS Inputs 3 2" xfId="3062"/>
    <cellStyle name="_DEM-WP(C) Costs not in AURORA 2006GRC_Electric COS Inputs 4" xfId="3063"/>
    <cellStyle name="_DEM-WP(C) Costs not in AURORA 2006GRC_Electric COS Inputs 4 2" xfId="3064"/>
    <cellStyle name="_DEM-WP(C) Costs not in AURORA 2006GRC_Electric COS Inputs 5" xfId="3065"/>
    <cellStyle name="_DEM-WP(C) Costs not in AURORA 2006GRC_Electric COS Inputs 6" xfId="3066"/>
    <cellStyle name="_DEM-WP(C) Costs not in AURORA 2006GRC_NIM Summary" xfId="3067"/>
    <cellStyle name="_DEM-WP(C) Costs not in AURORA 2006GRC_NIM Summary 09GRC" xfId="3068"/>
    <cellStyle name="_DEM-WP(C) Costs not in AURORA 2006GRC_NIM Summary 09GRC 2" xfId="3069"/>
    <cellStyle name="_DEM-WP(C) Costs not in AURORA 2006GRC_NIM Summary 2" xfId="3070"/>
    <cellStyle name="_DEM-WP(C) Costs not in AURORA 2006GRC_NIM Summary 3" xfId="3071"/>
    <cellStyle name="_DEM-WP(C) Costs not in AURORA 2006GRC_NIM Summary 4" xfId="3072"/>
    <cellStyle name="_DEM-WP(C) Costs not in AURORA 2006GRC_NIM Summary 5" xfId="3073"/>
    <cellStyle name="_DEM-WP(C) Costs not in AURORA 2006GRC_NIM Summary 6" xfId="3074"/>
    <cellStyle name="_DEM-WP(C) Costs not in AURORA 2006GRC_NIM Summary 7" xfId="3075"/>
    <cellStyle name="_DEM-WP(C) Costs not in AURORA 2006GRC_NIM Summary 8" xfId="3076"/>
    <cellStyle name="_DEM-WP(C) Costs not in AURORA 2006GRC_NIM Summary 9" xfId="3077"/>
    <cellStyle name="_DEM-WP(C) Costs not in AURORA 2006GRC_PCA 10 -  Exhibit D from A Kellogg Jan 2011" xfId="3078"/>
    <cellStyle name="_DEM-WP(C) Costs not in AURORA 2006GRC_PCA 10 -  Exhibit D from A Kellogg July 2011" xfId="3079"/>
    <cellStyle name="_DEM-WP(C) Costs not in AURORA 2006GRC_PCA 10 -  Exhibit D from S Free Rcv'd 12-11" xfId="3080"/>
    <cellStyle name="_DEM-WP(C) Costs not in AURORA 2006GRC_PCA 9 -  Exhibit D April 2010" xfId="3081"/>
    <cellStyle name="_DEM-WP(C) Costs not in AURORA 2006GRC_PCA 9 -  Exhibit D April 2010 (3)" xfId="3082"/>
    <cellStyle name="_DEM-WP(C) Costs not in AURORA 2006GRC_PCA 9 -  Exhibit D April 2010 (3) 2" xfId="3083"/>
    <cellStyle name="_DEM-WP(C) Costs not in AURORA 2006GRC_PCA 9 -  Exhibit D Nov 2010" xfId="3084"/>
    <cellStyle name="_DEM-WP(C) Costs not in AURORA 2006GRC_PCA 9 - Exhibit D at August 2010" xfId="3085"/>
    <cellStyle name="_DEM-WP(C) Costs not in AURORA 2006GRC_PCA 9 - Exhibit D June 2010 GRC" xfId="3086"/>
    <cellStyle name="_DEM-WP(C) Costs not in AURORA 2006GRC_Power Costs - Comparison bx Rbtl-Staff-Jt-PC" xfId="3087"/>
    <cellStyle name="_DEM-WP(C) Costs not in AURORA 2006GRC_Power Costs - Comparison bx Rbtl-Staff-Jt-PC 2" xfId="3088"/>
    <cellStyle name="_DEM-WP(C) Costs not in AURORA 2006GRC_Power Costs - Comparison bx Rbtl-Staff-Jt-PC 2 2" xfId="3089"/>
    <cellStyle name="_DEM-WP(C) Costs not in AURORA 2006GRC_Power Costs - Comparison bx Rbtl-Staff-Jt-PC 3" xfId="3090"/>
    <cellStyle name="_DEM-WP(C) Costs not in AURORA 2006GRC_Power Costs - Comparison bx Rbtl-Staff-Jt-PC_Adj Bench DR 3 for Initial Briefs (Electric)" xfId="3091"/>
    <cellStyle name="_DEM-WP(C) Costs not in AURORA 2006GRC_Power Costs - Comparison bx Rbtl-Staff-Jt-PC_Adj Bench DR 3 for Initial Briefs (Electric) 2" xfId="3092"/>
    <cellStyle name="_DEM-WP(C) Costs not in AURORA 2006GRC_Power Costs - Comparison bx Rbtl-Staff-Jt-PC_Adj Bench DR 3 for Initial Briefs (Electric) 2 2" xfId="3093"/>
    <cellStyle name="_DEM-WP(C) Costs not in AURORA 2006GRC_Power Costs - Comparison bx Rbtl-Staff-Jt-PC_Adj Bench DR 3 for Initial Briefs (Electric) 3" xfId="3094"/>
    <cellStyle name="_DEM-WP(C) Costs not in AURORA 2006GRC_Power Costs - Comparison bx Rbtl-Staff-Jt-PC_Electric Rev Req Model (2009 GRC) Rebuttal" xfId="3095"/>
    <cellStyle name="_DEM-WP(C) Costs not in AURORA 2006GRC_Power Costs - Comparison bx Rbtl-Staff-Jt-PC_Electric Rev Req Model (2009 GRC) Rebuttal 2" xfId="3096"/>
    <cellStyle name="_DEM-WP(C) Costs not in AURORA 2006GRC_Power Costs - Comparison bx Rbtl-Staff-Jt-PC_Electric Rev Req Model (2009 GRC) Rebuttal 2 2" xfId="3097"/>
    <cellStyle name="_DEM-WP(C) Costs not in AURORA 2006GRC_Power Costs - Comparison bx Rbtl-Staff-Jt-PC_Electric Rev Req Model (2009 GRC) Rebuttal 3" xfId="3098"/>
    <cellStyle name="_DEM-WP(C) Costs not in AURORA 2006GRC_Power Costs - Comparison bx Rbtl-Staff-Jt-PC_Electric Rev Req Model (2009 GRC) Rebuttal REmoval of New  WH Solar AdjustMI" xfId="3099"/>
    <cellStyle name="_DEM-WP(C) Costs not in AURORA 2006GRC_Power Costs - Comparison bx Rbtl-Staff-Jt-PC_Electric Rev Req Model (2009 GRC) Rebuttal REmoval of New  WH Solar AdjustMI 2" xfId="3100"/>
    <cellStyle name="_DEM-WP(C) Costs not in AURORA 2006GRC_Power Costs - Comparison bx Rbtl-Staff-Jt-PC_Electric Rev Req Model (2009 GRC) Rebuttal REmoval of New  WH Solar AdjustMI 2 2" xfId="3101"/>
    <cellStyle name="_DEM-WP(C) Costs not in AURORA 2006GRC_Power Costs - Comparison bx Rbtl-Staff-Jt-PC_Electric Rev Req Model (2009 GRC) Rebuttal REmoval of New  WH Solar AdjustMI 3" xfId="3102"/>
    <cellStyle name="_DEM-WP(C) Costs not in AURORA 2006GRC_Power Costs - Comparison bx Rbtl-Staff-Jt-PC_Electric Rev Req Model (2009 GRC) Revised 01-18-2010" xfId="3103"/>
    <cellStyle name="_DEM-WP(C) Costs not in AURORA 2006GRC_Power Costs - Comparison bx Rbtl-Staff-Jt-PC_Electric Rev Req Model (2009 GRC) Revised 01-18-2010 2" xfId="3104"/>
    <cellStyle name="_DEM-WP(C) Costs not in AURORA 2006GRC_Power Costs - Comparison bx Rbtl-Staff-Jt-PC_Electric Rev Req Model (2009 GRC) Revised 01-18-2010 2 2" xfId="3105"/>
    <cellStyle name="_DEM-WP(C) Costs not in AURORA 2006GRC_Power Costs - Comparison bx Rbtl-Staff-Jt-PC_Electric Rev Req Model (2009 GRC) Revised 01-18-2010 3" xfId="3106"/>
    <cellStyle name="_DEM-WP(C) Costs not in AURORA 2006GRC_Power Costs - Comparison bx Rbtl-Staff-Jt-PC_Final Order Electric EXHIBIT A-1" xfId="3107"/>
    <cellStyle name="_DEM-WP(C) Costs not in AURORA 2006GRC_Power Costs - Comparison bx Rbtl-Staff-Jt-PC_Final Order Electric EXHIBIT A-1 2" xfId="3108"/>
    <cellStyle name="_DEM-WP(C) Costs not in AURORA 2006GRC_Power Costs - Comparison bx Rbtl-Staff-Jt-PC_Final Order Electric EXHIBIT A-1 2 2" xfId="3109"/>
    <cellStyle name="_DEM-WP(C) Costs not in AURORA 2006GRC_Power Costs - Comparison bx Rbtl-Staff-Jt-PC_Final Order Electric EXHIBIT A-1 3" xfId="3110"/>
    <cellStyle name="_DEM-WP(C) Costs not in AURORA 2006GRC_Production Adj 4.37" xfId="3111"/>
    <cellStyle name="_DEM-WP(C) Costs not in AURORA 2006GRC_Production Adj 4.37 2" xfId="3112"/>
    <cellStyle name="_DEM-WP(C) Costs not in AURORA 2006GRC_Production Adj 4.37 2 2" xfId="3113"/>
    <cellStyle name="_DEM-WP(C) Costs not in AURORA 2006GRC_Production Adj 4.37 3" xfId="3114"/>
    <cellStyle name="_DEM-WP(C) Costs not in AURORA 2006GRC_Purchased Power Adj 4.03" xfId="3115"/>
    <cellStyle name="_DEM-WP(C) Costs not in AURORA 2006GRC_Purchased Power Adj 4.03 2" xfId="3116"/>
    <cellStyle name="_DEM-WP(C) Costs not in AURORA 2006GRC_Purchased Power Adj 4.03 2 2" xfId="3117"/>
    <cellStyle name="_DEM-WP(C) Costs not in AURORA 2006GRC_Purchased Power Adj 4.03 3" xfId="3118"/>
    <cellStyle name="_DEM-WP(C) Costs not in AURORA 2006GRC_Rebuttal Power Costs" xfId="3119"/>
    <cellStyle name="_DEM-WP(C) Costs not in AURORA 2006GRC_Rebuttal Power Costs 2" xfId="3120"/>
    <cellStyle name="_DEM-WP(C) Costs not in AURORA 2006GRC_Rebuttal Power Costs 2 2" xfId="3121"/>
    <cellStyle name="_DEM-WP(C) Costs not in AURORA 2006GRC_Rebuttal Power Costs 3" xfId="3122"/>
    <cellStyle name="_DEM-WP(C) Costs not in AURORA 2006GRC_Rebuttal Power Costs_Adj Bench DR 3 for Initial Briefs (Electric)" xfId="3123"/>
    <cellStyle name="_DEM-WP(C) Costs not in AURORA 2006GRC_Rebuttal Power Costs_Adj Bench DR 3 for Initial Briefs (Electric) 2" xfId="3124"/>
    <cellStyle name="_DEM-WP(C) Costs not in AURORA 2006GRC_Rebuttal Power Costs_Adj Bench DR 3 for Initial Briefs (Electric) 2 2" xfId="3125"/>
    <cellStyle name="_DEM-WP(C) Costs not in AURORA 2006GRC_Rebuttal Power Costs_Adj Bench DR 3 for Initial Briefs (Electric) 3" xfId="3126"/>
    <cellStyle name="_DEM-WP(C) Costs not in AURORA 2006GRC_Rebuttal Power Costs_Electric Rev Req Model (2009 GRC) Rebuttal" xfId="3127"/>
    <cellStyle name="_DEM-WP(C) Costs not in AURORA 2006GRC_Rebuttal Power Costs_Electric Rev Req Model (2009 GRC) Rebuttal 2" xfId="3128"/>
    <cellStyle name="_DEM-WP(C) Costs not in AURORA 2006GRC_Rebuttal Power Costs_Electric Rev Req Model (2009 GRC) Rebuttal 2 2" xfId="3129"/>
    <cellStyle name="_DEM-WP(C) Costs not in AURORA 2006GRC_Rebuttal Power Costs_Electric Rev Req Model (2009 GRC) Rebuttal 3" xfId="3130"/>
    <cellStyle name="_DEM-WP(C) Costs not in AURORA 2006GRC_Rebuttal Power Costs_Electric Rev Req Model (2009 GRC) Rebuttal REmoval of New  WH Solar AdjustMI" xfId="3131"/>
    <cellStyle name="_DEM-WP(C) Costs not in AURORA 2006GRC_Rebuttal Power Costs_Electric Rev Req Model (2009 GRC) Rebuttal REmoval of New  WH Solar AdjustMI 2" xfId="3132"/>
    <cellStyle name="_DEM-WP(C) Costs not in AURORA 2006GRC_Rebuttal Power Costs_Electric Rev Req Model (2009 GRC) Rebuttal REmoval of New  WH Solar AdjustMI 2 2" xfId="3133"/>
    <cellStyle name="_DEM-WP(C) Costs not in AURORA 2006GRC_Rebuttal Power Costs_Electric Rev Req Model (2009 GRC) Rebuttal REmoval of New  WH Solar AdjustMI 3" xfId="3134"/>
    <cellStyle name="_DEM-WP(C) Costs not in AURORA 2006GRC_Rebuttal Power Costs_Electric Rev Req Model (2009 GRC) Revised 01-18-2010" xfId="3135"/>
    <cellStyle name="_DEM-WP(C) Costs not in AURORA 2006GRC_Rebuttal Power Costs_Electric Rev Req Model (2009 GRC) Revised 01-18-2010 2" xfId="3136"/>
    <cellStyle name="_DEM-WP(C) Costs not in AURORA 2006GRC_Rebuttal Power Costs_Electric Rev Req Model (2009 GRC) Revised 01-18-2010 2 2" xfId="3137"/>
    <cellStyle name="_DEM-WP(C) Costs not in AURORA 2006GRC_Rebuttal Power Costs_Electric Rev Req Model (2009 GRC) Revised 01-18-2010 3" xfId="3138"/>
    <cellStyle name="_DEM-WP(C) Costs not in AURORA 2006GRC_Rebuttal Power Costs_Final Order Electric EXHIBIT A-1" xfId="3139"/>
    <cellStyle name="_DEM-WP(C) Costs not in AURORA 2006GRC_Rebuttal Power Costs_Final Order Electric EXHIBIT A-1 2" xfId="3140"/>
    <cellStyle name="_DEM-WP(C) Costs not in AURORA 2006GRC_Rebuttal Power Costs_Final Order Electric EXHIBIT A-1 2 2" xfId="3141"/>
    <cellStyle name="_DEM-WP(C) Costs not in AURORA 2006GRC_Rebuttal Power Costs_Final Order Electric EXHIBIT A-1 3" xfId="3142"/>
    <cellStyle name="_DEM-WP(C) Costs not in AURORA 2006GRC_ROR 5.02" xfId="3143"/>
    <cellStyle name="_DEM-WP(C) Costs not in AURORA 2006GRC_ROR 5.02 2" xfId="3144"/>
    <cellStyle name="_DEM-WP(C) Costs not in AURORA 2006GRC_ROR 5.02 2 2" xfId="3145"/>
    <cellStyle name="_DEM-WP(C) Costs not in AURORA 2006GRC_ROR 5.02 3" xfId="3146"/>
    <cellStyle name="_DEM-WP(C) Costs not in AURORA 2006GRC_Transmission Workbook for May BOD" xfId="3147"/>
    <cellStyle name="_DEM-WP(C) Costs not in AURORA 2006GRC_Transmission Workbook for May BOD 2" xfId="3148"/>
    <cellStyle name="_DEM-WP(C) Costs not in AURORA 2006GRC_Wind Integration 10GRC" xfId="3149"/>
    <cellStyle name="_DEM-WP(C) Costs not in AURORA 2006GRC_Wind Integration 10GRC 2" xfId="3150"/>
    <cellStyle name="_DEM-WP(C) Costs not in AURORA 2007GRC" xfId="3151"/>
    <cellStyle name="_DEM-WP(C) Costs not in AURORA 2007GRC 2" xfId="3152"/>
    <cellStyle name="_DEM-WP(C) Costs not in AURORA 2007GRC 2 2" xfId="3153"/>
    <cellStyle name="_DEM-WP(C) Costs not in AURORA 2007GRC 3" xfId="3154"/>
    <cellStyle name="_DEM-WP(C) Costs not in AURORA 2007GRC Update" xfId="3155"/>
    <cellStyle name="_DEM-WP(C) Costs not in AURORA 2007GRC Update 2" xfId="3156"/>
    <cellStyle name="_DEM-WP(C) Costs not in AURORA 2007GRC Update_NIM Summary" xfId="3157"/>
    <cellStyle name="_DEM-WP(C) Costs not in AURORA 2007GRC Update_NIM Summary 2" xfId="3158"/>
    <cellStyle name="_DEM-WP(C) Costs not in AURORA 2007GRC_16.37E Wild Horse Expansion DeferralRevwrkingfile SF" xfId="3159"/>
    <cellStyle name="_DEM-WP(C) Costs not in AURORA 2007GRC_16.37E Wild Horse Expansion DeferralRevwrkingfile SF 2" xfId="3160"/>
    <cellStyle name="_DEM-WP(C) Costs not in AURORA 2007GRC_16.37E Wild Horse Expansion DeferralRevwrkingfile SF 2 2" xfId="3161"/>
    <cellStyle name="_DEM-WP(C) Costs not in AURORA 2007GRC_16.37E Wild Horse Expansion DeferralRevwrkingfile SF 3" xfId="3162"/>
    <cellStyle name="_DEM-WP(C) Costs not in AURORA 2007GRC_2009 GRC Compl Filing - Exhibit D" xfId="3163"/>
    <cellStyle name="_DEM-WP(C) Costs not in AURORA 2007GRC_2009 GRC Compl Filing - Exhibit D 2" xfId="3164"/>
    <cellStyle name="_DEM-WP(C) Costs not in AURORA 2007GRC_Adj Bench DR 3 for Initial Briefs (Electric)" xfId="3165"/>
    <cellStyle name="_DEM-WP(C) Costs not in AURORA 2007GRC_Adj Bench DR 3 for Initial Briefs (Electric) 2" xfId="3166"/>
    <cellStyle name="_DEM-WP(C) Costs not in AURORA 2007GRC_Adj Bench DR 3 for Initial Briefs (Electric) 2 2" xfId="3167"/>
    <cellStyle name="_DEM-WP(C) Costs not in AURORA 2007GRC_Adj Bench DR 3 for Initial Briefs (Electric) 3" xfId="3168"/>
    <cellStyle name="_DEM-WP(C) Costs not in AURORA 2007GRC_Book1" xfId="3169"/>
    <cellStyle name="_DEM-WP(C) Costs not in AURORA 2007GRC_Book2" xfId="3170"/>
    <cellStyle name="_DEM-WP(C) Costs not in AURORA 2007GRC_Book2 2" xfId="3171"/>
    <cellStyle name="_DEM-WP(C) Costs not in AURORA 2007GRC_Book2 2 2" xfId="3172"/>
    <cellStyle name="_DEM-WP(C) Costs not in AURORA 2007GRC_Book2 3" xfId="3173"/>
    <cellStyle name="_DEM-WP(C) Costs not in AURORA 2007GRC_Book4" xfId="3174"/>
    <cellStyle name="_DEM-WP(C) Costs not in AURORA 2007GRC_Book4 2" xfId="3175"/>
    <cellStyle name="_DEM-WP(C) Costs not in AURORA 2007GRC_Book4 2 2" xfId="3176"/>
    <cellStyle name="_DEM-WP(C) Costs not in AURORA 2007GRC_Book4 3" xfId="3177"/>
    <cellStyle name="_DEM-WP(C) Costs not in AURORA 2007GRC_Electric Rev Req Model (2009 GRC) " xfId="3178"/>
    <cellStyle name="_DEM-WP(C) Costs not in AURORA 2007GRC_Electric Rev Req Model (2009 GRC)  2" xfId="3179"/>
    <cellStyle name="_DEM-WP(C) Costs not in AURORA 2007GRC_Electric Rev Req Model (2009 GRC)  2 2" xfId="3180"/>
    <cellStyle name="_DEM-WP(C) Costs not in AURORA 2007GRC_Electric Rev Req Model (2009 GRC)  3" xfId="3181"/>
    <cellStyle name="_DEM-WP(C) Costs not in AURORA 2007GRC_Electric Rev Req Model (2009 GRC) Rebuttal" xfId="3182"/>
    <cellStyle name="_DEM-WP(C) Costs not in AURORA 2007GRC_Electric Rev Req Model (2009 GRC) Rebuttal 2" xfId="3183"/>
    <cellStyle name="_DEM-WP(C) Costs not in AURORA 2007GRC_Electric Rev Req Model (2009 GRC) Rebuttal 2 2" xfId="3184"/>
    <cellStyle name="_DEM-WP(C) Costs not in AURORA 2007GRC_Electric Rev Req Model (2009 GRC) Rebuttal 3" xfId="3185"/>
    <cellStyle name="_DEM-WP(C) Costs not in AURORA 2007GRC_Electric Rev Req Model (2009 GRC) Rebuttal REmoval of New  WH Solar AdjustMI" xfId="3186"/>
    <cellStyle name="_DEM-WP(C) Costs not in AURORA 2007GRC_Electric Rev Req Model (2009 GRC) Rebuttal REmoval of New  WH Solar AdjustMI 2" xfId="3187"/>
    <cellStyle name="_DEM-WP(C) Costs not in AURORA 2007GRC_Electric Rev Req Model (2009 GRC) Rebuttal REmoval of New  WH Solar AdjustMI 2 2" xfId="3188"/>
    <cellStyle name="_DEM-WP(C) Costs not in AURORA 2007GRC_Electric Rev Req Model (2009 GRC) Rebuttal REmoval of New  WH Solar AdjustMI 3" xfId="3189"/>
    <cellStyle name="_DEM-WP(C) Costs not in AURORA 2007GRC_Electric Rev Req Model (2009 GRC) Revised 01-18-2010" xfId="3190"/>
    <cellStyle name="_DEM-WP(C) Costs not in AURORA 2007GRC_Electric Rev Req Model (2009 GRC) Revised 01-18-2010 2" xfId="3191"/>
    <cellStyle name="_DEM-WP(C) Costs not in AURORA 2007GRC_Electric Rev Req Model (2009 GRC) Revised 01-18-2010 2 2" xfId="3192"/>
    <cellStyle name="_DEM-WP(C) Costs not in AURORA 2007GRC_Electric Rev Req Model (2009 GRC) Revised 01-18-2010 3" xfId="3193"/>
    <cellStyle name="_DEM-WP(C) Costs not in AURORA 2007GRC_Electric Rev Req Model (2010 GRC)" xfId="3194"/>
    <cellStyle name="_DEM-WP(C) Costs not in AURORA 2007GRC_Electric Rev Req Model (2010 GRC) SF" xfId="3195"/>
    <cellStyle name="_DEM-WP(C) Costs not in AURORA 2007GRC_Final Order Electric" xfId="3196"/>
    <cellStyle name="_DEM-WP(C) Costs not in AURORA 2007GRC_Final Order Electric EXHIBIT A-1" xfId="3197"/>
    <cellStyle name="_DEM-WP(C) Costs not in AURORA 2007GRC_Final Order Electric EXHIBIT A-1 2" xfId="3198"/>
    <cellStyle name="_DEM-WP(C) Costs not in AURORA 2007GRC_Final Order Electric EXHIBIT A-1 2 2" xfId="3199"/>
    <cellStyle name="_DEM-WP(C) Costs not in AURORA 2007GRC_Final Order Electric EXHIBIT A-1 3" xfId="3200"/>
    <cellStyle name="_DEM-WP(C) Costs not in AURORA 2007GRC_NIM Summary" xfId="3201"/>
    <cellStyle name="_DEM-WP(C) Costs not in AURORA 2007GRC_NIM Summary 2" xfId="3202"/>
    <cellStyle name="_DEM-WP(C) Costs not in AURORA 2007GRC_Power Costs - Comparison bx Rbtl-Staff-Jt-PC" xfId="3203"/>
    <cellStyle name="_DEM-WP(C) Costs not in AURORA 2007GRC_Power Costs - Comparison bx Rbtl-Staff-Jt-PC 2" xfId="3204"/>
    <cellStyle name="_DEM-WP(C) Costs not in AURORA 2007GRC_Power Costs - Comparison bx Rbtl-Staff-Jt-PC 2 2" xfId="3205"/>
    <cellStyle name="_DEM-WP(C) Costs not in AURORA 2007GRC_Power Costs - Comparison bx Rbtl-Staff-Jt-PC 3" xfId="3206"/>
    <cellStyle name="_DEM-WP(C) Costs not in AURORA 2007GRC_Rebuttal Power Costs" xfId="3207"/>
    <cellStyle name="_DEM-WP(C) Costs not in AURORA 2007GRC_Rebuttal Power Costs 2" xfId="3208"/>
    <cellStyle name="_DEM-WP(C) Costs not in AURORA 2007GRC_Rebuttal Power Costs 2 2" xfId="3209"/>
    <cellStyle name="_DEM-WP(C) Costs not in AURORA 2007GRC_Rebuttal Power Costs 3" xfId="3210"/>
    <cellStyle name="_DEM-WP(C) Costs not in AURORA 2007GRC_TENASKA REGULATORY ASSET" xfId="3211"/>
    <cellStyle name="_DEM-WP(C) Costs not in AURORA 2007GRC_TENASKA REGULATORY ASSET 2" xfId="3212"/>
    <cellStyle name="_DEM-WP(C) Costs not in AURORA 2007GRC_TENASKA REGULATORY ASSET 2 2" xfId="3213"/>
    <cellStyle name="_DEM-WP(C) Costs not in AURORA 2007GRC_TENASKA REGULATORY ASSET 3" xfId="3214"/>
    <cellStyle name="_DEM-WP(C) Costs not in AURORA 2007PCORC" xfId="3215"/>
    <cellStyle name="_DEM-WP(C) Costs not in AURORA 2007PCORC 2" xfId="3216"/>
    <cellStyle name="_DEM-WP(C) Costs not in AURORA 2007PCORC_Chelan PUD Power Costs (8-10)" xfId="3217"/>
    <cellStyle name="_DEM-WP(C) Costs not in AURORA 2007PCORC_NIM Summary" xfId="3218"/>
    <cellStyle name="_DEM-WP(C) Costs not in AURORA 2007PCORC_NIM Summary 2" xfId="3219"/>
    <cellStyle name="_DEM-WP(C) Costs not in AURORA 2007PCORC-5.07Update" xfId="3220"/>
    <cellStyle name="_DEM-WP(C) Costs not in AURORA 2007PCORC-5.07Update 2" xfId="3221"/>
    <cellStyle name="_DEM-WP(C) Costs not in AURORA 2007PCORC-5.07Update 2 2" xfId="3222"/>
    <cellStyle name="_DEM-WP(C) Costs not in AURORA 2007PCORC-5.07Update 3" xfId="3223"/>
    <cellStyle name="_DEM-WP(C) Costs not in AURORA 2007PCORC-5.07Update_16.37E Wild Horse Expansion DeferralRevwrkingfile SF" xfId="3224"/>
    <cellStyle name="_DEM-WP(C) Costs not in AURORA 2007PCORC-5.07Update_16.37E Wild Horse Expansion DeferralRevwrkingfile SF 2" xfId="3225"/>
    <cellStyle name="_DEM-WP(C) Costs not in AURORA 2007PCORC-5.07Update_16.37E Wild Horse Expansion DeferralRevwrkingfile SF 2 2" xfId="3226"/>
    <cellStyle name="_DEM-WP(C) Costs not in AURORA 2007PCORC-5.07Update_16.37E Wild Horse Expansion DeferralRevwrkingfile SF 3" xfId="3227"/>
    <cellStyle name="_DEM-WP(C) Costs not in AURORA 2007PCORC-5.07Update_2009 GRC Compl Filing - Exhibit D" xfId="3228"/>
    <cellStyle name="_DEM-WP(C) Costs not in AURORA 2007PCORC-5.07Update_2009 GRC Compl Filing - Exhibit D 2" xfId="3229"/>
    <cellStyle name="_DEM-WP(C) Costs not in AURORA 2007PCORC-5.07Update_Adj Bench DR 3 for Initial Briefs (Electric)" xfId="3230"/>
    <cellStyle name="_DEM-WP(C) Costs not in AURORA 2007PCORC-5.07Update_Adj Bench DR 3 for Initial Briefs (Electric) 2" xfId="3231"/>
    <cellStyle name="_DEM-WP(C) Costs not in AURORA 2007PCORC-5.07Update_Adj Bench DR 3 for Initial Briefs (Electric) 2 2" xfId="3232"/>
    <cellStyle name="_DEM-WP(C) Costs not in AURORA 2007PCORC-5.07Update_Adj Bench DR 3 for Initial Briefs (Electric) 3" xfId="3233"/>
    <cellStyle name="_DEM-WP(C) Costs not in AURORA 2007PCORC-5.07Update_Book1" xfId="3234"/>
    <cellStyle name="_DEM-WP(C) Costs not in AURORA 2007PCORC-5.07Update_Book2" xfId="3235"/>
    <cellStyle name="_DEM-WP(C) Costs not in AURORA 2007PCORC-5.07Update_Book2 2" xfId="3236"/>
    <cellStyle name="_DEM-WP(C) Costs not in AURORA 2007PCORC-5.07Update_Book2 2 2" xfId="3237"/>
    <cellStyle name="_DEM-WP(C) Costs not in AURORA 2007PCORC-5.07Update_Book2 3" xfId="3238"/>
    <cellStyle name="_DEM-WP(C) Costs not in AURORA 2007PCORC-5.07Update_Book4" xfId="3239"/>
    <cellStyle name="_DEM-WP(C) Costs not in AURORA 2007PCORC-5.07Update_Book4 2" xfId="3240"/>
    <cellStyle name="_DEM-WP(C) Costs not in AURORA 2007PCORC-5.07Update_Book4 2 2" xfId="3241"/>
    <cellStyle name="_DEM-WP(C) Costs not in AURORA 2007PCORC-5.07Update_Book4 3" xfId="3242"/>
    <cellStyle name="_DEM-WP(C) Costs not in AURORA 2007PCORC-5.07Update_Chelan PUD Power Costs (8-10)" xfId="3243"/>
    <cellStyle name="_DEM-WP(C) Costs not in AURORA 2007PCORC-5.07Update_Confidential Material" xfId="3244"/>
    <cellStyle name="_DEM-WP(C) Costs not in AURORA 2007PCORC-5.07Update_DEM-WP(C) Colstrip 12 Coal Cost Forecast 2010GRC" xfId="3245"/>
    <cellStyle name="_DEM-WP(C) Costs not in AURORA 2007PCORC-5.07Update_DEM-WP(C) Production O&amp;M 2009GRC Rebuttal" xfId="3246"/>
    <cellStyle name="_DEM-WP(C) Costs not in AURORA 2007PCORC-5.07Update_DEM-WP(C) Production O&amp;M 2009GRC Rebuttal 2" xfId="3247"/>
    <cellStyle name="_DEM-WP(C) Costs not in AURORA 2007PCORC-5.07Update_DEM-WP(C) Production O&amp;M 2009GRC Rebuttal 2 2" xfId="3248"/>
    <cellStyle name="_DEM-WP(C) Costs not in AURORA 2007PCORC-5.07Update_DEM-WP(C) Production O&amp;M 2009GRC Rebuttal 3" xfId="3249"/>
    <cellStyle name="_DEM-WP(C) Costs not in AURORA 2007PCORC-5.07Update_DEM-WP(C) Production O&amp;M 2009GRC Rebuttal_Adj Bench DR 3 for Initial Briefs (Electric)" xfId="3250"/>
    <cellStyle name="_DEM-WP(C) Costs not in AURORA 2007PCORC-5.07Update_DEM-WP(C) Production O&amp;M 2009GRC Rebuttal_Adj Bench DR 3 for Initial Briefs (Electric) 2" xfId="3251"/>
    <cellStyle name="_DEM-WP(C) Costs not in AURORA 2007PCORC-5.07Update_DEM-WP(C) Production O&amp;M 2009GRC Rebuttal_Adj Bench DR 3 for Initial Briefs (Electric) 2 2" xfId="3252"/>
    <cellStyle name="_DEM-WP(C) Costs not in AURORA 2007PCORC-5.07Update_DEM-WP(C) Production O&amp;M 2009GRC Rebuttal_Adj Bench DR 3 for Initial Briefs (Electric) 3" xfId="3253"/>
    <cellStyle name="_DEM-WP(C) Costs not in AURORA 2007PCORC-5.07Update_DEM-WP(C) Production O&amp;M 2009GRC Rebuttal_Book2" xfId="3254"/>
    <cellStyle name="_DEM-WP(C) Costs not in AURORA 2007PCORC-5.07Update_DEM-WP(C) Production O&amp;M 2009GRC Rebuttal_Book2 2" xfId="3255"/>
    <cellStyle name="_DEM-WP(C) Costs not in AURORA 2007PCORC-5.07Update_DEM-WP(C) Production O&amp;M 2009GRC Rebuttal_Book2 2 2" xfId="3256"/>
    <cellStyle name="_DEM-WP(C) Costs not in AURORA 2007PCORC-5.07Update_DEM-WP(C) Production O&amp;M 2009GRC Rebuttal_Book2 3" xfId="3257"/>
    <cellStyle name="_DEM-WP(C) Costs not in AURORA 2007PCORC-5.07Update_DEM-WP(C) Production O&amp;M 2009GRC Rebuttal_Book2_Adj Bench DR 3 for Initial Briefs (Electric)" xfId="3258"/>
    <cellStyle name="_DEM-WP(C) Costs not in AURORA 2007PCORC-5.07Update_DEM-WP(C) Production O&amp;M 2009GRC Rebuttal_Book2_Adj Bench DR 3 for Initial Briefs (Electric) 2" xfId="3259"/>
    <cellStyle name="_DEM-WP(C) Costs not in AURORA 2007PCORC-5.07Update_DEM-WP(C) Production O&amp;M 2009GRC Rebuttal_Book2_Adj Bench DR 3 for Initial Briefs (Electric) 2 2" xfId="3260"/>
    <cellStyle name="_DEM-WP(C) Costs not in AURORA 2007PCORC-5.07Update_DEM-WP(C) Production O&amp;M 2009GRC Rebuttal_Book2_Adj Bench DR 3 for Initial Briefs (Electric) 3" xfId="3261"/>
    <cellStyle name="_DEM-WP(C) Costs not in AURORA 2007PCORC-5.07Update_DEM-WP(C) Production O&amp;M 2009GRC Rebuttal_Book2_Electric Rev Req Model (2009 GRC) Rebuttal" xfId="3262"/>
    <cellStyle name="_DEM-WP(C) Costs not in AURORA 2007PCORC-5.07Update_DEM-WP(C) Production O&amp;M 2009GRC Rebuttal_Book2_Electric Rev Req Model (2009 GRC) Rebuttal 2" xfId="3263"/>
    <cellStyle name="_DEM-WP(C) Costs not in AURORA 2007PCORC-5.07Update_DEM-WP(C) Production O&amp;M 2009GRC Rebuttal_Book2_Electric Rev Req Model (2009 GRC) Rebuttal 2 2" xfId="3264"/>
    <cellStyle name="_DEM-WP(C) Costs not in AURORA 2007PCORC-5.07Update_DEM-WP(C) Production O&amp;M 2009GRC Rebuttal_Book2_Electric Rev Req Model (2009 GRC) Rebuttal 3" xfId="3265"/>
    <cellStyle name="_DEM-WP(C) Costs not in AURORA 2007PCORC-5.07Update_DEM-WP(C) Production O&amp;M 2009GRC Rebuttal_Book2_Electric Rev Req Model (2009 GRC) Rebuttal REmoval of New  WH Solar AdjustMI" xfId="3266"/>
    <cellStyle name="_DEM-WP(C) Costs not in AURORA 2007PCORC-5.07Update_DEM-WP(C) Production O&amp;M 2009GRC Rebuttal_Book2_Electric Rev Req Model (2009 GRC) Rebuttal REmoval of New  WH Solar AdjustMI 2" xfId="3267"/>
    <cellStyle name="_DEM-WP(C) Costs not in AURORA 2007PCORC-5.07Update_DEM-WP(C) Production O&amp;M 2009GRC Rebuttal_Book2_Electric Rev Req Model (2009 GRC) Rebuttal REmoval of New  WH Solar AdjustMI 2 2" xfId="3268"/>
    <cellStyle name="_DEM-WP(C) Costs not in AURORA 2007PCORC-5.07Update_DEM-WP(C) Production O&amp;M 2009GRC Rebuttal_Book2_Electric Rev Req Model (2009 GRC) Rebuttal REmoval of New  WH Solar AdjustMI 3" xfId="3269"/>
    <cellStyle name="_DEM-WP(C) Costs not in AURORA 2007PCORC-5.07Update_DEM-WP(C) Production O&amp;M 2009GRC Rebuttal_Book2_Electric Rev Req Model (2009 GRC) Revised 01-18-2010" xfId="3270"/>
    <cellStyle name="_DEM-WP(C) Costs not in AURORA 2007PCORC-5.07Update_DEM-WP(C) Production O&amp;M 2009GRC Rebuttal_Book2_Electric Rev Req Model (2009 GRC) Revised 01-18-2010 2" xfId="3271"/>
    <cellStyle name="_DEM-WP(C) Costs not in AURORA 2007PCORC-5.07Update_DEM-WP(C) Production O&amp;M 2009GRC Rebuttal_Book2_Electric Rev Req Model (2009 GRC) Revised 01-18-2010 2 2" xfId="3272"/>
    <cellStyle name="_DEM-WP(C) Costs not in AURORA 2007PCORC-5.07Update_DEM-WP(C) Production O&amp;M 2009GRC Rebuttal_Book2_Electric Rev Req Model (2009 GRC) Revised 01-18-2010 3" xfId="3273"/>
    <cellStyle name="_DEM-WP(C) Costs not in AURORA 2007PCORC-5.07Update_DEM-WP(C) Production O&amp;M 2009GRC Rebuttal_Book2_Final Order Electric EXHIBIT A-1" xfId="3274"/>
    <cellStyle name="_DEM-WP(C) Costs not in AURORA 2007PCORC-5.07Update_DEM-WP(C) Production O&amp;M 2009GRC Rebuttal_Book2_Final Order Electric EXHIBIT A-1 2" xfId="3275"/>
    <cellStyle name="_DEM-WP(C) Costs not in AURORA 2007PCORC-5.07Update_DEM-WP(C) Production O&amp;M 2009GRC Rebuttal_Book2_Final Order Electric EXHIBIT A-1 2 2" xfId="3276"/>
    <cellStyle name="_DEM-WP(C) Costs not in AURORA 2007PCORC-5.07Update_DEM-WP(C) Production O&amp;M 2009GRC Rebuttal_Book2_Final Order Electric EXHIBIT A-1 3" xfId="3277"/>
    <cellStyle name="_DEM-WP(C) Costs not in AURORA 2007PCORC-5.07Update_DEM-WP(C) Production O&amp;M 2009GRC Rebuttal_Electric Rev Req Model (2009 GRC) Rebuttal" xfId="3278"/>
    <cellStyle name="_DEM-WP(C) Costs not in AURORA 2007PCORC-5.07Update_DEM-WP(C) Production O&amp;M 2009GRC Rebuttal_Electric Rev Req Model (2009 GRC) Rebuttal 2" xfId="3279"/>
    <cellStyle name="_DEM-WP(C) Costs not in AURORA 2007PCORC-5.07Update_DEM-WP(C) Production O&amp;M 2009GRC Rebuttal_Electric Rev Req Model (2009 GRC) Rebuttal 2 2" xfId="3280"/>
    <cellStyle name="_DEM-WP(C) Costs not in AURORA 2007PCORC-5.07Update_DEM-WP(C) Production O&amp;M 2009GRC Rebuttal_Electric Rev Req Model (2009 GRC) Rebuttal 3" xfId="3281"/>
    <cellStyle name="_DEM-WP(C) Costs not in AURORA 2007PCORC-5.07Update_DEM-WP(C) Production O&amp;M 2009GRC Rebuttal_Electric Rev Req Model (2009 GRC) Rebuttal REmoval of New  WH Solar AdjustMI" xfId="3282"/>
    <cellStyle name="_DEM-WP(C) Costs not in AURORA 2007PCORC-5.07Update_DEM-WP(C) Production O&amp;M 2009GRC Rebuttal_Electric Rev Req Model (2009 GRC) Rebuttal REmoval of New  WH Solar AdjustMI 2" xfId="3283"/>
    <cellStyle name="_DEM-WP(C) Costs not in AURORA 2007PCORC-5.07Update_DEM-WP(C) Production O&amp;M 2009GRC Rebuttal_Electric Rev Req Model (2009 GRC) Rebuttal REmoval of New  WH Solar AdjustMI 2 2" xfId="3284"/>
    <cellStyle name="_DEM-WP(C) Costs not in AURORA 2007PCORC-5.07Update_DEM-WP(C) Production O&amp;M 2009GRC Rebuttal_Electric Rev Req Model (2009 GRC) Rebuttal REmoval of New  WH Solar AdjustMI 3" xfId="3285"/>
    <cellStyle name="_DEM-WP(C) Costs not in AURORA 2007PCORC-5.07Update_DEM-WP(C) Production O&amp;M 2009GRC Rebuttal_Electric Rev Req Model (2009 GRC) Revised 01-18-2010" xfId="3286"/>
    <cellStyle name="_DEM-WP(C) Costs not in AURORA 2007PCORC-5.07Update_DEM-WP(C) Production O&amp;M 2009GRC Rebuttal_Electric Rev Req Model (2009 GRC) Revised 01-18-2010 2" xfId="3287"/>
    <cellStyle name="_DEM-WP(C) Costs not in AURORA 2007PCORC-5.07Update_DEM-WP(C) Production O&amp;M 2009GRC Rebuttal_Electric Rev Req Model (2009 GRC) Revised 01-18-2010 2 2" xfId="3288"/>
    <cellStyle name="_DEM-WP(C) Costs not in AURORA 2007PCORC-5.07Update_DEM-WP(C) Production O&amp;M 2009GRC Rebuttal_Electric Rev Req Model (2009 GRC) Revised 01-18-2010 3" xfId="3289"/>
    <cellStyle name="_DEM-WP(C) Costs not in AURORA 2007PCORC-5.07Update_DEM-WP(C) Production O&amp;M 2009GRC Rebuttal_Final Order Electric EXHIBIT A-1" xfId="3290"/>
    <cellStyle name="_DEM-WP(C) Costs not in AURORA 2007PCORC-5.07Update_DEM-WP(C) Production O&amp;M 2009GRC Rebuttal_Final Order Electric EXHIBIT A-1 2" xfId="3291"/>
    <cellStyle name="_DEM-WP(C) Costs not in AURORA 2007PCORC-5.07Update_DEM-WP(C) Production O&amp;M 2009GRC Rebuttal_Final Order Electric EXHIBIT A-1 2 2" xfId="3292"/>
    <cellStyle name="_DEM-WP(C) Costs not in AURORA 2007PCORC-5.07Update_DEM-WP(C) Production O&amp;M 2009GRC Rebuttal_Final Order Electric EXHIBIT A-1 3" xfId="3293"/>
    <cellStyle name="_DEM-WP(C) Costs not in AURORA 2007PCORC-5.07Update_DEM-WP(C) Production O&amp;M 2009GRC Rebuttal_Rebuttal Power Costs" xfId="3294"/>
    <cellStyle name="_DEM-WP(C) Costs not in AURORA 2007PCORC-5.07Update_DEM-WP(C) Production O&amp;M 2009GRC Rebuttal_Rebuttal Power Costs 2" xfId="3295"/>
    <cellStyle name="_DEM-WP(C) Costs not in AURORA 2007PCORC-5.07Update_DEM-WP(C) Production O&amp;M 2009GRC Rebuttal_Rebuttal Power Costs 2 2" xfId="3296"/>
    <cellStyle name="_DEM-WP(C) Costs not in AURORA 2007PCORC-5.07Update_DEM-WP(C) Production O&amp;M 2009GRC Rebuttal_Rebuttal Power Costs 3" xfId="3297"/>
    <cellStyle name="_DEM-WP(C) Costs not in AURORA 2007PCORC-5.07Update_DEM-WP(C) Production O&amp;M 2009GRC Rebuttal_Rebuttal Power Costs_Adj Bench DR 3 for Initial Briefs (Electric)" xfId="3298"/>
    <cellStyle name="_DEM-WP(C) Costs not in AURORA 2007PCORC-5.07Update_DEM-WP(C) Production O&amp;M 2009GRC Rebuttal_Rebuttal Power Costs_Adj Bench DR 3 for Initial Briefs (Electric) 2" xfId="3299"/>
    <cellStyle name="_DEM-WP(C) Costs not in AURORA 2007PCORC-5.07Update_DEM-WP(C) Production O&amp;M 2009GRC Rebuttal_Rebuttal Power Costs_Adj Bench DR 3 for Initial Briefs (Electric) 2 2" xfId="3300"/>
    <cellStyle name="_DEM-WP(C) Costs not in AURORA 2007PCORC-5.07Update_DEM-WP(C) Production O&amp;M 2009GRC Rebuttal_Rebuttal Power Costs_Adj Bench DR 3 for Initial Briefs (Electric) 3" xfId="3301"/>
    <cellStyle name="_DEM-WP(C) Costs not in AURORA 2007PCORC-5.07Update_DEM-WP(C) Production O&amp;M 2009GRC Rebuttal_Rebuttal Power Costs_Electric Rev Req Model (2009 GRC) Rebuttal" xfId="3302"/>
    <cellStyle name="_DEM-WP(C) Costs not in AURORA 2007PCORC-5.07Update_DEM-WP(C) Production O&amp;M 2009GRC Rebuttal_Rebuttal Power Costs_Electric Rev Req Model (2009 GRC) Rebuttal 2" xfId="3303"/>
    <cellStyle name="_DEM-WP(C) Costs not in AURORA 2007PCORC-5.07Update_DEM-WP(C) Production O&amp;M 2009GRC Rebuttal_Rebuttal Power Costs_Electric Rev Req Model (2009 GRC) Rebuttal 2 2" xfId="3304"/>
    <cellStyle name="_DEM-WP(C) Costs not in AURORA 2007PCORC-5.07Update_DEM-WP(C) Production O&amp;M 2009GRC Rebuttal_Rebuttal Power Costs_Electric Rev Req Model (2009 GRC) Rebuttal 3" xfId="3305"/>
    <cellStyle name="_DEM-WP(C) Costs not in AURORA 2007PCORC-5.07Update_DEM-WP(C) Production O&amp;M 2009GRC Rebuttal_Rebuttal Power Costs_Electric Rev Req Model (2009 GRC) Rebuttal REmoval of New  WH Solar AdjustMI" xfId="3306"/>
    <cellStyle name="_DEM-WP(C) Costs not in AURORA 2007PCORC-5.07Update_DEM-WP(C) Production O&amp;M 2009GRC Rebuttal_Rebuttal Power Costs_Electric Rev Req Model (2009 GRC) Rebuttal REmoval of New  WH Solar AdjustMI 2" xfId="3307"/>
    <cellStyle name="_DEM-WP(C) Costs not in AURORA 2007PCORC-5.07Update_DEM-WP(C) Production O&amp;M 2009GRC Rebuttal_Rebuttal Power Costs_Electric Rev Req Model (2009 GRC) Rebuttal REmoval of New  WH Solar AdjustMI 2 2" xfId="3308"/>
    <cellStyle name="_DEM-WP(C) Costs not in AURORA 2007PCORC-5.07Update_DEM-WP(C) Production O&amp;M 2009GRC Rebuttal_Rebuttal Power Costs_Electric Rev Req Model (2009 GRC) Rebuttal REmoval of New  WH Solar AdjustMI 3" xfId="3309"/>
    <cellStyle name="_DEM-WP(C) Costs not in AURORA 2007PCORC-5.07Update_DEM-WP(C) Production O&amp;M 2009GRC Rebuttal_Rebuttal Power Costs_Electric Rev Req Model (2009 GRC) Revised 01-18-2010" xfId="3310"/>
    <cellStyle name="_DEM-WP(C) Costs not in AURORA 2007PCORC-5.07Update_DEM-WP(C) Production O&amp;M 2009GRC Rebuttal_Rebuttal Power Costs_Electric Rev Req Model (2009 GRC) Revised 01-18-2010 2" xfId="3311"/>
    <cellStyle name="_DEM-WP(C) Costs not in AURORA 2007PCORC-5.07Update_DEM-WP(C) Production O&amp;M 2009GRC Rebuttal_Rebuttal Power Costs_Electric Rev Req Model (2009 GRC) Revised 01-18-2010 2 2" xfId="3312"/>
    <cellStyle name="_DEM-WP(C) Costs not in AURORA 2007PCORC-5.07Update_DEM-WP(C) Production O&amp;M 2009GRC Rebuttal_Rebuttal Power Costs_Electric Rev Req Model (2009 GRC) Revised 01-18-2010 3" xfId="3313"/>
    <cellStyle name="_DEM-WP(C) Costs not in AURORA 2007PCORC-5.07Update_DEM-WP(C) Production O&amp;M 2009GRC Rebuttal_Rebuttal Power Costs_Final Order Electric EXHIBIT A-1" xfId="3314"/>
    <cellStyle name="_DEM-WP(C) Costs not in AURORA 2007PCORC-5.07Update_DEM-WP(C) Production O&amp;M 2009GRC Rebuttal_Rebuttal Power Costs_Final Order Electric EXHIBIT A-1 2" xfId="3315"/>
    <cellStyle name="_DEM-WP(C) Costs not in AURORA 2007PCORC-5.07Update_DEM-WP(C) Production O&amp;M 2009GRC Rebuttal_Rebuttal Power Costs_Final Order Electric EXHIBIT A-1 2 2" xfId="3316"/>
    <cellStyle name="_DEM-WP(C) Costs not in AURORA 2007PCORC-5.07Update_DEM-WP(C) Production O&amp;M 2009GRC Rebuttal_Rebuttal Power Costs_Final Order Electric EXHIBIT A-1 3" xfId="3317"/>
    <cellStyle name="_DEM-WP(C) Costs not in AURORA 2007PCORC-5.07Update_DEM-WP(C) Production O&amp;M 2010GRC As-Filed" xfId="3318"/>
    <cellStyle name="_DEM-WP(C) Costs not in AURORA 2007PCORC-5.07Update_DEM-WP(C) Production O&amp;M 2010GRC As-Filed 2" xfId="3319"/>
    <cellStyle name="_DEM-WP(C) Costs not in AURORA 2007PCORC-5.07Update_Electric Rev Req Model (2009 GRC) " xfId="3320"/>
    <cellStyle name="_DEM-WP(C) Costs not in AURORA 2007PCORC-5.07Update_Electric Rev Req Model (2009 GRC)  2" xfId="3321"/>
    <cellStyle name="_DEM-WP(C) Costs not in AURORA 2007PCORC-5.07Update_Electric Rev Req Model (2009 GRC)  2 2" xfId="3322"/>
    <cellStyle name="_DEM-WP(C) Costs not in AURORA 2007PCORC-5.07Update_Electric Rev Req Model (2009 GRC)  3" xfId="3323"/>
    <cellStyle name="_DEM-WP(C) Costs not in AURORA 2007PCORC-5.07Update_Electric Rev Req Model (2009 GRC) Rebuttal" xfId="3324"/>
    <cellStyle name="_DEM-WP(C) Costs not in AURORA 2007PCORC-5.07Update_Electric Rev Req Model (2009 GRC) Rebuttal 2" xfId="3325"/>
    <cellStyle name="_DEM-WP(C) Costs not in AURORA 2007PCORC-5.07Update_Electric Rev Req Model (2009 GRC) Rebuttal 2 2" xfId="3326"/>
    <cellStyle name="_DEM-WP(C) Costs not in AURORA 2007PCORC-5.07Update_Electric Rev Req Model (2009 GRC) Rebuttal 3" xfId="3327"/>
    <cellStyle name="_DEM-WP(C) Costs not in AURORA 2007PCORC-5.07Update_Electric Rev Req Model (2009 GRC) Rebuttal REmoval of New  WH Solar AdjustMI" xfId="3328"/>
    <cellStyle name="_DEM-WP(C) Costs not in AURORA 2007PCORC-5.07Update_Electric Rev Req Model (2009 GRC) Rebuttal REmoval of New  WH Solar AdjustMI 2" xfId="3329"/>
    <cellStyle name="_DEM-WP(C) Costs not in AURORA 2007PCORC-5.07Update_Electric Rev Req Model (2009 GRC) Rebuttal REmoval of New  WH Solar AdjustMI 2 2" xfId="3330"/>
    <cellStyle name="_DEM-WP(C) Costs not in AURORA 2007PCORC-5.07Update_Electric Rev Req Model (2009 GRC) Rebuttal REmoval of New  WH Solar AdjustMI 3" xfId="3331"/>
    <cellStyle name="_DEM-WP(C) Costs not in AURORA 2007PCORC-5.07Update_Electric Rev Req Model (2009 GRC) Revised 01-18-2010" xfId="3332"/>
    <cellStyle name="_DEM-WP(C) Costs not in AURORA 2007PCORC-5.07Update_Electric Rev Req Model (2009 GRC) Revised 01-18-2010 2" xfId="3333"/>
    <cellStyle name="_DEM-WP(C) Costs not in AURORA 2007PCORC-5.07Update_Electric Rev Req Model (2009 GRC) Revised 01-18-2010 2 2" xfId="3334"/>
    <cellStyle name="_DEM-WP(C) Costs not in AURORA 2007PCORC-5.07Update_Electric Rev Req Model (2009 GRC) Revised 01-18-2010 3" xfId="3335"/>
    <cellStyle name="_DEM-WP(C) Costs not in AURORA 2007PCORC-5.07Update_Electric Rev Req Model (2010 GRC)" xfId="3336"/>
    <cellStyle name="_DEM-WP(C) Costs not in AURORA 2007PCORC-5.07Update_Electric Rev Req Model (2010 GRC) SF" xfId="3337"/>
    <cellStyle name="_DEM-WP(C) Costs not in AURORA 2007PCORC-5.07Update_Final Order Electric" xfId="3338"/>
    <cellStyle name="_DEM-WP(C) Costs not in AURORA 2007PCORC-5.07Update_Final Order Electric EXHIBIT A-1" xfId="3339"/>
    <cellStyle name="_DEM-WP(C) Costs not in AURORA 2007PCORC-5.07Update_Final Order Electric EXHIBIT A-1 2" xfId="3340"/>
    <cellStyle name="_DEM-WP(C) Costs not in AURORA 2007PCORC-5.07Update_Final Order Electric EXHIBIT A-1 2 2" xfId="3341"/>
    <cellStyle name="_DEM-WP(C) Costs not in AURORA 2007PCORC-5.07Update_Final Order Electric EXHIBIT A-1 3" xfId="3342"/>
    <cellStyle name="_DEM-WP(C) Costs not in AURORA 2007PCORC-5.07Update_NIM Summary" xfId="3343"/>
    <cellStyle name="_DEM-WP(C) Costs not in AURORA 2007PCORC-5.07Update_NIM Summary 09GRC" xfId="3344"/>
    <cellStyle name="_DEM-WP(C) Costs not in AURORA 2007PCORC-5.07Update_NIM Summary 09GRC 2" xfId="3345"/>
    <cellStyle name="_DEM-WP(C) Costs not in AURORA 2007PCORC-5.07Update_NIM Summary 09GRC_NIM Summary" xfId="3346"/>
    <cellStyle name="_DEM-WP(C) Costs not in AURORA 2007PCORC-5.07Update_NIM Summary 09GRC_NIM Summary 2" xfId="3347"/>
    <cellStyle name="_DEM-WP(C) Costs not in AURORA 2007PCORC-5.07Update_NIM Summary 2" xfId="3348"/>
    <cellStyle name="_DEM-WP(C) Costs not in AURORA 2007PCORC-5.07Update_NIM Summary 3" xfId="3349"/>
    <cellStyle name="_DEM-WP(C) Costs not in AURORA 2007PCORC-5.07Update_NIM Summary 4" xfId="3350"/>
    <cellStyle name="_DEM-WP(C) Costs not in AURORA 2007PCORC-5.07Update_NIM Summary 5" xfId="3351"/>
    <cellStyle name="_DEM-WP(C) Costs not in AURORA 2007PCORC-5.07Update_NIM Summary 6" xfId="3352"/>
    <cellStyle name="_DEM-WP(C) Costs not in AURORA 2007PCORC-5.07Update_NIM Summary 7" xfId="3353"/>
    <cellStyle name="_DEM-WP(C) Costs not in AURORA 2007PCORC-5.07Update_NIM Summary 8" xfId="3354"/>
    <cellStyle name="_DEM-WP(C) Costs not in AURORA 2007PCORC-5.07Update_NIM Summary 9" xfId="3355"/>
    <cellStyle name="_DEM-WP(C) Costs not in AURORA 2007PCORC-5.07Update_Power Costs - Comparison bx Rbtl-Staff-Jt-PC" xfId="3356"/>
    <cellStyle name="_DEM-WP(C) Costs not in AURORA 2007PCORC-5.07Update_Power Costs - Comparison bx Rbtl-Staff-Jt-PC 2" xfId="3357"/>
    <cellStyle name="_DEM-WP(C) Costs not in AURORA 2007PCORC-5.07Update_Power Costs - Comparison bx Rbtl-Staff-Jt-PC 2 2" xfId="3358"/>
    <cellStyle name="_DEM-WP(C) Costs not in AURORA 2007PCORC-5.07Update_Power Costs - Comparison bx Rbtl-Staff-Jt-PC 3" xfId="3359"/>
    <cellStyle name="_DEM-WP(C) Costs not in AURORA 2007PCORC-5.07Update_Rebuttal Power Costs" xfId="3360"/>
    <cellStyle name="_DEM-WP(C) Costs not in AURORA 2007PCORC-5.07Update_Rebuttal Power Costs 2" xfId="3361"/>
    <cellStyle name="_DEM-WP(C) Costs not in AURORA 2007PCORC-5.07Update_Rebuttal Power Costs 2 2" xfId="3362"/>
    <cellStyle name="_DEM-WP(C) Costs not in AURORA 2007PCORC-5.07Update_Rebuttal Power Costs 3" xfId="3363"/>
    <cellStyle name="_DEM-WP(C) Costs not in AURORA 2007PCORC-5.07Update_TENASKA REGULATORY ASSET" xfId="3364"/>
    <cellStyle name="_DEM-WP(C) Costs not in AURORA 2007PCORC-5.07Update_TENASKA REGULATORY ASSET 2" xfId="3365"/>
    <cellStyle name="_DEM-WP(C) Costs not in AURORA 2007PCORC-5.07Update_TENASKA REGULATORY ASSET 2 2" xfId="3366"/>
    <cellStyle name="_DEM-WP(C) Costs not in AURORA 2007PCORC-5.07Update_TENASKA REGULATORY ASSET 3" xfId="3367"/>
    <cellStyle name="_DEM-WP(C) Costs Not In AURORA 2009GRC" xfId="3368"/>
    <cellStyle name="_DEM-WP(C) Prod O&amp;M 2007GRC" xfId="3369"/>
    <cellStyle name="_DEM-WP(C) Prod O&amp;M 2007GRC 2" xfId="3370"/>
    <cellStyle name="_DEM-WP(C) Prod O&amp;M 2007GRC 2 2" xfId="3371"/>
    <cellStyle name="_DEM-WP(C) Prod O&amp;M 2007GRC 3" xfId="3372"/>
    <cellStyle name="_DEM-WP(C) Prod O&amp;M 2007GRC_Adj Bench DR 3 for Initial Briefs (Electric)" xfId="3373"/>
    <cellStyle name="_DEM-WP(C) Prod O&amp;M 2007GRC_Adj Bench DR 3 for Initial Briefs (Electric) 2" xfId="3374"/>
    <cellStyle name="_DEM-WP(C) Prod O&amp;M 2007GRC_Adj Bench DR 3 for Initial Briefs (Electric) 2 2" xfId="3375"/>
    <cellStyle name="_DEM-WP(C) Prod O&amp;M 2007GRC_Adj Bench DR 3 for Initial Briefs (Electric) 3" xfId="3376"/>
    <cellStyle name="_DEM-WP(C) Prod O&amp;M 2007GRC_Book2" xfId="3377"/>
    <cellStyle name="_DEM-WP(C) Prod O&amp;M 2007GRC_Book2 2" xfId="3378"/>
    <cellStyle name="_DEM-WP(C) Prod O&amp;M 2007GRC_Book2 2 2" xfId="3379"/>
    <cellStyle name="_DEM-WP(C) Prod O&amp;M 2007GRC_Book2 3" xfId="3380"/>
    <cellStyle name="_DEM-WP(C) Prod O&amp;M 2007GRC_Book2_Adj Bench DR 3 for Initial Briefs (Electric)" xfId="3381"/>
    <cellStyle name="_DEM-WP(C) Prod O&amp;M 2007GRC_Book2_Adj Bench DR 3 for Initial Briefs (Electric) 2" xfId="3382"/>
    <cellStyle name="_DEM-WP(C) Prod O&amp;M 2007GRC_Book2_Adj Bench DR 3 for Initial Briefs (Electric) 2 2" xfId="3383"/>
    <cellStyle name="_DEM-WP(C) Prod O&amp;M 2007GRC_Book2_Adj Bench DR 3 for Initial Briefs (Electric) 3" xfId="3384"/>
    <cellStyle name="_DEM-WP(C) Prod O&amp;M 2007GRC_Book2_Electric Rev Req Model (2009 GRC) Rebuttal" xfId="3385"/>
    <cellStyle name="_DEM-WP(C) Prod O&amp;M 2007GRC_Book2_Electric Rev Req Model (2009 GRC) Rebuttal 2" xfId="3386"/>
    <cellStyle name="_DEM-WP(C) Prod O&amp;M 2007GRC_Book2_Electric Rev Req Model (2009 GRC) Rebuttal 2 2" xfId="3387"/>
    <cellStyle name="_DEM-WP(C) Prod O&amp;M 2007GRC_Book2_Electric Rev Req Model (2009 GRC) Rebuttal 3" xfId="3388"/>
    <cellStyle name="_DEM-WP(C) Prod O&amp;M 2007GRC_Book2_Electric Rev Req Model (2009 GRC) Rebuttal REmoval of New  WH Solar AdjustMI" xfId="3389"/>
    <cellStyle name="_DEM-WP(C) Prod O&amp;M 2007GRC_Book2_Electric Rev Req Model (2009 GRC) Rebuttal REmoval of New  WH Solar AdjustMI 2" xfId="3390"/>
    <cellStyle name="_DEM-WP(C) Prod O&amp;M 2007GRC_Book2_Electric Rev Req Model (2009 GRC) Rebuttal REmoval of New  WH Solar AdjustMI 2 2" xfId="3391"/>
    <cellStyle name="_DEM-WP(C) Prod O&amp;M 2007GRC_Book2_Electric Rev Req Model (2009 GRC) Rebuttal REmoval of New  WH Solar AdjustMI 3" xfId="3392"/>
    <cellStyle name="_DEM-WP(C) Prod O&amp;M 2007GRC_Book2_Electric Rev Req Model (2009 GRC) Revised 01-18-2010" xfId="3393"/>
    <cellStyle name="_DEM-WP(C) Prod O&amp;M 2007GRC_Book2_Electric Rev Req Model (2009 GRC) Revised 01-18-2010 2" xfId="3394"/>
    <cellStyle name="_DEM-WP(C) Prod O&amp;M 2007GRC_Book2_Electric Rev Req Model (2009 GRC) Revised 01-18-2010 2 2" xfId="3395"/>
    <cellStyle name="_DEM-WP(C) Prod O&amp;M 2007GRC_Book2_Electric Rev Req Model (2009 GRC) Revised 01-18-2010 3" xfId="3396"/>
    <cellStyle name="_DEM-WP(C) Prod O&amp;M 2007GRC_Book2_Final Order Electric EXHIBIT A-1" xfId="3397"/>
    <cellStyle name="_DEM-WP(C) Prod O&amp;M 2007GRC_Book2_Final Order Electric EXHIBIT A-1 2" xfId="3398"/>
    <cellStyle name="_DEM-WP(C) Prod O&amp;M 2007GRC_Book2_Final Order Electric EXHIBIT A-1 2 2" xfId="3399"/>
    <cellStyle name="_DEM-WP(C) Prod O&amp;M 2007GRC_Book2_Final Order Electric EXHIBIT A-1 3" xfId="3400"/>
    <cellStyle name="_DEM-WP(C) Prod O&amp;M 2007GRC_Confidential Material" xfId="3401"/>
    <cellStyle name="_DEM-WP(C) Prod O&amp;M 2007GRC_DEM-WP(C) Colstrip 12 Coal Cost Forecast 2010GRC" xfId="3402"/>
    <cellStyle name="_DEM-WP(C) Prod O&amp;M 2007GRC_DEM-WP(C) Production O&amp;M 2010GRC As-Filed" xfId="3403"/>
    <cellStyle name="_DEM-WP(C) Prod O&amp;M 2007GRC_DEM-WP(C) Production O&amp;M 2010GRC As-Filed 2" xfId="3404"/>
    <cellStyle name="_DEM-WP(C) Prod O&amp;M 2007GRC_Electric Rev Req Model (2009 GRC) Rebuttal" xfId="3405"/>
    <cellStyle name="_DEM-WP(C) Prod O&amp;M 2007GRC_Electric Rev Req Model (2009 GRC) Rebuttal 2" xfId="3406"/>
    <cellStyle name="_DEM-WP(C) Prod O&amp;M 2007GRC_Electric Rev Req Model (2009 GRC) Rebuttal 2 2" xfId="3407"/>
    <cellStyle name="_DEM-WP(C) Prod O&amp;M 2007GRC_Electric Rev Req Model (2009 GRC) Rebuttal 3" xfId="3408"/>
    <cellStyle name="_DEM-WP(C) Prod O&amp;M 2007GRC_Electric Rev Req Model (2009 GRC) Rebuttal REmoval of New  WH Solar AdjustMI" xfId="3409"/>
    <cellStyle name="_DEM-WP(C) Prod O&amp;M 2007GRC_Electric Rev Req Model (2009 GRC) Rebuttal REmoval of New  WH Solar AdjustMI 2" xfId="3410"/>
    <cellStyle name="_DEM-WP(C) Prod O&amp;M 2007GRC_Electric Rev Req Model (2009 GRC) Rebuttal REmoval of New  WH Solar AdjustMI 2 2" xfId="3411"/>
    <cellStyle name="_DEM-WP(C) Prod O&amp;M 2007GRC_Electric Rev Req Model (2009 GRC) Rebuttal REmoval of New  WH Solar AdjustMI 3" xfId="3412"/>
    <cellStyle name="_DEM-WP(C) Prod O&amp;M 2007GRC_Electric Rev Req Model (2009 GRC) Revised 01-18-2010" xfId="3413"/>
    <cellStyle name="_DEM-WP(C) Prod O&amp;M 2007GRC_Electric Rev Req Model (2009 GRC) Revised 01-18-2010 2" xfId="3414"/>
    <cellStyle name="_DEM-WP(C) Prod O&amp;M 2007GRC_Electric Rev Req Model (2009 GRC) Revised 01-18-2010 2 2" xfId="3415"/>
    <cellStyle name="_DEM-WP(C) Prod O&amp;M 2007GRC_Electric Rev Req Model (2009 GRC) Revised 01-18-2010 3" xfId="3416"/>
    <cellStyle name="_DEM-WP(C) Prod O&amp;M 2007GRC_Final Order Electric EXHIBIT A-1" xfId="3417"/>
    <cellStyle name="_DEM-WP(C) Prod O&amp;M 2007GRC_Final Order Electric EXHIBIT A-1 2" xfId="3418"/>
    <cellStyle name="_DEM-WP(C) Prod O&amp;M 2007GRC_Final Order Electric EXHIBIT A-1 2 2" xfId="3419"/>
    <cellStyle name="_DEM-WP(C) Prod O&amp;M 2007GRC_Final Order Electric EXHIBIT A-1 3" xfId="3420"/>
    <cellStyle name="_DEM-WP(C) Prod O&amp;M 2007GRC_Rebuttal Power Costs" xfId="3421"/>
    <cellStyle name="_DEM-WP(C) Prod O&amp;M 2007GRC_Rebuttal Power Costs 2" xfId="3422"/>
    <cellStyle name="_DEM-WP(C) Prod O&amp;M 2007GRC_Rebuttal Power Costs 2 2" xfId="3423"/>
    <cellStyle name="_DEM-WP(C) Prod O&amp;M 2007GRC_Rebuttal Power Costs 3" xfId="3424"/>
    <cellStyle name="_DEM-WP(C) Prod O&amp;M 2007GRC_Rebuttal Power Costs_Adj Bench DR 3 for Initial Briefs (Electric)" xfId="3425"/>
    <cellStyle name="_DEM-WP(C) Prod O&amp;M 2007GRC_Rebuttal Power Costs_Adj Bench DR 3 for Initial Briefs (Electric) 2" xfId="3426"/>
    <cellStyle name="_DEM-WP(C) Prod O&amp;M 2007GRC_Rebuttal Power Costs_Adj Bench DR 3 for Initial Briefs (Electric) 2 2" xfId="3427"/>
    <cellStyle name="_DEM-WP(C) Prod O&amp;M 2007GRC_Rebuttal Power Costs_Adj Bench DR 3 for Initial Briefs (Electric) 3" xfId="3428"/>
    <cellStyle name="_DEM-WP(C) Prod O&amp;M 2007GRC_Rebuttal Power Costs_Electric Rev Req Model (2009 GRC) Rebuttal" xfId="3429"/>
    <cellStyle name="_DEM-WP(C) Prod O&amp;M 2007GRC_Rebuttal Power Costs_Electric Rev Req Model (2009 GRC) Rebuttal 2" xfId="3430"/>
    <cellStyle name="_DEM-WP(C) Prod O&amp;M 2007GRC_Rebuttal Power Costs_Electric Rev Req Model (2009 GRC) Rebuttal 2 2" xfId="3431"/>
    <cellStyle name="_DEM-WP(C) Prod O&amp;M 2007GRC_Rebuttal Power Costs_Electric Rev Req Model (2009 GRC) Rebuttal 3" xfId="3432"/>
    <cellStyle name="_DEM-WP(C) Prod O&amp;M 2007GRC_Rebuttal Power Costs_Electric Rev Req Model (2009 GRC) Rebuttal REmoval of New  WH Solar AdjustMI" xfId="3433"/>
    <cellStyle name="_DEM-WP(C) Prod O&amp;M 2007GRC_Rebuttal Power Costs_Electric Rev Req Model (2009 GRC) Rebuttal REmoval of New  WH Solar AdjustMI 2" xfId="3434"/>
    <cellStyle name="_DEM-WP(C) Prod O&amp;M 2007GRC_Rebuttal Power Costs_Electric Rev Req Model (2009 GRC) Rebuttal REmoval of New  WH Solar AdjustMI 2 2" xfId="3435"/>
    <cellStyle name="_DEM-WP(C) Prod O&amp;M 2007GRC_Rebuttal Power Costs_Electric Rev Req Model (2009 GRC) Rebuttal REmoval of New  WH Solar AdjustMI 3" xfId="3436"/>
    <cellStyle name="_DEM-WP(C) Prod O&amp;M 2007GRC_Rebuttal Power Costs_Electric Rev Req Model (2009 GRC) Revised 01-18-2010" xfId="3437"/>
    <cellStyle name="_DEM-WP(C) Prod O&amp;M 2007GRC_Rebuttal Power Costs_Electric Rev Req Model (2009 GRC) Revised 01-18-2010 2" xfId="3438"/>
    <cellStyle name="_DEM-WP(C) Prod O&amp;M 2007GRC_Rebuttal Power Costs_Electric Rev Req Model (2009 GRC) Revised 01-18-2010 2 2" xfId="3439"/>
    <cellStyle name="_DEM-WP(C) Prod O&amp;M 2007GRC_Rebuttal Power Costs_Electric Rev Req Model (2009 GRC) Revised 01-18-2010 3" xfId="3440"/>
    <cellStyle name="_DEM-WP(C) Prod O&amp;M 2007GRC_Rebuttal Power Costs_Final Order Electric EXHIBIT A-1" xfId="3441"/>
    <cellStyle name="_DEM-WP(C) Prod O&amp;M 2007GRC_Rebuttal Power Costs_Final Order Electric EXHIBIT A-1 2" xfId="3442"/>
    <cellStyle name="_DEM-WP(C) Prod O&amp;M 2007GRC_Rebuttal Power Costs_Final Order Electric EXHIBIT A-1 2 2" xfId="3443"/>
    <cellStyle name="_DEM-WP(C) Prod O&amp;M 2007GRC_Rebuttal Power Costs_Final Order Electric EXHIBIT A-1 3" xfId="3444"/>
    <cellStyle name="_x0013__DEM-WP(C) Production O&amp;M 2010GRC As-Filed" xfId="3445"/>
    <cellStyle name="_x0013__DEM-WP(C) Production O&amp;M 2010GRC As-Filed 2" xfId="3446"/>
    <cellStyle name="_DEM-WP(C) Rate Year Sumas by Month Update Corrected" xfId="3447"/>
    <cellStyle name="_DEM-WP(C) Sumas Proforma 11.14.07" xfId="3448"/>
    <cellStyle name="_DEM-WP(C) Sumas Proforma 11.5.07" xfId="3449"/>
    <cellStyle name="_DEM-WP(C) Westside Hydro Data_051007" xfId="3450"/>
    <cellStyle name="_DEM-WP(C) Westside Hydro Data_051007 2" xfId="3451"/>
    <cellStyle name="_DEM-WP(C) Westside Hydro Data_051007 2 2" xfId="3452"/>
    <cellStyle name="_DEM-WP(C) Westside Hydro Data_051007 3" xfId="3453"/>
    <cellStyle name="_DEM-WP(C) Westside Hydro Data_051007_16.37E Wild Horse Expansion DeferralRevwrkingfile SF" xfId="3454"/>
    <cellStyle name="_DEM-WP(C) Westside Hydro Data_051007_16.37E Wild Horse Expansion DeferralRevwrkingfile SF 2" xfId="3455"/>
    <cellStyle name="_DEM-WP(C) Westside Hydro Data_051007_16.37E Wild Horse Expansion DeferralRevwrkingfile SF 2 2" xfId="3456"/>
    <cellStyle name="_DEM-WP(C) Westside Hydro Data_051007_16.37E Wild Horse Expansion DeferralRevwrkingfile SF 3" xfId="3457"/>
    <cellStyle name="_DEM-WP(C) Westside Hydro Data_051007_2009 GRC Compl Filing - Exhibit D" xfId="3458"/>
    <cellStyle name="_DEM-WP(C) Westside Hydro Data_051007_2009 GRC Compl Filing - Exhibit D 2" xfId="3459"/>
    <cellStyle name="_DEM-WP(C) Westside Hydro Data_051007_Adj Bench DR 3 for Initial Briefs (Electric)" xfId="3460"/>
    <cellStyle name="_DEM-WP(C) Westside Hydro Data_051007_Adj Bench DR 3 for Initial Briefs (Electric) 2" xfId="3461"/>
    <cellStyle name="_DEM-WP(C) Westside Hydro Data_051007_Adj Bench DR 3 for Initial Briefs (Electric) 2 2" xfId="3462"/>
    <cellStyle name="_DEM-WP(C) Westside Hydro Data_051007_Adj Bench DR 3 for Initial Briefs (Electric) 3" xfId="3463"/>
    <cellStyle name="_DEM-WP(C) Westside Hydro Data_051007_Book1" xfId="3464"/>
    <cellStyle name="_DEM-WP(C) Westside Hydro Data_051007_Book2" xfId="3465"/>
    <cellStyle name="_DEM-WP(C) Westside Hydro Data_051007_Book2 2" xfId="3466"/>
    <cellStyle name="_DEM-WP(C) Westside Hydro Data_051007_Book2 2 2" xfId="3467"/>
    <cellStyle name="_DEM-WP(C) Westside Hydro Data_051007_Book2 3" xfId="3468"/>
    <cellStyle name="_DEM-WP(C) Westside Hydro Data_051007_Book4" xfId="3469"/>
    <cellStyle name="_DEM-WP(C) Westside Hydro Data_051007_Book4 2" xfId="3470"/>
    <cellStyle name="_DEM-WP(C) Westside Hydro Data_051007_Book4 2 2" xfId="3471"/>
    <cellStyle name="_DEM-WP(C) Westside Hydro Data_051007_Book4 3" xfId="3472"/>
    <cellStyle name="_DEM-WP(C) Westside Hydro Data_051007_Electric Rev Req Model (2009 GRC) " xfId="3473"/>
    <cellStyle name="_DEM-WP(C) Westside Hydro Data_051007_Electric Rev Req Model (2009 GRC)  2" xfId="3474"/>
    <cellStyle name="_DEM-WP(C) Westside Hydro Data_051007_Electric Rev Req Model (2009 GRC)  2 2" xfId="3475"/>
    <cellStyle name="_DEM-WP(C) Westside Hydro Data_051007_Electric Rev Req Model (2009 GRC)  3" xfId="3476"/>
    <cellStyle name="_DEM-WP(C) Westside Hydro Data_051007_Electric Rev Req Model (2009 GRC) Rebuttal" xfId="3477"/>
    <cellStyle name="_DEM-WP(C) Westside Hydro Data_051007_Electric Rev Req Model (2009 GRC) Rebuttal 2" xfId="3478"/>
    <cellStyle name="_DEM-WP(C) Westside Hydro Data_051007_Electric Rev Req Model (2009 GRC) Rebuttal 2 2" xfId="3479"/>
    <cellStyle name="_DEM-WP(C) Westside Hydro Data_051007_Electric Rev Req Model (2009 GRC) Rebuttal 3" xfId="3480"/>
    <cellStyle name="_DEM-WP(C) Westside Hydro Data_051007_Electric Rev Req Model (2009 GRC) Rebuttal REmoval of New  WH Solar AdjustMI" xfId="3481"/>
    <cellStyle name="_DEM-WP(C) Westside Hydro Data_051007_Electric Rev Req Model (2009 GRC) Rebuttal REmoval of New  WH Solar AdjustMI 2" xfId="3482"/>
    <cellStyle name="_DEM-WP(C) Westside Hydro Data_051007_Electric Rev Req Model (2009 GRC) Rebuttal REmoval of New  WH Solar AdjustMI 2 2" xfId="3483"/>
    <cellStyle name="_DEM-WP(C) Westside Hydro Data_051007_Electric Rev Req Model (2009 GRC) Rebuttal REmoval of New  WH Solar AdjustMI 3" xfId="3484"/>
    <cellStyle name="_DEM-WP(C) Westside Hydro Data_051007_Electric Rev Req Model (2009 GRC) Revised 01-18-2010" xfId="3485"/>
    <cellStyle name="_DEM-WP(C) Westside Hydro Data_051007_Electric Rev Req Model (2009 GRC) Revised 01-18-2010 2" xfId="3486"/>
    <cellStyle name="_DEM-WP(C) Westside Hydro Data_051007_Electric Rev Req Model (2009 GRC) Revised 01-18-2010 2 2" xfId="3487"/>
    <cellStyle name="_DEM-WP(C) Westside Hydro Data_051007_Electric Rev Req Model (2009 GRC) Revised 01-18-2010 3" xfId="3488"/>
    <cellStyle name="_DEM-WP(C) Westside Hydro Data_051007_Electric Rev Req Model (2010 GRC)" xfId="3489"/>
    <cellStyle name="_DEM-WP(C) Westside Hydro Data_051007_Electric Rev Req Model (2010 GRC) SF" xfId="3490"/>
    <cellStyle name="_DEM-WP(C) Westside Hydro Data_051007_Final Order Electric" xfId="3491"/>
    <cellStyle name="_DEM-WP(C) Westside Hydro Data_051007_Final Order Electric EXHIBIT A-1" xfId="3492"/>
    <cellStyle name="_DEM-WP(C) Westside Hydro Data_051007_Final Order Electric EXHIBIT A-1 2" xfId="3493"/>
    <cellStyle name="_DEM-WP(C) Westside Hydro Data_051007_Final Order Electric EXHIBIT A-1 2 2" xfId="3494"/>
    <cellStyle name="_DEM-WP(C) Westside Hydro Data_051007_Final Order Electric EXHIBIT A-1 3" xfId="3495"/>
    <cellStyle name="_DEM-WP(C) Westside Hydro Data_051007_NIM Summary" xfId="3496"/>
    <cellStyle name="_DEM-WP(C) Westside Hydro Data_051007_NIM Summary 2" xfId="3497"/>
    <cellStyle name="_DEM-WP(C) Westside Hydro Data_051007_Power Costs - Comparison bx Rbtl-Staff-Jt-PC" xfId="3498"/>
    <cellStyle name="_DEM-WP(C) Westside Hydro Data_051007_Power Costs - Comparison bx Rbtl-Staff-Jt-PC 2" xfId="3499"/>
    <cellStyle name="_DEM-WP(C) Westside Hydro Data_051007_Power Costs - Comparison bx Rbtl-Staff-Jt-PC 2 2" xfId="3500"/>
    <cellStyle name="_DEM-WP(C) Westside Hydro Data_051007_Power Costs - Comparison bx Rbtl-Staff-Jt-PC 3" xfId="3501"/>
    <cellStyle name="_DEM-WP(C) Westside Hydro Data_051007_Rebuttal Power Costs" xfId="3502"/>
    <cellStyle name="_DEM-WP(C) Westside Hydro Data_051007_Rebuttal Power Costs 2" xfId="3503"/>
    <cellStyle name="_DEM-WP(C) Westside Hydro Data_051007_Rebuttal Power Costs 2 2" xfId="3504"/>
    <cellStyle name="_DEM-WP(C) Westside Hydro Data_051007_Rebuttal Power Costs 3" xfId="3505"/>
    <cellStyle name="_DEM-WP(C) Westside Hydro Data_051007_TENASKA REGULATORY ASSET" xfId="3506"/>
    <cellStyle name="_DEM-WP(C) Westside Hydro Data_051007_TENASKA REGULATORY ASSET 2" xfId="3507"/>
    <cellStyle name="_DEM-WP(C) Westside Hydro Data_051007_TENASKA REGULATORY ASSET 2 2" xfId="3508"/>
    <cellStyle name="_DEM-WP(C) Westside Hydro Data_051007_TENASKA REGULATORY ASSET 3" xfId="3509"/>
    <cellStyle name="_Elec Peak Capacity Need_2008-2029_032709_Wind 5% Cap" xfId="3510"/>
    <cellStyle name="_Elec Peak Capacity Need_2008-2029_032709_Wind 5% Cap 2" xfId="3511"/>
    <cellStyle name="_Elec Peak Capacity Need_2008-2029_032709_Wind 5% Cap_NIM Summary" xfId="3512"/>
    <cellStyle name="_Elec Peak Capacity Need_2008-2029_032709_Wind 5% Cap_NIM Summary 2" xfId="3513"/>
    <cellStyle name="_Elec Peak Capacity Need_2008-2029_032709_Wind 5% Cap-ST-Adj-PJP1" xfId="3514"/>
    <cellStyle name="_Elec Peak Capacity Need_2008-2029_032709_Wind 5% Cap-ST-Adj-PJP1 2" xfId="3515"/>
    <cellStyle name="_Elec Peak Capacity Need_2008-2029_032709_Wind 5% Cap-ST-Adj-PJP1_NIM Summary" xfId="3516"/>
    <cellStyle name="_Elec Peak Capacity Need_2008-2029_032709_Wind 5% Cap-ST-Adj-PJP1_NIM Summary 2" xfId="3517"/>
    <cellStyle name="_Elec Peak Capacity Need_2008-2029_120908_Wind 5% Cap_Low" xfId="3518"/>
    <cellStyle name="_Elec Peak Capacity Need_2008-2029_120908_Wind 5% Cap_Low 2" xfId="3519"/>
    <cellStyle name="_Elec Peak Capacity Need_2008-2029_120908_Wind 5% Cap_Low_NIM Summary" xfId="3520"/>
    <cellStyle name="_Elec Peak Capacity Need_2008-2029_120908_Wind 5% Cap_Low_NIM Summary 2" xfId="3521"/>
    <cellStyle name="_Elec Peak Capacity Need_2008-2029_Wind 5% Cap_050809" xfId="3522"/>
    <cellStyle name="_Elec Peak Capacity Need_2008-2029_Wind 5% Cap_050809 2" xfId="3523"/>
    <cellStyle name="_Elec Peak Capacity Need_2008-2029_Wind 5% Cap_050809_NIM Summary" xfId="3524"/>
    <cellStyle name="_Elec Peak Capacity Need_2008-2029_Wind 5% Cap_050809_NIM Summary 2" xfId="3525"/>
    <cellStyle name="_x0013__Electric Rev Req Model (2009 GRC) " xfId="3526"/>
    <cellStyle name="_x0013__Electric Rev Req Model (2009 GRC)  2" xfId="3527"/>
    <cellStyle name="_x0013__Electric Rev Req Model (2009 GRC)  2 2" xfId="3528"/>
    <cellStyle name="_x0013__Electric Rev Req Model (2009 GRC)  3" xfId="3529"/>
    <cellStyle name="_x0013__Electric Rev Req Model (2009 GRC) Rebuttal" xfId="3530"/>
    <cellStyle name="_x0013__Electric Rev Req Model (2009 GRC) Rebuttal 2" xfId="3531"/>
    <cellStyle name="_x0013__Electric Rev Req Model (2009 GRC) Rebuttal 2 2" xfId="3532"/>
    <cellStyle name="_x0013__Electric Rev Req Model (2009 GRC) Rebuttal 3" xfId="3533"/>
    <cellStyle name="_x0013__Electric Rev Req Model (2009 GRC) Rebuttal REmoval of New  WH Solar AdjustMI" xfId="3534"/>
    <cellStyle name="_x0013__Electric Rev Req Model (2009 GRC) Rebuttal REmoval of New  WH Solar AdjustMI 2" xfId="3535"/>
    <cellStyle name="_x0013__Electric Rev Req Model (2009 GRC) Rebuttal REmoval of New  WH Solar AdjustMI 2 2" xfId="3536"/>
    <cellStyle name="_x0013__Electric Rev Req Model (2009 GRC) Rebuttal REmoval of New  WH Solar AdjustMI 3" xfId="3537"/>
    <cellStyle name="_x0013__Electric Rev Req Model (2009 GRC) Revised 01-18-2010" xfId="3538"/>
    <cellStyle name="_x0013__Electric Rev Req Model (2009 GRC) Revised 01-18-2010 2" xfId="3539"/>
    <cellStyle name="_x0013__Electric Rev Req Model (2009 GRC) Revised 01-18-2010 2 2" xfId="3540"/>
    <cellStyle name="_x0013__Electric Rev Req Model (2009 GRC) Revised 01-18-2010 3" xfId="3541"/>
    <cellStyle name="_x0013__Electric Rev Req Model (2010 GRC)" xfId="3542"/>
    <cellStyle name="_x0013__Electric Rev Req Model (2010 GRC) SF" xfId="3543"/>
    <cellStyle name="_ENCOGEN_WBOOK" xfId="3544"/>
    <cellStyle name="_ENCOGEN_WBOOK 2" xfId="3545"/>
    <cellStyle name="_ENCOGEN_WBOOK_NIM Summary" xfId="3546"/>
    <cellStyle name="_ENCOGEN_WBOOK_NIM Summary 2" xfId="3547"/>
    <cellStyle name="_x0013__Final Order Electric EXHIBIT A-1" xfId="3548"/>
    <cellStyle name="_x0013__Final Order Electric EXHIBIT A-1 2" xfId="3549"/>
    <cellStyle name="_x0013__Final Order Electric EXHIBIT A-1 2 2" xfId="3550"/>
    <cellStyle name="_x0013__Final Order Electric EXHIBIT A-1 3" xfId="3551"/>
    <cellStyle name="_Fixed Gas Transport 1 19 09" xfId="3552"/>
    <cellStyle name="_Fixed Gas Transport 1 19 09 2" xfId="3553"/>
    <cellStyle name="_Fixed Gas Transport 1 19 09 2 2" xfId="3554"/>
    <cellStyle name="_Fixed Gas Transport 1 19 09 3" xfId="3555"/>
    <cellStyle name="_Fuel Prices 4-14" xfId="3556"/>
    <cellStyle name="_Fuel Prices 4-14 2" xfId="3557"/>
    <cellStyle name="_Fuel Prices 4-14 2 2" xfId="3558"/>
    <cellStyle name="_Fuel Prices 4-14 2 2 2" xfId="3559"/>
    <cellStyle name="_Fuel Prices 4-14 2 3" xfId="3560"/>
    <cellStyle name="_Fuel Prices 4-14 3" xfId="3561"/>
    <cellStyle name="_Fuel Prices 4-14 3 2" xfId="3562"/>
    <cellStyle name="_Fuel Prices 4-14 4" xfId="3563"/>
    <cellStyle name="_Fuel Prices 4-14 4 2" xfId="3564"/>
    <cellStyle name="_Fuel Prices 4-14 5" xfId="3565"/>
    <cellStyle name="_Fuel Prices 4-14_04 07E Wild Horse Wind Expansion (C) (2)" xfId="3566"/>
    <cellStyle name="_Fuel Prices 4-14_04 07E Wild Horse Wind Expansion (C) (2) 2" xfId="3567"/>
    <cellStyle name="_Fuel Prices 4-14_04 07E Wild Horse Wind Expansion (C) (2) 2 2" xfId="3568"/>
    <cellStyle name="_Fuel Prices 4-14_04 07E Wild Horse Wind Expansion (C) (2) 3" xfId="3569"/>
    <cellStyle name="_Fuel Prices 4-14_04 07E Wild Horse Wind Expansion (C) (2)_Adj Bench DR 3 for Initial Briefs (Electric)" xfId="3570"/>
    <cellStyle name="_Fuel Prices 4-14_04 07E Wild Horse Wind Expansion (C) (2)_Adj Bench DR 3 for Initial Briefs (Electric) 2" xfId="3571"/>
    <cellStyle name="_Fuel Prices 4-14_04 07E Wild Horse Wind Expansion (C) (2)_Adj Bench DR 3 for Initial Briefs (Electric) 2 2" xfId="3572"/>
    <cellStyle name="_Fuel Prices 4-14_04 07E Wild Horse Wind Expansion (C) (2)_Adj Bench DR 3 for Initial Briefs (Electric) 3" xfId="3573"/>
    <cellStyle name="_Fuel Prices 4-14_04 07E Wild Horse Wind Expansion (C) (2)_Book1" xfId="3574"/>
    <cellStyle name="_Fuel Prices 4-14_04 07E Wild Horse Wind Expansion (C) (2)_Electric Rev Req Model (2009 GRC) " xfId="3575"/>
    <cellStyle name="_Fuel Prices 4-14_04 07E Wild Horse Wind Expansion (C) (2)_Electric Rev Req Model (2009 GRC)  2" xfId="3576"/>
    <cellStyle name="_Fuel Prices 4-14_04 07E Wild Horse Wind Expansion (C) (2)_Electric Rev Req Model (2009 GRC)  2 2" xfId="3577"/>
    <cellStyle name="_Fuel Prices 4-14_04 07E Wild Horse Wind Expansion (C) (2)_Electric Rev Req Model (2009 GRC)  3" xfId="3578"/>
    <cellStyle name="_Fuel Prices 4-14_04 07E Wild Horse Wind Expansion (C) (2)_Electric Rev Req Model (2009 GRC) Rebuttal" xfId="3579"/>
    <cellStyle name="_Fuel Prices 4-14_04 07E Wild Horse Wind Expansion (C) (2)_Electric Rev Req Model (2009 GRC) Rebuttal 2" xfId="3580"/>
    <cellStyle name="_Fuel Prices 4-14_04 07E Wild Horse Wind Expansion (C) (2)_Electric Rev Req Model (2009 GRC) Rebuttal 2 2" xfId="3581"/>
    <cellStyle name="_Fuel Prices 4-14_04 07E Wild Horse Wind Expansion (C) (2)_Electric Rev Req Model (2009 GRC) Rebuttal 3" xfId="3582"/>
    <cellStyle name="_Fuel Prices 4-14_04 07E Wild Horse Wind Expansion (C) (2)_Electric Rev Req Model (2009 GRC) Rebuttal REmoval of New  WH Solar AdjustMI" xfId="3583"/>
    <cellStyle name="_Fuel Prices 4-14_04 07E Wild Horse Wind Expansion (C) (2)_Electric Rev Req Model (2009 GRC) Rebuttal REmoval of New  WH Solar AdjustMI 2" xfId="3584"/>
    <cellStyle name="_Fuel Prices 4-14_04 07E Wild Horse Wind Expansion (C) (2)_Electric Rev Req Model (2009 GRC) Rebuttal REmoval of New  WH Solar AdjustMI 2 2" xfId="3585"/>
    <cellStyle name="_Fuel Prices 4-14_04 07E Wild Horse Wind Expansion (C) (2)_Electric Rev Req Model (2009 GRC) Rebuttal REmoval of New  WH Solar AdjustMI 3" xfId="3586"/>
    <cellStyle name="_Fuel Prices 4-14_04 07E Wild Horse Wind Expansion (C) (2)_Electric Rev Req Model (2009 GRC) Revised 01-18-2010" xfId="3587"/>
    <cellStyle name="_Fuel Prices 4-14_04 07E Wild Horse Wind Expansion (C) (2)_Electric Rev Req Model (2009 GRC) Revised 01-18-2010 2" xfId="3588"/>
    <cellStyle name="_Fuel Prices 4-14_04 07E Wild Horse Wind Expansion (C) (2)_Electric Rev Req Model (2009 GRC) Revised 01-18-2010 2 2" xfId="3589"/>
    <cellStyle name="_Fuel Prices 4-14_04 07E Wild Horse Wind Expansion (C) (2)_Electric Rev Req Model (2009 GRC) Revised 01-18-2010 3" xfId="3590"/>
    <cellStyle name="_Fuel Prices 4-14_04 07E Wild Horse Wind Expansion (C) (2)_Electric Rev Req Model (2010 GRC)" xfId="3591"/>
    <cellStyle name="_Fuel Prices 4-14_04 07E Wild Horse Wind Expansion (C) (2)_Electric Rev Req Model (2010 GRC) SF" xfId="3592"/>
    <cellStyle name="_Fuel Prices 4-14_04 07E Wild Horse Wind Expansion (C) (2)_Final Order Electric EXHIBIT A-1" xfId="3593"/>
    <cellStyle name="_Fuel Prices 4-14_04 07E Wild Horse Wind Expansion (C) (2)_Final Order Electric EXHIBIT A-1 2" xfId="3594"/>
    <cellStyle name="_Fuel Prices 4-14_04 07E Wild Horse Wind Expansion (C) (2)_Final Order Electric EXHIBIT A-1 2 2" xfId="3595"/>
    <cellStyle name="_Fuel Prices 4-14_04 07E Wild Horse Wind Expansion (C) (2)_Final Order Electric EXHIBIT A-1 3" xfId="3596"/>
    <cellStyle name="_Fuel Prices 4-14_04 07E Wild Horse Wind Expansion (C) (2)_TENASKA REGULATORY ASSET" xfId="3597"/>
    <cellStyle name="_Fuel Prices 4-14_04 07E Wild Horse Wind Expansion (C) (2)_TENASKA REGULATORY ASSET 2" xfId="3598"/>
    <cellStyle name="_Fuel Prices 4-14_04 07E Wild Horse Wind Expansion (C) (2)_TENASKA REGULATORY ASSET 2 2" xfId="3599"/>
    <cellStyle name="_Fuel Prices 4-14_04 07E Wild Horse Wind Expansion (C) (2)_TENASKA REGULATORY ASSET 3" xfId="3600"/>
    <cellStyle name="_Fuel Prices 4-14_16.37E Wild Horse Expansion DeferralRevwrkingfile SF" xfId="3601"/>
    <cellStyle name="_Fuel Prices 4-14_16.37E Wild Horse Expansion DeferralRevwrkingfile SF 2" xfId="3602"/>
    <cellStyle name="_Fuel Prices 4-14_16.37E Wild Horse Expansion DeferralRevwrkingfile SF 2 2" xfId="3603"/>
    <cellStyle name="_Fuel Prices 4-14_16.37E Wild Horse Expansion DeferralRevwrkingfile SF 3" xfId="3604"/>
    <cellStyle name="_Fuel Prices 4-14_2009 Compliance Filing PCA Exhibits for GRC" xfId="3605"/>
    <cellStyle name="_Fuel Prices 4-14_2009 GRC Compl Filing - Exhibit D" xfId="3606"/>
    <cellStyle name="_Fuel Prices 4-14_2009 GRC Compl Filing - Exhibit D 2" xfId="3607"/>
    <cellStyle name="_Fuel Prices 4-14_3.01 Income Statement" xfId="3608"/>
    <cellStyle name="_Fuel Prices 4-14_4 31 Regulatory Assets and Liabilities  7 06- Exhibit D" xfId="3609"/>
    <cellStyle name="_Fuel Prices 4-14_4 31 Regulatory Assets and Liabilities  7 06- Exhibit D 2" xfId="3610"/>
    <cellStyle name="_Fuel Prices 4-14_4 31 Regulatory Assets and Liabilities  7 06- Exhibit D 2 2" xfId="3611"/>
    <cellStyle name="_Fuel Prices 4-14_4 31 Regulatory Assets and Liabilities  7 06- Exhibit D 3" xfId="3612"/>
    <cellStyle name="_Fuel Prices 4-14_4 31 Regulatory Assets and Liabilities  7 06- Exhibit D_NIM Summary" xfId="3613"/>
    <cellStyle name="_Fuel Prices 4-14_4 31 Regulatory Assets and Liabilities  7 06- Exhibit D_NIM Summary 2" xfId="3614"/>
    <cellStyle name="_Fuel Prices 4-14_4 32 Regulatory Assets and Liabilities  7 06- Exhibit D" xfId="3615"/>
    <cellStyle name="_Fuel Prices 4-14_4 32 Regulatory Assets and Liabilities  7 06- Exhibit D 2" xfId="3616"/>
    <cellStyle name="_Fuel Prices 4-14_4 32 Regulatory Assets and Liabilities  7 06- Exhibit D 2 2" xfId="3617"/>
    <cellStyle name="_Fuel Prices 4-14_4 32 Regulatory Assets and Liabilities  7 06- Exhibit D 3" xfId="3618"/>
    <cellStyle name="_Fuel Prices 4-14_4 32 Regulatory Assets and Liabilities  7 06- Exhibit D_NIM Summary" xfId="3619"/>
    <cellStyle name="_Fuel Prices 4-14_4 32 Regulatory Assets and Liabilities  7 06- Exhibit D_NIM Summary 2" xfId="3620"/>
    <cellStyle name="_Fuel Prices 4-14_AURORA Total New" xfId="3621"/>
    <cellStyle name="_Fuel Prices 4-14_AURORA Total New 2" xfId="3622"/>
    <cellStyle name="_Fuel Prices 4-14_Book2" xfId="3623"/>
    <cellStyle name="_Fuel Prices 4-14_Book2 2" xfId="3624"/>
    <cellStyle name="_Fuel Prices 4-14_Book2 2 2" xfId="3625"/>
    <cellStyle name="_Fuel Prices 4-14_Book2 3" xfId="3626"/>
    <cellStyle name="_Fuel Prices 4-14_Book2_Adj Bench DR 3 for Initial Briefs (Electric)" xfId="3627"/>
    <cellStyle name="_Fuel Prices 4-14_Book2_Adj Bench DR 3 for Initial Briefs (Electric) 2" xfId="3628"/>
    <cellStyle name="_Fuel Prices 4-14_Book2_Adj Bench DR 3 for Initial Briefs (Electric) 2 2" xfId="3629"/>
    <cellStyle name="_Fuel Prices 4-14_Book2_Adj Bench DR 3 for Initial Briefs (Electric) 3" xfId="3630"/>
    <cellStyle name="_Fuel Prices 4-14_Book2_Electric Rev Req Model (2009 GRC) Rebuttal" xfId="3631"/>
    <cellStyle name="_Fuel Prices 4-14_Book2_Electric Rev Req Model (2009 GRC) Rebuttal 2" xfId="3632"/>
    <cellStyle name="_Fuel Prices 4-14_Book2_Electric Rev Req Model (2009 GRC) Rebuttal 2 2" xfId="3633"/>
    <cellStyle name="_Fuel Prices 4-14_Book2_Electric Rev Req Model (2009 GRC) Rebuttal 3" xfId="3634"/>
    <cellStyle name="_Fuel Prices 4-14_Book2_Electric Rev Req Model (2009 GRC) Rebuttal REmoval of New  WH Solar AdjustMI" xfId="3635"/>
    <cellStyle name="_Fuel Prices 4-14_Book2_Electric Rev Req Model (2009 GRC) Rebuttal REmoval of New  WH Solar AdjustMI 2" xfId="3636"/>
    <cellStyle name="_Fuel Prices 4-14_Book2_Electric Rev Req Model (2009 GRC) Rebuttal REmoval of New  WH Solar AdjustMI 2 2" xfId="3637"/>
    <cellStyle name="_Fuel Prices 4-14_Book2_Electric Rev Req Model (2009 GRC) Rebuttal REmoval of New  WH Solar AdjustMI 3" xfId="3638"/>
    <cellStyle name="_Fuel Prices 4-14_Book2_Electric Rev Req Model (2009 GRC) Revised 01-18-2010" xfId="3639"/>
    <cellStyle name="_Fuel Prices 4-14_Book2_Electric Rev Req Model (2009 GRC) Revised 01-18-2010 2" xfId="3640"/>
    <cellStyle name="_Fuel Prices 4-14_Book2_Electric Rev Req Model (2009 GRC) Revised 01-18-2010 2 2" xfId="3641"/>
    <cellStyle name="_Fuel Prices 4-14_Book2_Electric Rev Req Model (2009 GRC) Revised 01-18-2010 3" xfId="3642"/>
    <cellStyle name="_Fuel Prices 4-14_Book2_Final Order Electric EXHIBIT A-1" xfId="3643"/>
    <cellStyle name="_Fuel Prices 4-14_Book2_Final Order Electric EXHIBIT A-1 2" xfId="3644"/>
    <cellStyle name="_Fuel Prices 4-14_Book2_Final Order Electric EXHIBIT A-1 2 2" xfId="3645"/>
    <cellStyle name="_Fuel Prices 4-14_Book2_Final Order Electric EXHIBIT A-1 3" xfId="3646"/>
    <cellStyle name="_Fuel Prices 4-14_Book4" xfId="3647"/>
    <cellStyle name="_Fuel Prices 4-14_Book4 2" xfId="3648"/>
    <cellStyle name="_Fuel Prices 4-14_Book4 2 2" xfId="3649"/>
    <cellStyle name="_Fuel Prices 4-14_Book4 3" xfId="3650"/>
    <cellStyle name="_Fuel Prices 4-14_Book9" xfId="3651"/>
    <cellStyle name="_Fuel Prices 4-14_Book9 2" xfId="3652"/>
    <cellStyle name="_Fuel Prices 4-14_Book9 2 2" xfId="3653"/>
    <cellStyle name="_Fuel Prices 4-14_Book9 3" xfId="3654"/>
    <cellStyle name="_Fuel Prices 4-14_Chelan PUD Power Costs (8-10)" xfId="3655"/>
    <cellStyle name="_Fuel Prices 4-14_Direct Assignment Distribution Plant 2008" xfId="3656"/>
    <cellStyle name="_Fuel Prices 4-14_Direct Assignment Distribution Plant 2008 2" xfId="3657"/>
    <cellStyle name="_Fuel Prices 4-14_Direct Assignment Distribution Plant 2008 2 2" xfId="3658"/>
    <cellStyle name="_Fuel Prices 4-14_Direct Assignment Distribution Plant 2008 2 2 2" xfId="3659"/>
    <cellStyle name="_Fuel Prices 4-14_Direct Assignment Distribution Plant 2008 2 3" xfId="3660"/>
    <cellStyle name="_Fuel Prices 4-14_Direct Assignment Distribution Plant 2008 2 3 2" xfId="3661"/>
    <cellStyle name="_Fuel Prices 4-14_Direct Assignment Distribution Plant 2008 2 4" xfId="3662"/>
    <cellStyle name="_Fuel Prices 4-14_Direct Assignment Distribution Plant 2008 2 4 2" xfId="3663"/>
    <cellStyle name="_Fuel Prices 4-14_Direct Assignment Distribution Plant 2008 3" xfId="3664"/>
    <cellStyle name="_Fuel Prices 4-14_Direct Assignment Distribution Plant 2008 3 2" xfId="3665"/>
    <cellStyle name="_Fuel Prices 4-14_Direct Assignment Distribution Plant 2008 4" xfId="3666"/>
    <cellStyle name="_Fuel Prices 4-14_Direct Assignment Distribution Plant 2008 4 2" xfId="3667"/>
    <cellStyle name="_Fuel Prices 4-14_Direct Assignment Distribution Plant 2008 5" xfId="3668"/>
    <cellStyle name="_Fuel Prices 4-14_Direct Assignment Distribution Plant 2008 6" xfId="3669"/>
    <cellStyle name="_Fuel Prices 4-14_Electric COS Inputs" xfId="3670"/>
    <cellStyle name="_Fuel Prices 4-14_Electric COS Inputs 2" xfId="3671"/>
    <cellStyle name="_Fuel Prices 4-14_Electric COS Inputs 2 2" xfId="3672"/>
    <cellStyle name="_Fuel Prices 4-14_Electric COS Inputs 2 2 2" xfId="3673"/>
    <cellStyle name="_Fuel Prices 4-14_Electric COS Inputs 2 3" xfId="3674"/>
    <cellStyle name="_Fuel Prices 4-14_Electric COS Inputs 2 3 2" xfId="3675"/>
    <cellStyle name="_Fuel Prices 4-14_Electric COS Inputs 2 4" xfId="3676"/>
    <cellStyle name="_Fuel Prices 4-14_Electric COS Inputs 2 4 2" xfId="3677"/>
    <cellStyle name="_Fuel Prices 4-14_Electric COS Inputs 3" xfId="3678"/>
    <cellStyle name="_Fuel Prices 4-14_Electric COS Inputs 3 2" xfId="3679"/>
    <cellStyle name="_Fuel Prices 4-14_Electric COS Inputs 4" xfId="3680"/>
    <cellStyle name="_Fuel Prices 4-14_Electric COS Inputs 4 2" xfId="3681"/>
    <cellStyle name="_Fuel Prices 4-14_Electric COS Inputs 5" xfId="3682"/>
    <cellStyle name="_Fuel Prices 4-14_Electric COS Inputs 6" xfId="3683"/>
    <cellStyle name="_Fuel Prices 4-14_Electric Rate Spread and Rate Design 3.23.09" xfId="3684"/>
    <cellStyle name="_Fuel Prices 4-14_Electric Rate Spread and Rate Design 3.23.09 2" xfId="3685"/>
    <cellStyle name="_Fuel Prices 4-14_Electric Rate Spread and Rate Design 3.23.09 2 2" xfId="3686"/>
    <cellStyle name="_Fuel Prices 4-14_Electric Rate Spread and Rate Design 3.23.09 2 2 2" xfId="3687"/>
    <cellStyle name="_Fuel Prices 4-14_Electric Rate Spread and Rate Design 3.23.09 2 3" xfId="3688"/>
    <cellStyle name="_Fuel Prices 4-14_Electric Rate Spread and Rate Design 3.23.09 2 3 2" xfId="3689"/>
    <cellStyle name="_Fuel Prices 4-14_Electric Rate Spread and Rate Design 3.23.09 2 4" xfId="3690"/>
    <cellStyle name="_Fuel Prices 4-14_Electric Rate Spread and Rate Design 3.23.09 2 4 2" xfId="3691"/>
    <cellStyle name="_Fuel Prices 4-14_Electric Rate Spread and Rate Design 3.23.09 3" xfId="3692"/>
    <cellStyle name="_Fuel Prices 4-14_Electric Rate Spread and Rate Design 3.23.09 3 2" xfId="3693"/>
    <cellStyle name="_Fuel Prices 4-14_Electric Rate Spread and Rate Design 3.23.09 4" xfId="3694"/>
    <cellStyle name="_Fuel Prices 4-14_Electric Rate Spread and Rate Design 3.23.09 4 2" xfId="3695"/>
    <cellStyle name="_Fuel Prices 4-14_Electric Rate Spread and Rate Design 3.23.09 5" xfId="3696"/>
    <cellStyle name="_Fuel Prices 4-14_Electric Rate Spread and Rate Design 3.23.09 6" xfId="3697"/>
    <cellStyle name="_Fuel Prices 4-14_INPUTS" xfId="3698"/>
    <cellStyle name="_Fuel Prices 4-14_INPUTS 2" xfId="3699"/>
    <cellStyle name="_Fuel Prices 4-14_INPUTS 2 2" xfId="3700"/>
    <cellStyle name="_Fuel Prices 4-14_INPUTS 2 2 2" xfId="3701"/>
    <cellStyle name="_Fuel Prices 4-14_INPUTS 2 3" xfId="3702"/>
    <cellStyle name="_Fuel Prices 4-14_INPUTS 2 3 2" xfId="3703"/>
    <cellStyle name="_Fuel Prices 4-14_INPUTS 2 4" xfId="3704"/>
    <cellStyle name="_Fuel Prices 4-14_INPUTS 2 4 2" xfId="3705"/>
    <cellStyle name="_Fuel Prices 4-14_INPUTS 3" xfId="3706"/>
    <cellStyle name="_Fuel Prices 4-14_INPUTS 3 2" xfId="3707"/>
    <cellStyle name="_Fuel Prices 4-14_INPUTS 4" xfId="3708"/>
    <cellStyle name="_Fuel Prices 4-14_INPUTS 4 2" xfId="3709"/>
    <cellStyle name="_Fuel Prices 4-14_INPUTS 5" xfId="3710"/>
    <cellStyle name="_Fuel Prices 4-14_INPUTS 6" xfId="3711"/>
    <cellStyle name="_Fuel Prices 4-14_Leased Transformer &amp; Substation Plant &amp; Rev 12-2009" xfId="3712"/>
    <cellStyle name="_Fuel Prices 4-14_Leased Transformer &amp; Substation Plant &amp; Rev 12-2009 2" xfId="3713"/>
    <cellStyle name="_Fuel Prices 4-14_Leased Transformer &amp; Substation Plant &amp; Rev 12-2009 2 2" xfId="3714"/>
    <cellStyle name="_Fuel Prices 4-14_Leased Transformer &amp; Substation Plant &amp; Rev 12-2009 2 2 2" xfId="3715"/>
    <cellStyle name="_Fuel Prices 4-14_Leased Transformer &amp; Substation Plant &amp; Rev 12-2009 2 3" xfId="3716"/>
    <cellStyle name="_Fuel Prices 4-14_Leased Transformer &amp; Substation Plant &amp; Rev 12-2009 2 3 2" xfId="3717"/>
    <cellStyle name="_Fuel Prices 4-14_Leased Transformer &amp; Substation Plant &amp; Rev 12-2009 2 4" xfId="3718"/>
    <cellStyle name="_Fuel Prices 4-14_Leased Transformer &amp; Substation Plant &amp; Rev 12-2009 2 4 2" xfId="3719"/>
    <cellStyle name="_Fuel Prices 4-14_Leased Transformer &amp; Substation Plant &amp; Rev 12-2009 3" xfId="3720"/>
    <cellStyle name="_Fuel Prices 4-14_Leased Transformer &amp; Substation Plant &amp; Rev 12-2009 3 2" xfId="3721"/>
    <cellStyle name="_Fuel Prices 4-14_Leased Transformer &amp; Substation Plant &amp; Rev 12-2009 4" xfId="3722"/>
    <cellStyle name="_Fuel Prices 4-14_Leased Transformer &amp; Substation Plant &amp; Rev 12-2009 4 2" xfId="3723"/>
    <cellStyle name="_Fuel Prices 4-14_Leased Transformer &amp; Substation Plant &amp; Rev 12-2009 5" xfId="3724"/>
    <cellStyle name="_Fuel Prices 4-14_Leased Transformer &amp; Substation Plant &amp; Rev 12-2009 6" xfId="3725"/>
    <cellStyle name="_Fuel Prices 4-14_NIM Summary" xfId="3726"/>
    <cellStyle name="_Fuel Prices 4-14_NIM Summary 09GRC" xfId="3727"/>
    <cellStyle name="_Fuel Prices 4-14_NIM Summary 09GRC 2" xfId="3728"/>
    <cellStyle name="_Fuel Prices 4-14_NIM Summary 2" xfId="3729"/>
    <cellStyle name="_Fuel Prices 4-14_NIM Summary 3" xfId="3730"/>
    <cellStyle name="_Fuel Prices 4-14_NIM Summary 4" xfId="3731"/>
    <cellStyle name="_Fuel Prices 4-14_NIM Summary 5" xfId="3732"/>
    <cellStyle name="_Fuel Prices 4-14_NIM Summary 6" xfId="3733"/>
    <cellStyle name="_Fuel Prices 4-14_NIM Summary 7" xfId="3734"/>
    <cellStyle name="_Fuel Prices 4-14_NIM Summary 8" xfId="3735"/>
    <cellStyle name="_Fuel Prices 4-14_NIM Summary 9" xfId="3736"/>
    <cellStyle name="_Fuel Prices 4-14_PCA 10 -  Exhibit D from A Kellogg Jan 2011" xfId="3737"/>
    <cellStyle name="_Fuel Prices 4-14_PCA 10 -  Exhibit D from A Kellogg July 2011" xfId="3738"/>
    <cellStyle name="_Fuel Prices 4-14_PCA 10 -  Exhibit D from S Free Rcv'd 12-11" xfId="3739"/>
    <cellStyle name="_Fuel Prices 4-14_PCA 9 -  Exhibit D April 2010" xfId="3740"/>
    <cellStyle name="_Fuel Prices 4-14_PCA 9 -  Exhibit D April 2010 (3)" xfId="3741"/>
    <cellStyle name="_Fuel Prices 4-14_PCA 9 -  Exhibit D April 2010 (3) 2" xfId="3742"/>
    <cellStyle name="_Fuel Prices 4-14_PCA 9 -  Exhibit D Nov 2010" xfId="3743"/>
    <cellStyle name="_Fuel Prices 4-14_PCA 9 - Exhibit D at August 2010" xfId="3744"/>
    <cellStyle name="_Fuel Prices 4-14_PCA 9 - Exhibit D June 2010 GRC" xfId="3745"/>
    <cellStyle name="_Fuel Prices 4-14_Peak Credit Exhibits for 2009 GRC" xfId="3746"/>
    <cellStyle name="_Fuel Prices 4-14_Peak Credit Exhibits for 2009 GRC 2" xfId="3747"/>
    <cellStyle name="_Fuel Prices 4-14_Peak Credit Exhibits for 2009 GRC 2 2" xfId="3748"/>
    <cellStyle name="_Fuel Prices 4-14_Peak Credit Exhibits for 2009 GRC 2 2 2" xfId="3749"/>
    <cellStyle name="_Fuel Prices 4-14_Peak Credit Exhibits for 2009 GRC 2 3" xfId="3750"/>
    <cellStyle name="_Fuel Prices 4-14_Peak Credit Exhibits for 2009 GRC 2 3 2" xfId="3751"/>
    <cellStyle name="_Fuel Prices 4-14_Peak Credit Exhibits for 2009 GRC 2 4" xfId="3752"/>
    <cellStyle name="_Fuel Prices 4-14_Peak Credit Exhibits for 2009 GRC 2 4 2" xfId="3753"/>
    <cellStyle name="_Fuel Prices 4-14_Peak Credit Exhibits for 2009 GRC 3" xfId="3754"/>
    <cellStyle name="_Fuel Prices 4-14_Peak Credit Exhibits for 2009 GRC 3 2" xfId="3755"/>
    <cellStyle name="_Fuel Prices 4-14_Peak Credit Exhibits for 2009 GRC 4" xfId="3756"/>
    <cellStyle name="_Fuel Prices 4-14_Peak Credit Exhibits for 2009 GRC 4 2" xfId="3757"/>
    <cellStyle name="_Fuel Prices 4-14_Peak Credit Exhibits for 2009 GRC 5" xfId="3758"/>
    <cellStyle name="_Fuel Prices 4-14_Peak Credit Exhibits for 2009 GRC 6" xfId="3759"/>
    <cellStyle name="_Fuel Prices 4-14_Power Costs - Comparison bx Rbtl-Staff-Jt-PC" xfId="3760"/>
    <cellStyle name="_Fuel Prices 4-14_Power Costs - Comparison bx Rbtl-Staff-Jt-PC 2" xfId="3761"/>
    <cellStyle name="_Fuel Prices 4-14_Power Costs - Comparison bx Rbtl-Staff-Jt-PC 2 2" xfId="3762"/>
    <cellStyle name="_Fuel Prices 4-14_Power Costs - Comparison bx Rbtl-Staff-Jt-PC 3" xfId="3763"/>
    <cellStyle name="_Fuel Prices 4-14_Power Costs - Comparison bx Rbtl-Staff-Jt-PC_Adj Bench DR 3 for Initial Briefs (Electric)" xfId="3764"/>
    <cellStyle name="_Fuel Prices 4-14_Power Costs - Comparison bx Rbtl-Staff-Jt-PC_Adj Bench DR 3 for Initial Briefs (Electric) 2" xfId="3765"/>
    <cellStyle name="_Fuel Prices 4-14_Power Costs - Comparison bx Rbtl-Staff-Jt-PC_Adj Bench DR 3 for Initial Briefs (Electric) 2 2" xfId="3766"/>
    <cellStyle name="_Fuel Prices 4-14_Power Costs - Comparison bx Rbtl-Staff-Jt-PC_Adj Bench DR 3 for Initial Briefs (Electric) 3" xfId="3767"/>
    <cellStyle name="_Fuel Prices 4-14_Power Costs - Comparison bx Rbtl-Staff-Jt-PC_Electric Rev Req Model (2009 GRC) Rebuttal" xfId="3768"/>
    <cellStyle name="_Fuel Prices 4-14_Power Costs - Comparison bx Rbtl-Staff-Jt-PC_Electric Rev Req Model (2009 GRC) Rebuttal 2" xfId="3769"/>
    <cellStyle name="_Fuel Prices 4-14_Power Costs - Comparison bx Rbtl-Staff-Jt-PC_Electric Rev Req Model (2009 GRC) Rebuttal 2 2" xfId="3770"/>
    <cellStyle name="_Fuel Prices 4-14_Power Costs - Comparison bx Rbtl-Staff-Jt-PC_Electric Rev Req Model (2009 GRC) Rebuttal 3" xfId="3771"/>
    <cellStyle name="_Fuel Prices 4-14_Power Costs - Comparison bx Rbtl-Staff-Jt-PC_Electric Rev Req Model (2009 GRC) Rebuttal REmoval of New  WH Solar AdjustMI" xfId="3772"/>
    <cellStyle name="_Fuel Prices 4-14_Power Costs - Comparison bx Rbtl-Staff-Jt-PC_Electric Rev Req Model (2009 GRC) Rebuttal REmoval of New  WH Solar AdjustMI 2" xfId="3773"/>
    <cellStyle name="_Fuel Prices 4-14_Power Costs - Comparison bx Rbtl-Staff-Jt-PC_Electric Rev Req Model (2009 GRC) Rebuttal REmoval of New  WH Solar AdjustMI 2 2" xfId="3774"/>
    <cellStyle name="_Fuel Prices 4-14_Power Costs - Comparison bx Rbtl-Staff-Jt-PC_Electric Rev Req Model (2009 GRC) Rebuttal REmoval of New  WH Solar AdjustMI 3" xfId="3775"/>
    <cellStyle name="_Fuel Prices 4-14_Power Costs - Comparison bx Rbtl-Staff-Jt-PC_Electric Rev Req Model (2009 GRC) Revised 01-18-2010" xfId="3776"/>
    <cellStyle name="_Fuel Prices 4-14_Power Costs - Comparison bx Rbtl-Staff-Jt-PC_Electric Rev Req Model (2009 GRC) Revised 01-18-2010 2" xfId="3777"/>
    <cellStyle name="_Fuel Prices 4-14_Power Costs - Comparison bx Rbtl-Staff-Jt-PC_Electric Rev Req Model (2009 GRC) Revised 01-18-2010 2 2" xfId="3778"/>
    <cellStyle name="_Fuel Prices 4-14_Power Costs - Comparison bx Rbtl-Staff-Jt-PC_Electric Rev Req Model (2009 GRC) Revised 01-18-2010 3" xfId="3779"/>
    <cellStyle name="_Fuel Prices 4-14_Power Costs - Comparison bx Rbtl-Staff-Jt-PC_Final Order Electric EXHIBIT A-1" xfId="3780"/>
    <cellStyle name="_Fuel Prices 4-14_Power Costs - Comparison bx Rbtl-Staff-Jt-PC_Final Order Electric EXHIBIT A-1 2" xfId="3781"/>
    <cellStyle name="_Fuel Prices 4-14_Power Costs - Comparison bx Rbtl-Staff-Jt-PC_Final Order Electric EXHIBIT A-1 2 2" xfId="3782"/>
    <cellStyle name="_Fuel Prices 4-14_Power Costs - Comparison bx Rbtl-Staff-Jt-PC_Final Order Electric EXHIBIT A-1 3" xfId="3783"/>
    <cellStyle name="_Fuel Prices 4-14_Production Adj 4.37" xfId="3784"/>
    <cellStyle name="_Fuel Prices 4-14_Production Adj 4.37 2" xfId="3785"/>
    <cellStyle name="_Fuel Prices 4-14_Production Adj 4.37 2 2" xfId="3786"/>
    <cellStyle name="_Fuel Prices 4-14_Production Adj 4.37 3" xfId="3787"/>
    <cellStyle name="_Fuel Prices 4-14_Purchased Power Adj 4.03" xfId="3788"/>
    <cellStyle name="_Fuel Prices 4-14_Purchased Power Adj 4.03 2" xfId="3789"/>
    <cellStyle name="_Fuel Prices 4-14_Purchased Power Adj 4.03 2 2" xfId="3790"/>
    <cellStyle name="_Fuel Prices 4-14_Purchased Power Adj 4.03 3" xfId="3791"/>
    <cellStyle name="_Fuel Prices 4-14_Rate Design Sch 24" xfId="3792"/>
    <cellStyle name="_Fuel Prices 4-14_Rate Design Sch 24 2" xfId="3793"/>
    <cellStyle name="_Fuel Prices 4-14_Rate Design Sch 25" xfId="3794"/>
    <cellStyle name="_Fuel Prices 4-14_Rate Design Sch 25 2" xfId="3795"/>
    <cellStyle name="_Fuel Prices 4-14_Rate Design Sch 25 2 2" xfId="3796"/>
    <cellStyle name="_Fuel Prices 4-14_Rate Design Sch 25 3" xfId="3797"/>
    <cellStyle name="_Fuel Prices 4-14_Rate Design Sch 26" xfId="3798"/>
    <cellStyle name="_Fuel Prices 4-14_Rate Design Sch 26 2" xfId="3799"/>
    <cellStyle name="_Fuel Prices 4-14_Rate Design Sch 26 2 2" xfId="3800"/>
    <cellStyle name="_Fuel Prices 4-14_Rate Design Sch 26 3" xfId="3801"/>
    <cellStyle name="_Fuel Prices 4-14_Rate Design Sch 31" xfId="3802"/>
    <cellStyle name="_Fuel Prices 4-14_Rate Design Sch 31 2" xfId="3803"/>
    <cellStyle name="_Fuel Prices 4-14_Rate Design Sch 31 2 2" xfId="3804"/>
    <cellStyle name="_Fuel Prices 4-14_Rate Design Sch 31 3" xfId="3805"/>
    <cellStyle name="_Fuel Prices 4-14_Rate Design Sch 43" xfId="3806"/>
    <cellStyle name="_Fuel Prices 4-14_Rate Design Sch 43 2" xfId="3807"/>
    <cellStyle name="_Fuel Prices 4-14_Rate Design Sch 43 2 2" xfId="3808"/>
    <cellStyle name="_Fuel Prices 4-14_Rate Design Sch 43 3" xfId="3809"/>
    <cellStyle name="_Fuel Prices 4-14_Rate Design Sch 448-449" xfId="3810"/>
    <cellStyle name="_Fuel Prices 4-14_Rate Design Sch 448-449 2" xfId="3811"/>
    <cellStyle name="_Fuel Prices 4-14_Rate Design Sch 46" xfId="3812"/>
    <cellStyle name="_Fuel Prices 4-14_Rate Design Sch 46 2" xfId="3813"/>
    <cellStyle name="_Fuel Prices 4-14_Rate Design Sch 46 2 2" xfId="3814"/>
    <cellStyle name="_Fuel Prices 4-14_Rate Design Sch 46 3" xfId="3815"/>
    <cellStyle name="_Fuel Prices 4-14_Rate Spread" xfId="3816"/>
    <cellStyle name="_Fuel Prices 4-14_Rate Spread 2" xfId="3817"/>
    <cellStyle name="_Fuel Prices 4-14_Rate Spread 2 2" xfId="3818"/>
    <cellStyle name="_Fuel Prices 4-14_Rate Spread 3" xfId="3819"/>
    <cellStyle name="_Fuel Prices 4-14_Rebuttal Power Costs" xfId="3820"/>
    <cellStyle name="_Fuel Prices 4-14_Rebuttal Power Costs 2" xfId="3821"/>
    <cellStyle name="_Fuel Prices 4-14_Rebuttal Power Costs 2 2" xfId="3822"/>
    <cellStyle name="_Fuel Prices 4-14_Rebuttal Power Costs 3" xfId="3823"/>
    <cellStyle name="_Fuel Prices 4-14_Rebuttal Power Costs_Adj Bench DR 3 for Initial Briefs (Electric)" xfId="3824"/>
    <cellStyle name="_Fuel Prices 4-14_Rebuttal Power Costs_Adj Bench DR 3 for Initial Briefs (Electric) 2" xfId="3825"/>
    <cellStyle name="_Fuel Prices 4-14_Rebuttal Power Costs_Adj Bench DR 3 for Initial Briefs (Electric) 2 2" xfId="3826"/>
    <cellStyle name="_Fuel Prices 4-14_Rebuttal Power Costs_Adj Bench DR 3 for Initial Briefs (Electric) 3" xfId="3827"/>
    <cellStyle name="_Fuel Prices 4-14_Rebuttal Power Costs_Electric Rev Req Model (2009 GRC) Rebuttal" xfId="3828"/>
    <cellStyle name="_Fuel Prices 4-14_Rebuttal Power Costs_Electric Rev Req Model (2009 GRC) Rebuttal 2" xfId="3829"/>
    <cellStyle name="_Fuel Prices 4-14_Rebuttal Power Costs_Electric Rev Req Model (2009 GRC) Rebuttal 2 2" xfId="3830"/>
    <cellStyle name="_Fuel Prices 4-14_Rebuttal Power Costs_Electric Rev Req Model (2009 GRC) Rebuttal 3" xfId="3831"/>
    <cellStyle name="_Fuel Prices 4-14_Rebuttal Power Costs_Electric Rev Req Model (2009 GRC) Rebuttal REmoval of New  WH Solar AdjustMI" xfId="3832"/>
    <cellStyle name="_Fuel Prices 4-14_Rebuttal Power Costs_Electric Rev Req Model (2009 GRC) Rebuttal REmoval of New  WH Solar AdjustMI 2" xfId="3833"/>
    <cellStyle name="_Fuel Prices 4-14_Rebuttal Power Costs_Electric Rev Req Model (2009 GRC) Rebuttal REmoval of New  WH Solar AdjustMI 2 2" xfId="3834"/>
    <cellStyle name="_Fuel Prices 4-14_Rebuttal Power Costs_Electric Rev Req Model (2009 GRC) Rebuttal REmoval of New  WH Solar AdjustMI 3" xfId="3835"/>
    <cellStyle name="_Fuel Prices 4-14_Rebuttal Power Costs_Electric Rev Req Model (2009 GRC) Revised 01-18-2010" xfId="3836"/>
    <cellStyle name="_Fuel Prices 4-14_Rebuttal Power Costs_Electric Rev Req Model (2009 GRC) Revised 01-18-2010 2" xfId="3837"/>
    <cellStyle name="_Fuel Prices 4-14_Rebuttal Power Costs_Electric Rev Req Model (2009 GRC) Revised 01-18-2010 2 2" xfId="3838"/>
    <cellStyle name="_Fuel Prices 4-14_Rebuttal Power Costs_Electric Rev Req Model (2009 GRC) Revised 01-18-2010 3" xfId="3839"/>
    <cellStyle name="_Fuel Prices 4-14_Rebuttal Power Costs_Final Order Electric EXHIBIT A-1" xfId="3840"/>
    <cellStyle name="_Fuel Prices 4-14_Rebuttal Power Costs_Final Order Electric EXHIBIT A-1 2" xfId="3841"/>
    <cellStyle name="_Fuel Prices 4-14_Rebuttal Power Costs_Final Order Electric EXHIBIT A-1 2 2" xfId="3842"/>
    <cellStyle name="_Fuel Prices 4-14_Rebuttal Power Costs_Final Order Electric EXHIBIT A-1 3" xfId="3843"/>
    <cellStyle name="_Fuel Prices 4-14_ROR 5.02" xfId="3844"/>
    <cellStyle name="_Fuel Prices 4-14_ROR 5.02 2" xfId="3845"/>
    <cellStyle name="_Fuel Prices 4-14_ROR 5.02 2 2" xfId="3846"/>
    <cellStyle name="_Fuel Prices 4-14_ROR 5.02 3" xfId="3847"/>
    <cellStyle name="_Fuel Prices 4-14_Sch 40 Feeder OH 2008" xfId="3848"/>
    <cellStyle name="_Fuel Prices 4-14_Sch 40 Feeder OH 2008 2" xfId="3849"/>
    <cellStyle name="_Fuel Prices 4-14_Sch 40 Feeder OH 2008 2 2" xfId="3850"/>
    <cellStyle name="_Fuel Prices 4-14_Sch 40 Feeder OH 2008 3" xfId="3851"/>
    <cellStyle name="_Fuel Prices 4-14_Sch 40 Interim Energy Rates " xfId="3852"/>
    <cellStyle name="_Fuel Prices 4-14_Sch 40 Interim Energy Rates  2" xfId="3853"/>
    <cellStyle name="_Fuel Prices 4-14_Sch 40 Interim Energy Rates  2 2" xfId="3854"/>
    <cellStyle name="_Fuel Prices 4-14_Sch 40 Interim Energy Rates  3" xfId="3855"/>
    <cellStyle name="_Fuel Prices 4-14_Sch 40 Substation A&amp;G 2008" xfId="3856"/>
    <cellStyle name="_Fuel Prices 4-14_Sch 40 Substation A&amp;G 2008 2" xfId="3857"/>
    <cellStyle name="_Fuel Prices 4-14_Sch 40 Substation A&amp;G 2008 2 2" xfId="3858"/>
    <cellStyle name="_Fuel Prices 4-14_Sch 40 Substation A&amp;G 2008 3" xfId="3859"/>
    <cellStyle name="_Fuel Prices 4-14_Sch 40 Substation O&amp;M 2008" xfId="3860"/>
    <cellStyle name="_Fuel Prices 4-14_Sch 40 Substation O&amp;M 2008 2" xfId="3861"/>
    <cellStyle name="_Fuel Prices 4-14_Sch 40 Substation O&amp;M 2008 2 2" xfId="3862"/>
    <cellStyle name="_Fuel Prices 4-14_Sch 40 Substation O&amp;M 2008 3" xfId="3863"/>
    <cellStyle name="_Fuel Prices 4-14_Subs 2008" xfId="3864"/>
    <cellStyle name="_Fuel Prices 4-14_Subs 2008 2" xfId="3865"/>
    <cellStyle name="_Fuel Prices 4-14_Subs 2008 2 2" xfId="3866"/>
    <cellStyle name="_Fuel Prices 4-14_Subs 2008 3" xfId="3867"/>
    <cellStyle name="_Fuel Prices 4-14_Wind Integration 10GRC" xfId="3868"/>
    <cellStyle name="_Fuel Prices 4-14_Wind Integration 10GRC 2" xfId="3869"/>
    <cellStyle name="_Gas Pro Forma Rev CY 2007 Janet 4_8_08" xfId="3870"/>
    <cellStyle name="_Gas Transportation Charges_2009GRC_120308" xfId="3871"/>
    <cellStyle name="_Gas Transportation Charges_2009GRC_120308 2" xfId="3872"/>
    <cellStyle name="_Gas Transportation Charges_2009GRC_120308 2 2" xfId="3873"/>
    <cellStyle name="_Gas Transportation Charges_2009GRC_120308 3" xfId="3874"/>
    <cellStyle name="_Gas Transportation Charges_2009GRC_120308_Chelan PUD Power Costs (8-10)" xfId="3875"/>
    <cellStyle name="_Gas Transportation Charges_2009GRC_120308_DEM-WP(C) Costs Not In AURORA 2010GRC As Filed" xfId="3876"/>
    <cellStyle name="_Gas Transportation Charges_2009GRC_120308_DEM-WP(C) Costs Not In AURORA 2010GRC As Filed 2" xfId="3877"/>
    <cellStyle name="_Gas Transportation Charges_2009GRC_120308_NIM Summary" xfId="3878"/>
    <cellStyle name="_Gas Transportation Charges_2009GRC_120308_NIM Summary 09GRC" xfId="3879"/>
    <cellStyle name="_Gas Transportation Charges_2009GRC_120308_NIM Summary 09GRC 2" xfId="3880"/>
    <cellStyle name="_Gas Transportation Charges_2009GRC_120308_NIM Summary 2" xfId="3881"/>
    <cellStyle name="_Gas Transportation Charges_2009GRC_120308_NIM Summary 3" xfId="3882"/>
    <cellStyle name="_Gas Transportation Charges_2009GRC_120308_NIM Summary 4" xfId="3883"/>
    <cellStyle name="_Gas Transportation Charges_2009GRC_120308_NIM Summary 5" xfId="3884"/>
    <cellStyle name="_Gas Transportation Charges_2009GRC_120308_NIM Summary 6" xfId="3885"/>
    <cellStyle name="_Gas Transportation Charges_2009GRC_120308_NIM Summary 7" xfId="3886"/>
    <cellStyle name="_Gas Transportation Charges_2009GRC_120308_NIM Summary 8" xfId="3887"/>
    <cellStyle name="_Gas Transportation Charges_2009GRC_120308_NIM Summary 9" xfId="3888"/>
    <cellStyle name="_Gas Transportation Charges_2009GRC_120308_PCA 9 -  Exhibit D April 2010 (3)" xfId="3889"/>
    <cellStyle name="_Gas Transportation Charges_2009GRC_120308_PCA 9 -  Exhibit D April 2010 (3) 2" xfId="3890"/>
    <cellStyle name="_Gas Transportation Charges_2009GRC_120308_Reconciliation" xfId="3891"/>
    <cellStyle name="_Gas Transportation Charges_2009GRC_120308_Reconciliation 2" xfId="3892"/>
    <cellStyle name="_Gas Transportation Charges_2009GRC_120308_Wind Integration 10GRC" xfId="3893"/>
    <cellStyle name="_Gas Transportation Charges_2009GRC_120308_Wind Integration 10GRC 2" xfId="3894"/>
    <cellStyle name="_Mid C 09GRC" xfId="3895"/>
    <cellStyle name="_Monthly Fixed Input" xfId="3896"/>
    <cellStyle name="_Monthly Fixed Input 2" xfId="3897"/>
    <cellStyle name="_Monthly Fixed Input_NIM Summary" xfId="3898"/>
    <cellStyle name="_Monthly Fixed Input_NIM Summary 2" xfId="3899"/>
    <cellStyle name="_NIM 06 Base Case Current Trends" xfId="3900"/>
    <cellStyle name="_NIM 06 Base Case Current Trends 2" xfId="3901"/>
    <cellStyle name="_NIM 06 Base Case Current Trends 2 2" xfId="3902"/>
    <cellStyle name="_NIM 06 Base Case Current Trends 3" xfId="3903"/>
    <cellStyle name="_NIM 06 Base Case Current Trends_Adj Bench DR 3 for Initial Briefs (Electric)" xfId="3904"/>
    <cellStyle name="_NIM 06 Base Case Current Trends_Adj Bench DR 3 for Initial Briefs (Electric) 2" xfId="3905"/>
    <cellStyle name="_NIM 06 Base Case Current Trends_Adj Bench DR 3 for Initial Briefs (Electric) 2 2" xfId="3906"/>
    <cellStyle name="_NIM 06 Base Case Current Trends_Adj Bench DR 3 for Initial Briefs (Electric) 3" xfId="3907"/>
    <cellStyle name="_NIM 06 Base Case Current Trends_Book1" xfId="3908"/>
    <cellStyle name="_NIM 06 Base Case Current Trends_Book2" xfId="3909"/>
    <cellStyle name="_NIM 06 Base Case Current Trends_Book2 2" xfId="3910"/>
    <cellStyle name="_NIM 06 Base Case Current Trends_Book2 2 2" xfId="3911"/>
    <cellStyle name="_NIM 06 Base Case Current Trends_Book2 3" xfId="3912"/>
    <cellStyle name="_NIM 06 Base Case Current Trends_Book2_Adj Bench DR 3 for Initial Briefs (Electric)" xfId="3913"/>
    <cellStyle name="_NIM 06 Base Case Current Trends_Book2_Adj Bench DR 3 for Initial Briefs (Electric) 2" xfId="3914"/>
    <cellStyle name="_NIM 06 Base Case Current Trends_Book2_Adj Bench DR 3 for Initial Briefs (Electric) 2 2" xfId="3915"/>
    <cellStyle name="_NIM 06 Base Case Current Trends_Book2_Adj Bench DR 3 for Initial Briefs (Electric) 3" xfId="3916"/>
    <cellStyle name="_NIM 06 Base Case Current Trends_Book2_Electric Rev Req Model (2009 GRC) Rebuttal" xfId="3917"/>
    <cellStyle name="_NIM 06 Base Case Current Trends_Book2_Electric Rev Req Model (2009 GRC) Rebuttal 2" xfId="3918"/>
    <cellStyle name="_NIM 06 Base Case Current Trends_Book2_Electric Rev Req Model (2009 GRC) Rebuttal 2 2" xfId="3919"/>
    <cellStyle name="_NIM 06 Base Case Current Trends_Book2_Electric Rev Req Model (2009 GRC) Rebuttal 3" xfId="3920"/>
    <cellStyle name="_NIM 06 Base Case Current Trends_Book2_Electric Rev Req Model (2009 GRC) Rebuttal REmoval of New  WH Solar AdjustMI" xfId="3921"/>
    <cellStyle name="_NIM 06 Base Case Current Trends_Book2_Electric Rev Req Model (2009 GRC) Rebuttal REmoval of New  WH Solar AdjustMI 2" xfId="3922"/>
    <cellStyle name="_NIM 06 Base Case Current Trends_Book2_Electric Rev Req Model (2009 GRC) Rebuttal REmoval of New  WH Solar AdjustMI 2 2" xfId="3923"/>
    <cellStyle name="_NIM 06 Base Case Current Trends_Book2_Electric Rev Req Model (2009 GRC) Rebuttal REmoval of New  WH Solar AdjustMI 3" xfId="3924"/>
    <cellStyle name="_NIM 06 Base Case Current Trends_Book2_Electric Rev Req Model (2009 GRC) Revised 01-18-2010" xfId="3925"/>
    <cellStyle name="_NIM 06 Base Case Current Trends_Book2_Electric Rev Req Model (2009 GRC) Revised 01-18-2010 2" xfId="3926"/>
    <cellStyle name="_NIM 06 Base Case Current Trends_Book2_Electric Rev Req Model (2009 GRC) Revised 01-18-2010 2 2" xfId="3927"/>
    <cellStyle name="_NIM 06 Base Case Current Trends_Book2_Electric Rev Req Model (2009 GRC) Revised 01-18-2010 3" xfId="3928"/>
    <cellStyle name="_NIM 06 Base Case Current Trends_Book2_Final Order Electric EXHIBIT A-1" xfId="3929"/>
    <cellStyle name="_NIM 06 Base Case Current Trends_Book2_Final Order Electric EXHIBIT A-1 2" xfId="3930"/>
    <cellStyle name="_NIM 06 Base Case Current Trends_Book2_Final Order Electric EXHIBIT A-1 2 2" xfId="3931"/>
    <cellStyle name="_NIM 06 Base Case Current Trends_Book2_Final Order Electric EXHIBIT A-1 3" xfId="3932"/>
    <cellStyle name="_NIM 06 Base Case Current Trends_Chelan PUD Power Costs (8-10)" xfId="3933"/>
    <cellStyle name="_NIM 06 Base Case Current Trends_Confidential Material" xfId="3934"/>
    <cellStyle name="_NIM 06 Base Case Current Trends_DEM-WP(C) Colstrip 12 Coal Cost Forecast 2010GRC" xfId="3935"/>
    <cellStyle name="_NIM 06 Base Case Current Trends_DEM-WP(C) Production O&amp;M 2010GRC As-Filed" xfId="3936"/>
    <cellStyle name="_NIM 06 Base Case Current Trends_DEM-WP(C) Production O&amp;M 2010GRC As-Filed 2" xfId="3937"/>
    <cellStyle name="_NIM 06 Base Case Current Trends_Electric Rev Req Model (2009 GRC) " xfId="3938"/>
    <cellStyle name="_NIM 06 Base Case Current Trends_Electric Rev Req Model (2009 GRC)  2" xfId="3939"/>
    <cellStyle name="_NIM 06 Base Case Current Trends_Electric Rev Req Model (2009 GRC)  2 2" xfId="3940"/>
    <cellStyle name="_NIM 06 Base Case Current Trends_Electric Rev Req Model (2009 GRC)  3" xfId="3941"/>
    <cellStyle name="_NIM 06 Base Case Current Trends_Electric Rev Req Model (2009 GRC) Rebuttal" xfId="3942"/>
    <cellStyle name="_NIM 06 Base Case Current Trends_Electric Rev Req Model (2009 GRC) Rebuttal 2" xfId="3943"/>
    <cellStyle name="_NIM 06 Base Case Current Trends_Electric Rev Req Model (2009 GRC) Rebuttal 2 2" xfId="3944"/>
    <cellStyle name="_NIM 06 Base Case Current Trends_Electric Rev Req Model (2009 GRC) Rebuttal 3" xfId="3945"/>
    <cellStyle name="_NIM 06 Base Case Current Trends_Electric Rev Req Model (2009 GRC) Rebuttal REmoval of New  WH Solar AdjustMI" xfId="3946"/>
    <cellStyle name="_NIM 06 Base Case Current Trends_Electric Rev Req Model (2009 GRC) Rebuttal REmoval of New  WH Solar AdjustMI 2" xfId="3947"/>
    <cellStyle name="_NIM 06 Base Case Current Trends_Electric Rev Req Model (2009 GRC) Rebuttal REmoval of New  WH Solar AdjustMI 2 2" xfId="3948"/>
    <cellStyle name="_NIM 06 Base Case Current Trends_Electric Rev Req Model (2009 GRC) Rebuttal REmoval of New  WH Solar AdjustMI 3" xfId="3949"/>
    <cellStyle name="_NIM 06 Base Case Current Trends_Electric Rev Req Model (2009 GRC) Revised 01-18-2010" xfId="3950"/>
    <cellStyle name="_NIM 06 Base Case Current Trends_Electric Rev Req Model (2009 GRC) Revised 01-18-2010 2" xfId="3951"/>
    <cellStyle name="_NIM 06 Base Case Current Trends_Electric Rev Req Model (2009 GRC) Revised 01-18-2010 2 2" xfId="3952"/>
    <cellStyle name="_NIM 06 Base Case Current Trends_Electric Rev Req Model (2009 GRC) Revised 01-18-2010 3" xfId="3953"/>
    <cellStyle name="_NIM 06 Base Case Current Trends_Electric Rev Req Model (2010 GRC)" xfId="3954"/>
    <cellStyle name="_NIM 06 Base Case Current Trends_Electric Rev Req Model (2010 GRC) SF" xfId="3955"/>
    <cellStyle name="_NIM 06 Base Case Current Trends_Final Order Electric EXHIBIT A-1" xfId="3956"/>
    <cellStyle name="_NIM 06 Base Case Current Trends_Final Order Electric EXHIBIT A-1 2" xfId="3957"/>
    <cellStyle name="_NIM 06 Base Case Current Trends_Final Order Electric EXHIBIT A-1 2 2" xfId="3958"/>
    <cellStyle name="_NIM 06 Base Case Current Trends_Final Order Electric EXHIBIT A-1 3" xfId="3959"/>
    <cellStyle name="_NIM 06 Base Case Current Trends_NIM Summary" xfId="3960"/>
    <cellStyle name="_NIM 06 Base Case Current Trends_NIM Summary 2" xfId="3961"/>
    <cellStyle name="_NIM 06 Base Case Current Trends_Rebuttal Power Costs" xfId="3962"/>
    <cellStyle name="_NIM 06 Base Case Current Trends_Rebuttal Power Costs 2" xfId="3963"/>
    <cellStyle name="_NIM 06 Base Case Current Trends_Rebuttal Power Costs 2 2" xfId="3964"/>
    <cellStyle name="_NIM 06 Base Case Current Trends_Rebuttal Power Costs 3" xfId="3965"/>
    <cellStyle name="_NIM 06 Base Case Current Trends_Rebuttal Power Costs_Adj Bench DR 3 for Initial Briefs (Electric)" xfId="3966"/>
    <cellStyle name="_NIM 06 Base Case Current Trends_Rebuttal Power Costs_Adj Bench DR 3 for Initial Briefs (Electric) 2" xfId="3967"/>
    <cellStyle name="_NIM 06 Base Case Current Trends_Rebuttal Power Costs_Adj Bench DR 3 for Initial Briefs (Electric) 2 2" xfId="3968"/>
    <cellStyle name="_NIM 06 Base Case Current Trends_Rebuttal Power Costs_Adj Bench DR 3 for Initial Briefs (Electric) 3" xfId="3969"/>
    <cellStyle name="_NIM 06 Base Case Current Trends_Rebuttal Power Costs_Electric Rev Req Model (2009 GRC) Rebuttal" xfId="3970"/>
    <cellStyle name="_NIM 06 Base Case Current Trends_Rebuttal Power Costs_Electric Rev Req Model (2009 GRC) Rebuttal 2" xfId="3971"/>
    <cellStyle name="_NIM 06 Base Case Current Trends_Rebuttal Power Costs_Electric Rev Req Model (2009 GRC) Rebuttal 2 2" xfId="3972"/>
    <cellStyle name="_NIM 06 Base Case Current Trends_Rebuttal Power Costs_Electric Rev Req Model (2009 GRC) Rebuttal 3" xfId="3973"/>
    <cellStyle name="_NIM 06 Base Case Current Trends_Rebuttal Power Costs_Electric Rev Req Model (2009 GRC) Rebuttal REmoval of New  WH Solar AdjustMI" xfId="3974"/>
    <cellStyle name="_NIM 06 Base Case Current Trends_Rebuttal Power Costs_Electric Rev Req Model (2009 GRC) Rebuttal REmoval of New  WH Solar AdjustMI 2" xfId="3975"/>
    <cellStyle name="_NIM 06 Base Case Current Trends_Rebuttal Power Costs_Electric Rev Req Model (2009 GRC) Rebuttal REmoval of New  WH Solar AdjustMI 2 2" xfId="3976"/>
    <cellStyle name="_NIM 06 Base Case Current Trends_Rebuttal Power Costs_Electric Rev Req Model (2009 GRC) Rebuttal REmoval of New  WH Solar AdjustMI 3" xfId="3977"/>
    <cellStyle name="_NIM 06 Base Case Current Trends_Rebuttal Power Costs_Electric Rev Req Model (2009 GRC) Revised 01-18-2010" xfId="3978"/>
    <cellStyle name="_NIM 06 Base Case Current Trends_Rebuttal Power Costs_Electric Rev Req Model (2009 GRC) Revised 01-18-2010 2" xfId="3979"/>
    <cellStyle name="_NIM 06 Base Case Current Trends_Rebuttal Power Costs_Electric Rev Req Model (2009 GRC) Revised 01-18-2010 2 2" xfId="3980"/>
    <cellStyle name="_NIM 06 Base Case Current Trends_Rebuttal Power Costs_Electric Rev Req Model (2009 GRC) Revised 01-18-2010 3" xfId="3981"/>
    <cellStyle name="_NIM 06 Base Case Current Trends_Rebuttal Power Costs_Final Order Electric EXHIBIT A-1" xfId="3982"/>
    <cellStyle name="_NIM 06 Base Case Current Trends_Rebuttal Power Costs_Final Order Electric EXHIBIT A-1 2" xfId="3983"/>
    <cellStyle name="_NIM 06 Base Case Current Trends_Rebuttal Power Costs_Final Order Electric EXHIBIT A-1 2 2" xfId="3984"/>
    <cellStyle name="_NIM 06 Base Case Current Trends_Rebuttal Power Costs_Final Order Electric EXHIBIT A-1 3" xfId="3985"/>
    <cellStyle name="_NIM 06 Base Case Current Trends_TENASKA REGULATORY ASSET" xfId="3986"/>
    <cellStyle name="_NIM 06 Base Case Current Trends_TENASKA REGULATORY ASSET 2" xfId="3987"/>
    <cellStyle name="_NIM 06 Base Case Current Trends_TENASKA REGULATORY ASSET 2 2" xfId="3988"/>
    <cellStyle name="_NIM 06 Base Case Current Trends_TENASKA REGULATORY ASSET 3" xfId="3989"/>
    <cellStyle name="_NIM Summary 09GRC" xfId="3990"/>
    <cellStyle name="_NIM Summary 09GRC 2" xfId="3991"/>
    <cellStyle name="_NIM Summary 09GRC_NIM Summary" xfId="3992"/>
    <cellStyle name="_NIM Summary 09GRC_NIM Summary 2" xfId="3993"/>
    <cellStyle name="_PC DRAFT 10 15 07" xfId="3994"/>
    <cellStyle name="_PCA 7 - Exhibit D update 9_30_2008" xfId="3995"/>
    <cellStyle name="_PCA 7 - Exhibit D update 9_30_2008 2" xfId="3996"/>
    <cellStyle name="_PCA 7 - Exhibit D update 9_30_2008_Chelan PUD Power Costs (8-10)" xfId="3997"/>
    <cellStyle name="_PCA 7 - Exhibit D update 9_30_2008_NIM Summary" xfId="3998"/>
    <cellStyle name="_PCA 7 - Exhibit D update 9_30_2008_NIM Summary 2" xfId="3999"/>
    <cellStyle name="_PCA 7 - Exhibit D update 9_30_2008_Transmission Workbook for May BOD" xfId="4000"/>
    <cellStyle name="_PCA 7 - Exhibit D update 9_30_2008_Transmission Workbook for May BOD 2" xfId="4001"/>
    <cellStyle name="_PCA 7 - Exhibit D update 9_30_2008_Wind Integration 10GRC" xfId="4002"/>
    <cellStyle name="_PCA 7 - Exhibit D update 9_30_2008_Wind Integration 10GRC 2" xfId="4003"/>
    <cellStyle name="_Portfolio SPlan Base Case.xls Chart 1" xfId="4004"/>
    <cellStyle name="_Portfolio SPlan Base Case.xls Chart 1 2" xfId="4005"/>
    <cellStyle name="_Portfolio SPlan Base Case.xls Chart 1 2 2" xfId="4006"/>
    <cellStyle name="_Portfolio SPlan Base Case.xls Chart 1 3" xfId="4007"/>
    <cellStyle name="_Portfolio SPlan Base Case.xls Chart 1_Adj Bench DR 3 for Initial Briefs (Electric)" xfId="4008"/>
    <cellStyle name="_Portfolio SPlan Base Case.xls Chart 1_Adj Bench DR 3 for Initial Briefs (Electric) 2" xfId="4009"/>
    <cellStyle name="_Portfolio SPlan Base Case.xls Chart 1_Adj Bench DR 3 for Initial Briefs (Electric) 2 2" xfId="4010"/>
    <cellStyle name="_Portfolio SPlan Base Case.xls Chart 1_Adj Bench DR 3 for Initial Briefs (Electric) 3" xfId="4011"/>
    <cellStyle name="_Portfolio SPlan Base Case.xls Chart 1_Book1" xfId="4012"/>
    <cellStyle name="_Portfolio SPlan Base Case.xls Chart 1_Book2" xfId="4013"/>
    <cellStyle name="_Portfolio SPlan Base Case.xls Chart 1_Book2 2" xfId="4014"/>
    <cellStyle name="_Portfolio SPlan Base Case.xls Chart 1_Book2 2 2" xfId="4015"/>
    <cellStyle name="_Portfolio SPlan Base Case.xls Chart 1_Book2 3" xfId="4016"/>
    <cellStyle name="_Portfolio SPlan Base Case.xls Chart 1_Book2_Adj Bench DR 3 for Initial Briefs (Electric)" xfId="4017"/>
    <cellStyle name="_Portfolio SPlan Base Case.xls Chart 1_Book2_Adj Bench DR 3 for Initial Briefs (Electric) 2" xfId="4018"/>
    <cellStyle name="_Portfolio SPlan Base Case.xls Chart 1_Book2_Adj Bench DR 3 for Initial Briefs (Electric) 2 2" xfId="4019"/>
    <cellStyle name="_Portfolio SPlan Base Case.xls Chart 1_Book2_Adj Bench DR 3 for Initial Briefs (Electric) 3" xfId="4020"/>
    <cellStyle name="_Portfolio SPlan Base Case.xls Chart 1_Book2_Electric Rev Req Model (2009 GRC) Rebuttal" xfId="4021"/>
    <cellStyle name="_Portfolio SPlan Base Case.xls Chart 1_Book2_Electric Rev Req Model (2009 GRC) Rebuttal 2" xfId="4022"/>
    <cellStyle name="_Portfolio SPlan Base Case.xls Chart 1_Book2_Electric Rev Req Model (2009 GRC) Rebuttal 2 2" xfId="4023"/>
    <cellStyle name="_Portfolio SPlan Base Case.xls Chart 1_Book2_Electric Rev Req Model (2009 GRC) Rebuttal 3" xfId="4024"/>
    <cellStyle name="_Portfolio SPlan Base Case.xls Chart 1_Book2_Electric Rev Req Model (2009 GRC) Rebuttal REmoval of New  WH Solar AdjustMI" xfId="4025"/>
    <cellStyle name="_Portfolio SPlan Base Case.xls Chart 1_Book2_Electric Rev Req Model (2009 GRC) Rebuttal REmoval of New  WH Solar AdjustMI 2" xfId="4026"/>
    <cellStyle name="_Portfolio SPlan Base Case.xls Chart 1_Book2_Electric Rev Req Model (2009 GRC) Rebuttal REmoval of New  WH Solar AdjustMI 2 2" xfId="4027"/>
    <cellStyle name="_Portfolio SPlan Base Case.xls Chart 1_Book2_Electric Rev Req Model (2009 GRC) Rebuttal REmoval of New  WH Solar AdjustMI 3" xfId="4028"/>
    <cellStyle name="_Portfolio SPlan Base Case.xls Chart 1_Book2_Electric Rev Req Model (2009 GRC) Revised 01-18-2010" xfId="4029"/>
    <cellStyle name="_Portfolio SPlan Base Case.xls Chart 1_Book2_Electric Rev Req Model (2009 GRC) Revised 01-18-2010 2" xfId="4030"/>
    <cellStyle name="_Portfolio SPlan Base Case.xls Chart 1_Book2_Electric Rev Req Model (2009 GRC) Revised 01-18-2010 2 2" xfId="4031"/>
    <cellStyle name="_Portfolio SPlan Base Case.xls Chart 1_Book2_Electric Rev Req Model (2009 GRC) Revised 01-18-2010 3" xfId="4032"/>
    <cellStyle name="_Portfolio SPlan Base Case.xls Chart 1_Book2_Final Order Electric EXHIBIT A-1" xfId="4033"/>
    <cellStyle name="_Portfolio SPlan Base Case.xls Chart 1_Book2_Final Order Electric EXHIBIT A-1 2" xfId="4034"/>
    <cellStyle name="_Portfolio SPlan Base Case.xls Chart 1_Book2_Final Order Electric EXHIBIT A-1 2 2" xfId="4035"/>
    <cellStyle name="_Portfolio SPlan Base Case.xls Chart 1_Book2_Final Order Electric EXHIBIT A-1 3" xfId="4036"/>
    <cellStyle name="_Portfolio SPlan Base Case.xls Chart 1_Chelan PUD Power Costs (8-10)" xfId="4037"/>
    <cellStyle name="_Portfolio SPlan Base Case.xls Chart 1_Confidential Material" xfId="4038"/>
    <cellStyle name="_Portfolio SPlan Base Case.xls Chart 1_DEM-WP(C) Colstrip 12 Coal Cost Forecast 2010GRC" xfId="4039"/>
    <cellStyle name="_Portfolio SPlan Base Case.xls Chart 1_DEM-WP(C) Production O&amp;M 2010GRC As-Filed" xfId="4040"/>
    <cellStyle name="_Portfolio SPlan Base Case.xls Chart 1_DEM-WP(C) Production O&amp;M 2010GRC As-Filed 2" xfId="4041"/>
    <cellStyle name="_Portfolio SPlan Base Case.xls Chart 1_Electric Rev Req Model (2009 GRC) " xfId="4042"/>
    <cellStyle name="_Portfolio SPlan Base Case.xls Chart 1_Electric Rev Req Model (2009 GRC)  2" xfId="4043"/>
    <cellStyle name="_Portfolio SPlan Base Case.xls Chart 1_Electric Rev Req Model (2009 GRC)  2 2" xfId="4044"/>
    <cellStyle name="_Portfolio SPlan Base Case.xls Chart 1_Electric Rev Req Model (2009 GRC)  3" xfId="4045"/>
    <cellStyle name="_Portfolio SPlan Base Case.xls Chart 1_Electric Rev Req Model (2009 GRC) Rebuttal" xfId="4046"/>
    <cellStyle name="_Portfolio SPlan Base Case.xls Chart 1_Electric Rev Req Model (2009 GRC) Rebuttal 2" xfId="4047"/>
    <cellStyle name="_Portfolio SPlan Base Case.xls Chart 1_Electric Rev Req Model (2009 GRC) Rebuttal 2 2" xfId="4048"/>
    <cellStyle name="_Portfolio SPlan Base Case.xls Chart 1_Electric Rev Req Model (2009 GRC) Rebuttal 3" xfId="4049"/>
    <cellStyle name="_Portfolio SPlan Base Case.xls Chart 1_Electric Rev Req Model (2009 GRC) Rebuttal REmoval of New  WH Solar AdjustMI" xfId="4050"/>
    <cellStyle name="_Portfolio SPlan Base Case.xls Chart 1_Electric Rev Req Model (2009 GRC) Rebuttal REmoval of New  WH Solar AdjustMI 2" xfId="4051"/>
    <cellStyle name="_Portfolio SPlan Base Case.xls Chart 1_Electric Rev Req Model (2009 GRC) Rebuttal REmoval of New  WH Solar AdjustMI 2 2" xfId="4052"/>
    <cellStyle name="_Portfolio SPlan Base Case.xls Chart 1_Electric Rev Req Model (2009 GRC) Rebuttal REmoval of New  WH Solar AdjustMI 3" xfId="4053"/>
    <cellStyle name="_Portfolio SPlan Base Case.xls Chart 1_Electric Rev Req Model (2009 GRC) Revised 01-18-2010" xfId="4054"/>
    <cellStyle name="_Portfolio SPlan Base Case.xls Chart 1_Electric Rev Req Model (2009 GRC) Revised 01-18-2010 2" xfId="4055"/>
    <cellStyle name="_Portfolio SPlan Base Case.xls Chart 1_Electric Rev Req Model (2009 GRC) Revised 01-18-2010 2 2" xfId="4056"/>
    <cellStyle name="_Portfolio SPlan Base Case.xls Chart 1_Electric Rev Req Model (2009 GRC) Revised 01-18-2010 3" xfId="4057"/>
    <cellStyle name="_Portfolio SPlan Base Case.xls Chart 1_Electric Rev Req Model (2010 GRC)" xfId="4058"/>
    <cellStyle name="_Portfolio SPlan Base Case.xls Chart 1_Electric Rev Req Model (2010 GRC) SF" xfId="4059"/>
    <cellStyle name="_Portfolio SPlan Base Case.xls Chart 1_Final Order Electric EXHIBIT A-1" xfId="4060"/>
    <cellStyle name="_Portfolio SPlan Base Case.xls Chart 1_Final Order Electric EXHIBIT A-1 2" xfId="4061"/>
    <cellStyle name="_Portfolio SPlan Base Case.xls Chart 1_Final Order Electric EXHIBIT A-1 2 2" xfId="4062"/>
    <cellStyle name="_Portfolio SPlan Base Case.xls Chart 1_Final Order Electric EXHIBIT A-1 3" xfId="4063"/>
    <cellStyle name="_Portfolio SPlan Base Case.xls Chart 1_NIM Summary" xfId="4064"/>
    <cellStyle name="_Portfolio SPlan Base Case.xls Chart 1_NIM Summary 2" xfId="4065"/>
    <cellStyle name="_Portfolio SPlan Base Case.xls Chart 1_Rebuttal Power Costs" xfId="4066"/>
    <cellStyle name="_Portfolio SPlan Base Case.xls Chart 1_Rebuttal Power Costs 2" xfId="4067"/>
    <cellStyle name="_Portfolio SPlan Base Case.xls Chart 1_Rebuttal Power Costs 2 2" xfId="4068"/>
    <cellStyle name="_Portfolio SPlan Base Case.xls Chart 1_Rebuttal Power Costs 3" xfId="4069"/>
    <cellStyle name="_Portfolio SPlan Base Case.xls Chart 1_Rebuttal Power Costs_Adj Bench DR 3 for Initial Briefs (Electric)" xfId="4070"/>
    <cellStyle name="_Portfolio SPlan Base Case.xls Chart 1_Rebuttal Power Costs_Adj Bench DR 3 for Initial Briefs (Electric) 2" xfId="4071"/>
    <cellStyle name="_Portfolio SPlan Base Case.xls Chart 1_Rebuttal Power Costs_Adj Bench DR 3 for Initial Briefs (Electric) 2 2" xfId="4072"/>
    <cellStyle name="_Portfolio SPlan Base Case.xls Chart 1_Rebuttal Power Costs_Adj Bench DR 3 for Initial Briefs (Electric) 3" xfId="4073"/>
    <cellStyle name="_Portfolio SPlan Base Case.xls Chart 1_Rebuttal Power Costs_Electric Rev Req Model (2009 GRC) Rebuttal" xfId="4074"/>
    <cellStyle name="_Portfolio SPlan Base Case.xls Chart 1_Rebuttal Power Costs_Electric Rev Req Model (2009 GRC) Rebuttal 2" xfId="4075"/>
    <cellStyle name="_Portfolio SPlan Base Case.xls Chart 1_Rebuttal Power Costs_Electric Rev Req Model (2009 GRC) Rebuttal 2 2" xfId="4076"/>
    <cellStyle name="_Portfolio SPlan Base Case.xls Chart 1_Rebuttal Power Costs_Electric Rev Req Model (2009 GRC) Rebuttal 3" xfId="4077"/>
    <cellStyle name="_Portfolio SPlan Base Case.xls Chart 1_Rebuttal Power Costs_Electric Rev Req Model (2009 GRC) Rebuttal REmoval of New  WH Solar AdjustMI" xfId="4078"/>
    <cellStyle name="_Portfolio SPlan Base Case.xls Chart 1_Rebuttal Power Costs_Electric Rev Req Model (2009 GRC) Rebuttal REmoval of New  WH Solar AdjustMI 2" xfId="4079"/>
    <cellStyle name="_Portfolio SPlan Base Case.xls Chart 1_Rebuttal Power Costs_Electric Rev Req Model (2009 GRC) Rebuttal REmoval of New  WH Solar AdjustMI 2 2" xfId="4080"/>
    <cellStyle name="_Portfolio SPlan Base Case.xls Chart 1_Rebuttal Power Costs_Electric Rev Req Model (2009 GRC) Rebuttal REmoval of New  WH Solar AdjustMI 3" xfId="4081"/>
    <cellStyle name="_Portfolio SPlan Base Case.xls Chart 1_Rebuttal Power Costs_Electric Rev Req Model (2009 GRC) Revised 01-18-2010" xfId="4082"/>
    <cellStyle name="_Portfolio SPlan Base Case.xls Chart 1_Rebuttal Power Costs_Electric Rev Req Model (2009 GRC) Revised 01-18-2010 2" xfId="4083"/>
    <cellStyle name="_Portfolio SPlan Base Case.xls Chart 1_Rebuttal Power Costs_Electric Rev Req Model (2009 GRC) Revised 01-18-2010 2 2" xfId="4084"/>
    <cellStyle name="_Portfolio SPlan Base Case.xls Chart 1_Rebuttal Power Costs_Electric Rev Req Model (2009 GRC) Revised 01-18-2010 3" xfId="4085"/>
    <cellStyle name="_Portfolio SPlan Base Case.xls Chart 1_Rebuttal Power Costs_Final Order Electric EXHIBIT A-1" xfId="4086"/>
    <cellStyle name="_Portfolio SPlan Base Case.xls Chart 1_Rebuttal Power Costs_Final Order Electric EXHIBIT A-1 2" xfId="4087"/>
    <cellStyle name="_Portfolio SPlan Base Case.xls Chart 1_Rebuttal Power Costs_Final Order Electric EXHIBIT A-1 2 2" xfId="4088"/>
    <cellStyle name="_Portfolio SPlan Base Case.xls Chart 1_Rebuttal Power Costs_Final Order Electric EXHIBIT A-1 3" xfId="4089"/>
    <cellStyle name="_Portfolio SPlan Base Case.xls Chart 1_TENASKA REGULATORY ASSET" xfId="4090"/>
    <cellStyle name="_Portfolio SPlan Base Case.xls Chart 1_TENASKA REGULATORY ASSET 2" xfId="4091"/>
    <cellStyle name="_Portfolio SPlan Base Case.xls Chart 1_TENASKA REGULATORY ASSET 2 2" xfId="4092"/>
    <cellStyle name="_Portfolio SPlan Base Case.xls Chart 1_TENASKA REGULATORY ASSET 3" xfId="4093"/>
    <cellStyle name="_Portfolio SPlan Base Case.xls Chart 2" xfId="4094"/>
    <cellStyle name="_Portfolio SPlan Base Case.xls Chart 2 2" xfId="4095"/>
    <cellStyle name="_Portfolio SPlan Base Case.xls Chart 2 2 2" xfId="4096"/>
    <cellStyle name="_Portfolio SPlan Base Case.xls Chart 2 3" xfId="4097"/>
    <cellStyle name="_Portfolio SPlan Base Case.xls Chart 2_Adj Bench DR 3 for Initial Briefs (Electric)" xfId="4098"/>
    <cellStyle name="_Portfolio SPlan Base Case.xls Chart 2_Adj Bench DR 3 for Initial Briefs (Electric) 2" xfId="4099"/>
    <cellStyle name="_Portfolio SPlan Base Case.xls Chart 2_Adj Bench DR 3 for Initial Briefs (Electric) 2 2" xfId="4100"/>
    <cellStyle name="_Portfolio SPlan Base Case.xls Chart 2_Adj Bench DR 3 for Initial Briefs (Electric) 3" xfId="4101"/>
    <cellStyle name="_Portfolio SPlan Base Case.xls Chart 2_Book1" xfId="4102"/>
    <cellStyle name="_Portfolio SPlan Base Case.xls Chart 2_Book2" xfId="4103"/>
    <cellStyle name="_Portfolio SPlan Base Case.xls Chart 2_Book2 2" xfId="4104"/>
    <cellStyle name="_Portfolio SPlan Base Case.xls Chart 2_Book2 2 2" xfId="4105"/>
    <cellStyle name="_Portfolio SPlan Base Case.xls Chart 2_Book2 3" xfId="4106"/>
    <cellStyle name="_Portfolio SPlan Base Case.xls Chart 2_Book2_Adj Bench DR 3 for Initial Briefs (Electric)" xfId="4107"/>
    <cellStyle name="_Portfolio SPlan Base Case.xls Chart 2_Book2_Adj Bench DR 3 for Initial Briefs (Electric) 2" xfId="4108"/>
    <cellStyle name="_Portfolio SPlan Base Case.xls Chart 2_Book2_Adj Bench DR 3 for Initial Briefs (Electric) 2 2" xfId="4109"/>
    <cellStyle name="_Portfolio SPlan Base Case.xls Chart 2_Book2_Adj Bench DR 3 for Initial Briefs (Electric) 3" xfId="4110"/>
    <cellStyle name="_Portfolio SPlan Base Case.xls Chart 2_Book2_Electric Rev Req Model (2009 GRC) Rebuttal" xfId="4111"/>
    <cellStyle name="_Portfolio SPlan Base Case.xls Chart 2_Book2_Electric Rev Req Model (2009 GRC) Rebuttal 2" xfId="4112"/>
    <cellStyle name="_Portfolio SPlan Base Case.xls Chart 2_Book2_Electric Rev Req Model (2009 GRC) Rebuttal 2 2" xfId="4113"/>
    <cellStyle name="_Portfolio SPlan Base Case.xls Chart 2_Book2_Electric Rev Req Model (2009 GRC) Rebuttal 3" xfId="4114"/>
    <cellStyle name="_Portfolio SPlan Base Case.xls Chart 2_Book2_Electric Rev Req Model (2009 GRC) Rebuttal REmoval of New  WH Solar AdjustMI" xfId="4115"/>
    <cellStyle name="_Portfolio SPlan Base Case.xls Chart 2_Book2_Electric Rev Req Model (2009 GRC) Rebuttal REmoval of New  WH Solar AdjustMI 2" xfId="4116"/>
    <cellStyle name="_Portfolio SPlan Base Case.xls Chart 2_Book2_Electric Rev Req Model (2009 GRC) Rebuttal REmoval of New  WH Solar AdjustMI 2 2" xfId="4117"/>
    <cellStyle name="_Portfolio SPlan Base Case.xls Chart 2_Book2_Electric Rev Req Model (2009 GRC) Rebuttal REmoval of New  WH Solar AdjustMI 3" xfId="4118"/>
    <cellStyle name="_Portfolio SPlan Base Case.xls Chart 2_Book2_Electric Rev Req Model (2009 GRC) Revised 01-18-2010" xfId="4119"/>
    <cellStyle name="_Portfolio SPlan Base Case.xls Chart 2_Book2_Electric Rev Req Model (2009 GRC) Revised 01-18-2010 2" xfId="4120"/>
    <cellStyle name="_Portfolio SPlan Base Case.xls Chart 2_Book2_Electric Rev Req Model (2009 GRC) Revised 01-18-2010 2 2" xfId="4121"/>
    <cellStyle name="_Portfolio SPlan Base Case.xls Chart 2_Book2_Electric Rev Req Model (2009 GRC) Revised 01-18-2010 3" xfId="4122"/>
    <cellStyle name="_Portfolio SPlan Base Case.xls Chart 2_Book2_Final Order Electric EXHIBIT A-1" xfId="4123"/>
    <cellStyle name="_Portfolio SPlan Base Case.xls Chart 2_Book2_Final Order Electric EXHIBIT A-1 2" xfId="4124"/>
    <cellStyle name="_Portfolio SPlan Base Case.xls Chart 2_Book2_Final Order Electric EXHIBIT A-1 2 2" xfId="4125"/>
    <cellStyle name="_Portfolio SPlan Base Case.xls Chart 2_Book2_Final Order Electric EXHIBIT A-1 3" xfId="4126"/>
    <cellStyle name="_Portfolio SPlan Base Case.xls Chart 2_Chelan PUD Power Costs (8-10)" xfId="4127"/>
    <cellStyle name="_Portfolio SPlan Base Case.xls Chart 2_Confidential Material" xfId="4128"/>
    <cellStyle name="_Portfolio SPlan Base Case.xls Chart 2_DEM-WP(C) Colstrip 12 Coal Cost Forecast 2010GRC" xfId="4129"/>
    <cellStyle name="_Portfolio SPlan Base Case.xls Chart 2_DEM-WP(C) Production O&amp;M 2010GRC As-Filed" xfId="4130"/>
    <cellStyle name="_Portfolio SPlan Base Case.xls Chart 2_DEM-WP(C) Production O&amp;M 2010GRC As-Filed 2" xfId="4131"/>
    <cellStyle name="_Portfolio SPlan Base Case.xls Chart 2_Electric Rev Req Model (2009 GRC) " xfId="4132"/>
    <cellStyle name="_Portfolio SPlan Base Case.xls Chart 2_Electric Rev Req Model (2009 GRC)  2" xfId="4133"/>
    <cellStyle name="_Portfolio SPlan Base Case.xls Chart 2_Electric Rev Req Model (2009 GRC)  2 2" xfId="4134"/>
    <cellStyle name="_Portfolio SPlan Base Case.xls Chart 2_Electric Rev Req Model (2009 GRC)  3" xfId="4135"/>
    <cellStyle name="_Portfolio SPlan Base Case.xls Chart 2_Electric Rev Req Model (2009 GRC)  4" xfId="4136"/>
    <cellStyle name="_Portfolio SPlan Base Case.xls Chart 2_Electric Rev Req Model (2009 GRC) Rebuttal" xfId="4137"/>
    <cellStyle name="_Portfolio SPlan Base Case.xls Chart 2_Electric Rev Req Model (2009 GRC) Rebuttal 2" xfId="4138"/>
    <cellStyle name="_Portfolio SPlan Base Case.xls Chart 2_Electric Rev Req Model (2009 GRC) Rebuttal 2 2" xfId="4139"/>
    <cellStyle name="_Portfolio SPlan Base Case.xls Chart 2_Electric Rev Req Model (2009 GRC) Rebuttal 3" xfId="4140"/>
    <cellStyle name="_Portfolio SPlan Base Case.xls Chart 2_Electric Rev Req Model (2009 GRC) Rebuttal 4" xfId="4141"/>
    <cellStyle name="_Portfolio SPlan Base Case.xls Chart 2_Electric Rev Req Model (2009 GRC) Rebuttal REmoval of New  WH Solar AdjustMI" xfId="4142"/>
    <cellStyle name="_Portfolio SPlan Base Case.xls Chart 2_Electric Rev Req Model (2009 GRC) Rebuttal REmoval of New  WH Solar AdjustMI 2" xfId="4143"/>
    <cellStyle name="_Portfolio SPlan Base Case.xls Chart 2_Electric Rev Req Model (2009 GRC) Rebuttal REmoval of New  WH Solar AdjustMI 2 2" xfId="4144"/>
    <cellStyle name="_Portfolio SPlan Base Case.xls Chart 2_Electric Rev Req Model (2009 GRC) Rebuttal REmoval of New  WH Solar AdjustMI 3" xfId="4145"/>
    <cellStyle name="_Portfolio SPlan Base Case.xls Chart 2_Electric Rev Req Model (2009 GRC) Rebuttal REmoval of New  WH Solar AdjustMI 4" xfId="4146"/>
    <cellStyle name="_Portfolio SPlan Base Case.xls Chart 2_Electric Rev Req Model (2009 GRC) Revised 01-18-2010" xfId="4147"/>
    <cellStyle name="_Portfolio SPlan Base Case.xls Chart 2_Electric Rev Req Model (2009 GRC) Revised 01-18-2010 2" xfId="4148"/>
    <cellStyle name="_Portfolio SPlan Base Case.xls Chart 2_Electric Rev Req Model (2009 GRC) Revised 01-18-2010 2 2" xfId="4149"/>
    <cellStyle name="_Portfolio SPlan Base Case.xls Chart 2_Electric Rev Req Model (2009 GRC) Revised 01-18-2010 3" xfId="4150"/>
    <cellStyle name="_Portfolio SPlan Base Case.xls Chart 2_Electric Rev Req Model (2009 GRC) Revised 01-18-2010 4" xfId="4151"/>
    <cellStyle name="_Portfolio SPlan Base Case.xls Chart 2_Electric Rev Req Model (2010 GRC)" xfId="4152"/>
    <cellStyle name="_Portfolio SPlan Base Case.xls Chart 2_Electric Rev Req Model (2010 GRC) SF" xfId="4153"/>
    <cellStyle name="_Portfolio SPlan Base Case.xls Chart 2_Final Order Electric EXHIBIT A-1" xfId="4154"/>
    <cellStyle name="_Portfolio SPlan Base Case.xls Chart 2_Final Order Electric EXHIBIT A-1 2" xfId="4155"/>
    <cellStyle name="_Portfolio SPlan Base Case.xls Chart 2_Final Order Electric EXHIBIT A-1 2 2" xfId="4156"/>
    <cellStyle name="_Portfolio SPlan Base Case.xls Chart 2_Final Order Electric EXHIBIT A-1 3" xfId="4157"/>
    <cellStyle name="_Portfolio SPlan Base Case.xls Chart 2_Final Order Electric EXHIBIT A-1 4" xfId="4158"/>
    <cellStyle name="_Portfolio SPlan Base Case.xls Chart 2_NIM Summary" xfId="4159"/>
    <cellStyle name="_Portfolio SPlan Base Case.xls Chart 2_NIM Summary 2" xfId="4160"/>
    <cellStyle name="_Portfolio SPlan Base Case.xls Chart 2_Rebuttal Power Costs" xfId="4161"/>
    <cellStyle name="_Portfolio SPlan Base Case.xls Chart 2_Rebuttal Power Costs 2" xfId="4162"/>
    <cellStyle name="_Portfolio SPlan Base Case.xls Chart 2_Rebuttal Power Costs 2 2" xfId="4163"/>
    <cellStyle name="_Portfolio SPlan Base Case.xls Chart 2_Rebuttal Power Costs 3" xfId="4164"/>
    <cellStyle name="_Portfolio SPlan Base Case.xls Chart 2_Rebuttal Power Costs 4" xfId="4165"/>
    <cellStyle name="_Portfolio SPlan Base Case.xls Chart 2_Rebuttal Power Costs_Adj Bench DR 3 for Initial Briefs (Electric)" xfId="4166"/>
    <cellStyle name="_Portfolio SPlan Base Case.xls Chart 2_Rebuttal Power Costs_Adj Bench DR 3 for Initial Briefs (Electric) 2" xfId="4167"/>
    <cellStyle name="_Portfolio SPlan Base Case.xls Chart 2_Rebuttal Power Costs_Adj Bench DR 3 for Initial Briefs (Electric) 2 2" xfId="4168"/>
    <cellStyle name="_Portfolio SPlan Base Case.xls Chart 2_Rebuttal Power Costs_Adj Bench DR 3 for Initial Briefs (Electric) 3" xfId="4169"/>
    <cellStyle name="_Portfolio SPlan Base Case.xls Chart 2_Rebuttal Power Costs_Adj Bench DR 3 for Initial Briefs (Electric) 4" xfId="4170"/>
    <cellStyle name="_Portfolio SPlan Base Case.xls Chart 2_Rebuttal Power Costs_Electric Rev Req Model (2009 GRC) Rebuttal" xfId="4171"/>
    <cellStyle name="_Portfolio SPlan Base Case.xls Chart 2_Rebuttal Power Costs_Electric Rev Req Model (2009 GRC) Rebuttal 2" xfId="4172"/>
    <cellStyle name="_Portfolio SPlan Base Case.xls Chart 2_Rebuttal Power Costs_Electric Rev Req Model (2009 GRC) Rebuttal 2 2" xfId="4173"/>
    <cellStyle name="_Portfolio SPlan Base Case.xls Chart 2_Rebuttal Power Costs_Electric Rev Req Model (2009 GRC) Rebuttal 3" xfId="4174"/>
    <cellStyle name="_Portfolio SPlan Base Case.xls Chart 2_Rebuttal Power Costs_Electric Rev Req Model (2009 GRC) Rebuttal 4" xfId="4175"/>
    <cellStyle name="_Portfolio SPlan Base Case.xls Chart 2_Rebuttal Power Costs_Electric Rev Req Model (2009 GRC) Rebuttal REmoval of New  WH Solar AdjustMI" xfId="4176"/>
    <cellStyle name="_Portfolio SPlan Base Case.xls Chart 2_Rebuttal Power Costs_Electric Rev Req Model (2009 GRC) Rebuttal REmoval of New  WH Solar AdjustMI 2" xfId="4177"/>
    <cellStyle name="_Portfolio SPlan Base Case.xls Chart 2_Rebuttal Power Costs_Electric Rev Req Model (2009 GRC) Rebuttal REmoval of New  WH Solar AdjustMI 2 2" xfId="4178"/>
    <cellStyle name="_Portfolio SPlan Base Case.xls Chart 2_Rebuttal Power Costs_Electric Rev Req Model (2009 GRC) Rebuttal REmoval of New  WH Solar AdjustMI 3" xfId="4179"/>
    <cellStyle name="_Portfolio SPlan Base Case.xls Chart 2_Rebuttal Power Costs_Electric Rev Req Model (2009 GRC) Rebuttal REmoval of New  WH Solar AdjustMI 4" xfId="4180"/>
    <cellStyle name="_Portfolio SPlan Base Case.xls Chart 2_Rebuttal Power Costs_Electric Rev Req Model (2009 GRC) Revised 01-18-2010" xfId="4181"/>
    <cellStyle name="_Portfolio SPlan Base Case.xls Chart 2_Rebuttal Power Costs_Electric Rev Req Model (2009 GRC) Revised 01-18-2010 2" xfId="4182"/>
    <cellStyle name="_Portfolio SPlan Base Case.xls Chart 2_Rebuttal Power Costs_Electric Rev Req Model (2009 GRC) Revised 01-18-2010 2 2" xfId="4183"/>
    <cellStyle name="_Portfolio SPlan Base Case.xls Chart 2_Rebuttal Power Costs_Electric Rev Req Model (2009 GRC) Revised 01-18-2010 3" xfId="4184"/>
    <cellStyle name="_Portfolio SPlan Base Case.xls Chart 2_Rebuttal Power Costs_Electric Rev Req Model (2009 GRC) Revised 01-18-2010 4" xfId="4185"/>
    <cellStyle name="_Portfolio SPlan Base Case.xls Chart 2_Rebuttal Power Costs_Final Order Electric EXHIBIT A-1" xfId="4186"/>
    <cellStyle name="_Portfolio SPlan Base Case.xls Chart 2_Rebuttal Power Costs_Final Order Electric EXHIBIT A-1 2" xfId="4187"/>
    <cellStyle name="_Portfolio SPlan Base Case.xls Chart 2_Rebuttal Power Costs_Final Order Electric EXHIBIT A-1 2 2" xfId="4188"/>
    <cellStyle name="_Portfolio SPlan Base Case.xls Chart 2_Rebuttal Power Costs_Final Order Electric EXHIBIT A-1 3" xfId="4189"/>
    <cellStyle name="_Portfolio SPlan Base Case.xls Chart 2_Rebuttal Power Costs_Final Order Electric EXHIBIT A-1 4" xfId="4190"/>
    <cellStyle name="_Portfolio SPlan Base Case.xls Chart 2_TENASKA REGULATORY ASSET" xfId="4191"/>
    <cellStyle name="_Portfolio SPlan Base Case.xls Chart 2_TENASKA REGULATORY ASSET 2" xfId="4192"/>
    <cellStyle name="_Portfolio SPlan Base Case.xls Chart 2_TENASKA REGULATORY ASSET 2 2" xfId="4193"/>
    <cellStyle name="_Portfolio SPlan Base Case.xls Chart 2_TENASKA REGULATORY ASSET 3" xfId="4194"/>
    <cellStyle name="_Portfolio SPlan Base Case.xls Chart 2_TENASKA REGULATORY ASSET 4" xfId="4195"/>
    <cellStyle name="_Portfolio SPlan Base Case.xls Chart 3" xfId="4196"/>
    <cellStyle name="_Portfolio SPlan Base Case.xls Chart 3 2" xfId="4197"/>
    <cellStyle name="_Portfolio SPlan Base Case.xls Chart 3 2 2" xfId="4198"/>
    <cellStyle name="_Portfolio SPlan Base Case.xls Chart 3 3" xfId="4199"/>
    <cellStyle name="_Portfolio SPlan Base Case.xls Chart 3 4" xfId="4200"/>
    <cellStyle name="_Portfolio SPlan Base Case.xls Chart 3_Adj Bench DR 3 for Initial Briefs (Electric)" xfId="4201"/>
    <cellStyle name="_Portfolio SPlan Base Case.xls Chart 3_Adj Bench DR 3 for Initial Briefs (Electric) 2" xfId="4202"/>
    <cellStyle name="_Portfolio SPlan Base Case.xls Chart 3_Adj Bench DR 3 for Initial Briefs (Electric) 2 2" xfId="4203"/>
    <cellStyle name="_Portfolio SPlan Base Case.xls Chart 3_Adj Bench DR 3 for Initial Briefs (Electric) 3" xfId="4204"/>
    <cellStyle name="_Portfolio SPlan Base Case.xls Chart 3_Adj Bench DR 3 for Initial Briefs (Electric) 4" xfId="4205"/>
    <cellStyle name="_Portfolio SPlan Base Case.xls Chart 3_Book1" xfId="4206"/>
    <cellStyle name="_Portfolio SPlan Base Case.xls Chart 3_Book2" xfId="4207"/>
    <cellStyle name="_Portfolio SPlan Base Case.xls Chart 3_Book2 2" xfId="4208"/>
    <cellStyle name="_Portfolio SPlan Base Case.xls Chart 3_Book2 2 2" xfId="4209"/>
    <cellStyle name="_Portfolio SPlan Base Case.xls Chart 3_Book2 3" xfId="4210"/>
    <cellStyle name="_Portfolio SPlan Base Case.xls Chart 3_Book2 4" xfId="4211"/>
    <cellStyle name="_Portfolio SPlan Base Case.xls Chart 3_Book2_Adj Bench DR 3 for Initial Briefs (Electric)" xfId="4212"/>
    <cellStyle name="_Portfolio SPlan Base Case.xls Chart 3_Book2_Adj Bench DR 3 for Initial Briefs (Electric) 2" xfId="4213"/>
    <cellStyle name="_Portfolio SPlan Base Case.xls Chart 3_Book2_Adj Bench DR 3 for Initial Briefs (Electric) 2 2" xfId="4214"/>
    <cellStyle name="_Portfolio SPlan Base Case.xls Chart 3_Book2_Adj Bench DR 3 for Initial Briefs (Electric) 3" xfId="4215"/>
    <cellStyle name="_Portfolio SPlan Base Case.xls Chart 3_Book2_Adj Bench DR 3 for Initial Briefs (Electric) 4" xfId="4216"/>
    <cellStyle name="_Portfolio SPlan Base Case.xls Chart 3_Book2_Electric Rev Req Model (2009 GRC) Rebuttal" xfId="4217"/>
    <cellStyle name="_Portfolio SPlan Base Case.xls Chart 3_Book2_Electric Rev Req Model (2009 GRC) Rebuttal 2" xfId="4218"/>
    <cellStyle name="_Portfolio SPlan Base Case.xls Chart 3_Book2_Electric Rev Req Model (2009 GRC) Rebuttal 2 2" xfId="4219"/>
    <cellStyle name="_Portfolio SPlan Base Case.xls Chart 3_Book2_Electric Rev Req Model (2009 GRC) Rebuttal 3" xfId="4220"/>
    <cellStyle name="_Portfolio SPlan Base Case.xls Chart 3_Book2_Electric Rev Req Model (2009 GRC) Rebuttal 4" xfId="4221"/>
    <cellStyle name="_Portfolio SPlan Base Case.xls Chart 3_Book2_Electric Rev Req Model (2009 GRC) Rebuttal REmoval of New  WH Solar AdjustMI" xfId="4222"/>
    <cellStyle name="_Portfolio SPlan Base Case.xls Chart 3_Book2_Electric Rev Req Model (2009 GRC) Rebuttal REmoval of New  WH Solar AdjustMI 2" xfId="4223"/>
    <cellStyle name="_Portfolio SPlan Base Case.xls Chart 3_Book2_Electric Rev Req Model (2009 GRC) Rebuttal REmoval of New  WH Solar AdjustMI 2 2" xfId="4224"/>
    <cellStyle name="_Portfolio SPlan Base Case.xls Chart 3_Book2_Electric Rev Req Model (2009 GRC) Rebuttal REmoval of New  WH Solar AdjustMI 3" xfId="4225"/>
    <cellStyle name="_Portfolio SPlan Base Case.xls Chart 3_Book2_Electric Rev Req Model (2009 GRC) Rebuttal REmoval of New  WH Solar AdjustMI 4" xfId="4226"/>
    <cellStyle name="_Portfolio SPlan Base Case.xls Chart 3_Book2_Electric Rev Req Model (2009 GRC) Revised 01-18-2010" xfId="4227"/>
    <cellStyle name="_Portfolio SPlan Base Case.xls Chart 3_Book2_Electric Rev Req Model (2009 GRC) Revised 01-18-2010 2" xfId="4228"/>
    <cellStyle name="_Portfolio SPlan Base Case.xls Chart 3_Book2_Electric Rev Req Model (2009 GRC) Revised 01-18-2010 2 2" xfId="4229"/>
    <cellStyle name="_Portfolio SPlan Base Case.xls Chart 3_Book2_Electric Rev Req Model (2009 GRC) Revised 01-18-2010 3" xfId="4230"/>
    <cellStyle name="_Portfolio SPlan Base Case.xls Chart 3_Book2_Electric Rev Req Model (2009 GRC) Revised 01-18-2010 4" xfId="4231"/>
    <cellStyle name="_Portfolio SPlan Base Case.xls Chart 3_Book2_Final Order Electric EXHIBIT A-1" xfId="4232"/>
    <cellStyle name="_Portfolio SPlan Base Case.xls Chart 3_Book2_Final Order Electric EXHIBIT A-1 2" xfId="4233"/>
    <cellStyle name="_Portfolio SPlan Base Case.xls Chart 3_Book2_Final Order Electric EXHIBIT A-1 2 2" xfId="4234"/>
    <cellStyle name="_Portfolio SPlan Base Case.xls Chart 3_Book2_Final Order Electric EXHIBIT A-1 3" xfId="4235"/>
    <cellStyle name="_Portfolio SPlan Base Case.xls Chart 3_Book2_Final Order Electric EXHIBIT A-1 4" xfId="4236"/>
    <cellStyle name="_Portfolio SPlan Base Case.xls Chart 3_Chelan PUD Power Costs (8-10)" xfId="4237"/>
    <cellStyle name="_Portfolio SPlan Base Case.xls Chart 3_Confidential Material" xfId="4238"/>
    <cellStyle name="_Portfolio SPlan Base Case.xls Chart 3_DEM-WP(C) Colstrip 12 Coal Cost Forecast 2010GRC" xfId="4239"/>
    <cellStyle name="_Portfolio SPlan Base Case.xls Chart 3_DEM-WP(C) Production O&amp;M 2010GRC As-Filed" xfId="4240"/>
    <cellStyle name="_Portfolio SPlan Base Case.xls Chart 3_DEM-WP(C) Production O&amp;M 2010GRC As-Filed 2" xfId="4241"/>
    <cellStyle name="_Portfolio SPlan Base Case.xls Chart 3_Electric Rev Req Model (2009 GRC) " xfId="4242"/>
    <cellStyle name="_Portfolio SPlan Base Case.xls Chart 3_Electric Rev Req Model (2009 GRC)  2" xfId="4243"/>
    <cellStyle name="_Portfolio SPlan Base Case.xls Chart 3_Electric Rev Req Model (2009 GRC)  2 2" xfId="4244"/>
    <cellStyle name="_Portfolio SPlan Base Case.xls Chart 3_Electric Rev Req Model (2009 GRC)  3" xfId="4245"/>
    <cellStyle name="_Portfolio SPlan Base Case.xls Chart 3_Electric Rev Req Model (2009 GRC)  4" xfId="4246"/>
    <cellStyle name="_Portfolio SPlan Base Case.xls Chart 3_Electric Rev Req Model (2009 GRC) Rebuttal" xfId="4247"/>
    <cellStyle name="_Portfolio SPlan Base Case.xls Chart 3_Electric Rev Req Model (2009 GRC) Rebuttal 2" xfId="4248"/>
    <cellStyle name="_Portfolio SPlan Base Case.xls Chart 3_Electric Rev Req Model (2009 GRC) Rebuttal 2 2" xfId="4249"/>
    <cellStyle name="_Portfolio SPlan Base Case.xls Chart 3_Electric Rev Req Model (2009 GRC) Rebuttal 3" xfId="4250"/>
    <cellStyle name="_Portfolio SPlan Base Case.xls Chart 3_Electric Rev Req Model (2009 GRC) Rebuttal 4" xfId="4251"/>
    <cellStyle name="_Portfolio SPlan Base Case.xls Chart 3_Electric Rev Req Model (2009 GRC) Rebuttal REmoval of New  WH Solar AdjustMI" xfId="4252"/>
    <cellStyle name="_Portfolio SPlan Base Case.xls Chart 3_Electric Rev Req Model (2009 GRC) Rebuttal REmoval of New  WH Solar AdjustMI 2" xfId="4253"/>
    <cellStyle name="_Portfolio SPlan Base Case.xls Chart 3_Electric Rev Req Model (2009 GRC) Rebuttal REmoval of New  WH Solar AdjustMI 2 2" xfId="4254"/>
    <cellStyle name="_Portfolio SPlan Base Case.xls Chart 3_Electric Rev Req Model (2009 GRC) Rebuttal REmoval of New  WH Solar AdjustMI 3" xfId="4255"/>
    <cellStyle name="_Portfolio SPlan Base Case.xls Chart 3_Electric Rev Req Model (2009 GRC) Rebuttal REmoval of New  WH Solar AdjustMI 4" xfId="4256"/>
    <cellStyle name="_Portfolio SPlan Base Case.xls Chart 3_Electric Rev Req Model (2009 GRC) Revised 01-18-2010" xfId="4257"/>
    <cellStyle name="_Portfolio SPlan Base Case.xls Chart 3_Electric Rev Req Model (2009 GRC) Revised 01-18-2010 2" xfId="4258"/>
    <cellStyle name="_Portfolio SPlan Base Case.xls Chart 3_Electric Rev Req Model (2009 GRC) Revised 01-18-2010 2 2" xfId="4259"/>
    <cellStyle name="_Portfolio SPlan Base Case.xls Chart 3_Electric Rev Req Model (2009 GRC) Revised 01-18-2010 3" xfId="4260"/>
    <cellStyle name="_Portfolio SPlan Base Case.xls Chart 3_Electric Rev Req Model (2009 GRC) Revised 01-18-2010 4" xfId="4261"/>
    <cellStyle name="_Portfolio SPlan Base Case.xls Chart 3_Electric Rev Req Model (2010 GRC)" xfId="4262"/>
    <cellStyle name="_Portfolio SPlan Base Case.xls Chart 3_Electric Rev Req Model (2010 GRC) SF" xfId="4263"/>
    <cellStyle name="_Portfolio SPlan Base Case.xls Chart 3_Final Order Electric EXHIBIT A-1" xfId="4264"/>
    <cellStyle name="_Portfolio SPlan Base Case.xls Chart 3_Final Order Electric EXHIBIT A-1 2" xfId="4265"/>
    <cellStyle name="_Portfolio SPlan Base Case.xls Chart 3_Final Order Electric EXHIBIT A-1 2 2" xfId="4266"/>
    <cellStyle name="_Portfolio SPlan Base Case.xls Chart 3_Final Order Electric EXHIBIT A-1 3" xfId="4267"/>
    <cellStyle name="_Portfolio SPlan Base Case.xls Chart 3_Final Order Electric EXHIBIT A-1 4" xfId="4268"/>
    <cellStyle name="_Portfolio SPlan Base Case.xls Chart 3_NIM Summary" xfId="4269"/>
    <cellStyle name="_Portfolio SPlan Base Case.xls Chart 3_NIM Summary 2" xfId="4270"/>
    <cellStyle name="_Portfolio SPlan Base Case.xls Chart 3_Rebuttal Power Costs" xfId="4271"/>
    <cellStyle name="_Portfolio SPlan Base Case.xls Chart 3_Rebuttal Power Costs 2" xfId="4272"/>
    <cellStyle name="_Portfolio SPlan Base Case.xls Chart 3_Rebuttal Power Costs 2 2" xfId="4273"/>
    <cellStyle name="_Portfolio SPlan Base Case.xls Chart 3_Rebuttal Power Costs 3" xfId="4274"/>
    <cellStyle name="_Portfolio SPlan Base Case.xls Chart 3_Rebuttal Power Costs 4" xfId="4275"/>
    <cellStyle name="_Portfolio SPlan Base Case.xls Chart 3_Rebuttal Power Costs_Adj Bench DR 3 for Initial Briefs (Electric)" xfId="4276"/>
    <cellStyle name="_Portfolio SPlan Base Case.xls Chart 3_Rebuttal Power Costs_Adj Bench DR 3 for Initial Briefs (Electric) 2" xfId="4277"/>
    <cellStyle name="_Portfolio SPlan Base Case.xls Chart 3_Rebuttal Power Costs_Adj Bench DR 3 for Initial Briefs (Electric) 2 2" xfId="4278"/>
    <cellStyle name="_Portfolio SPlan Base Case.xls Chart 3_Rebuttal Power Costs_Adj Bench DR 3 for Initial Briefs (Electric) 3" xfId="4279"/>
    <cellStyle name="_Portfolio SPlan Base Case.xls Chart 3_Rebuttal Power Costs_Adj Bench DR 3 for Initial Briefs (Electric) 4" xfId="4280"/>
    <cellStyle name="_Portfolio SPlan Base Case.xls Chart 3_Rebuttal Power Costs_Electric Rev Req Model (2009 GRC) Rebuttal" xfId="4281"/>
    <cellStyle name="_Portfolio SPlan Base Case.xls Chart 3_Rebuttal Power Costs_Electric Rev Req Model (2009 GRC) Rebuttal 2" xfId="4282"/>
    <cellStyle name="_Portfolio SPlan Base Case.xls Chart 3_Rebuttal Power Costs_Electric Rev Req Model (2009 GRC) Rebuttal 2 2" xfId="4283"/>
    <cellStyle name="_Portfolio SPlan Base Case.xls Chart 3_Rebuttal Power Costs_Electric Rev Req Model (2009 GRC) Rebuttal 3" xfId="4284"/>
    <cellStyle name="_Portfolio SPlan Base Case.xls Chart 3_Rebuttal Power Costs_Electric Rev Req Model (2009 GRC) Rebuttal 4" xfId="4285"/>
    <cellStyle name="_Portfolio SPlan Base Case.xls Chart 3_Rebuttal Power Costs_Electric Rev Req Model (2009 GRC) Rebuttal REmoval of New  WH Solar AdjustMI" xfId="4286"/>
    <cellStyle name="_Portfolio SPlan Base Case.xls Chart 3_Rebuttal Power Costs_Electric Rev Req Model (2009 GRC) Rebuttal REmoval of New  WH Solar AdjustMI 2" xfId="4287"/>
    <cellStyle name="_Portfolio SPlan Base Case.xls Chart 3_Rebuttal Power Costs_Electric Rev Req Model (2009 GRC) Rebuttal REmoval of New  WH Solar AdjustMI 2 2" xfId="4288"/>
    <cellStyle name="_Portfolio SPlan Base Case.xls Chart 3_Rebuttal Power Costs_Electric Rev Req Model (2009 GRC) Rebuttal REmoval of New  WH Solar AdjustMI 3" xfId="4289"/>
    <cellStyle name="_Portfolio SPlan Base Case.xls Chart 3_Rebuttal Power Costs_Electric Rev Req Model (2009 GRC) Rebuttal REmoval of New  WH Solar AdjustMI 4" xfId="4290"/>
    <cellStyle name="_Portfolio SPlan Base Case.xls Chart 3_Rebuttal Power Costs_Electric Rev Req Model (2009 GRC) Revised 01-18-2010" xfId="4291"/>
    <cellStyle name="_Portfolio SPlan Base Case.xls Chart 3_Rebuttal Power Costs_Electric Rev Req Model (2009 GRC) Revised 01-18-2010 2" xfId="4292"/>
    <cellStyle name="_Portfolio SPlan Base Case.xls Chart 3_Rebuttal Power Costs_Electric Rev Req Model (2009 GRC) Revised 01-18-2010 2 2" xfId="4293"/>
    <cellStyle name="_Portfolio SPlan Base Case.xls Chart 3_Rebuttal Power Costs_Electric Rev Req Model (2009 GRC) Revised 01-18-2010 3" xfId="4294"/>
    <cellStyle name="_Portfolio SPlan Base Case.xls Chart 3_Rebuttal Power Costs_Electric Rev Req Model (2009 GRC) Revised 01-18-2010 4" xfId="4295"/>
    <cellStyle name="_Portfolio SPlan Base Case.xls Chart 3_Rebuttal Power Costs_Final Order Electric EXHIBIT A-1" xfId="4296"/>
    <cellStyle name="_Portfolio SPlan Base Case.xls Chart 3_Rebuttal Power Costs_Final Order Electric EXHIBIT A-1 2" xfId="4297"/>
    <cellStyle name="_Portfolio SPlan Base Case.xls Chart 3_Rebuttal Power Costs_Final Order Electric EXHIBIT A-1 2 2" xfId="4298"/>
    <cellStyle name="_Portfolio SPlan Base Case.xls Chart 3_Rebuttal Power Costs_Final Order Electric EXHIBIT A-1 3" xfId="4299"/>
    <cellStyle name="_Portfolio SPlan Base Case.xls Chart 3_Rebuttal Power Costs_Final Order Electric EXHIBIT A-1 4" xfId="4300"/>
    <cellStyle name="_Portfolio SPlan Base Case.xls Chart 3_TENASKA REGULATORY ASSET" xfId="4301"/>
    <cellStyle name="_Portfolio SPlan Base Case.xls Chart 3_TENASKA REGULATORY ASSET 2" xfId="4302"/>
    <cellStyle name="_Portfolio SPlan Base Case.xls Chart 3_TENASKA REGULATORY ASSET 2 2" xfId="4303"/>
    <cellStyle name="_Portfolio SPlan Base Case.xls Chart 3_TENASKA REGULATORY ASSET 3" xfId="4304"/>
    <cellStyle name="_Portfolio SPlan Base Case.xls Chart 3_TENASKA REGULATORY ASSET 4" xfId="4305"/>
    <cellStyle name="_Power Cost Value Copy 11.30.05 gas 1.09.06 AURORA at 1.10.06" xfId="4306"/>
    <cellStyle name="_Power Cost Value Copy 11.30.05 gas 1.09.06 AURORA at 1.10.06 2" xfId="4307"/>
    <cellStyle name="_Power Cost Value Copy 11.30.05 gas 1.09.06 AURORA at 1.10.06 2 2" xfId="4308"/>
    <cellStyle name="_Power Cost Value Copy 11.30.05 gas 1.09.06 AURORA at 1.10.06 2 2 2" xfId="4309"/>
    <cellStyle name="_Power Cost Value Copy 11.30.05 gas 1.09.06 AURORA at 1.10.06 2 3" xfId="4310"/>
    <cellStyle name="_Power Cost Value Copy 11.30.05 gas 1.09.06 AURORA at 1.10.06 3" xfId="4311"/>
    <cellStyle name="_Power Cost Value Copy 11.30.05 gas 1.09.06 AURORA at 1.10.06 3 2" xfId="4312"/>
    <cellStyle name="_Power Cost Value Copy 11.30.05 gas 1.09.06 AURORA at 1.10.06 4" xfId="4313"/>
    <cellStyle name="_Power Cost Value Copy 11.30.05 gas 1.09.06 AURORA at 1.10.06 4 2" xfId="4314"/>
    <cellStyle name="_Power Cost Value Copy 11.30.05 gas 1.09.06 AURORA at 1.10.06 5" xfId="4315"/>
    <cellStyle name="_Power Cost Value Copy 11.30.05 gas 1.09.06 AURORA at 1.10.06_04 07E Wild Horse Wind Expansion (C) (2)" xfId="4316"/>
    <cellStyle name="_Power Cost Value Copy 11.30.05 gas 1.09.06 AURORA at 1.10.06_04 07E Wild Horse Wind Expansion (C) (2) 2" xfId="4317"/>
    <cellStyle name="_Power Cost Value Copy 11.30.05 gas 1.09.06 AURORA at 1.10.06_04 07E Wild Horse Wind Expansion (C) (2) 2 2" xfId="4318"/>
    <cellStyle name="_Power Cost Value Copy 11.30.05 gas 1.09.06 AURORA at 1.10.06_04 07E Wild Horse Wind Expansion (C) (2) 3" xfId="4319"/>
    <cellStyle name="_Power Cost Value Copy 11.30.05 gas 1.09.06 AURORA at 1.10.06_04 07E Wild Horse Wind Expansion (C) (2) 4" xfId="4320"/>
    <cellStyle name="_Power Cost Value Copy 11.30.05 gas 1.09.06 AURORA at 1.10.06_04 07E Wild Horse Wind Expansion (C) (2)_Adj Bench DR 3 for Initial Briefs (Electric)" xfId="4321"/>
    <cellStyle name="_Power Cost Value Copy 11.30.05 gas 1.09.06 AURORA at 1.10.06_04 07E Wild Horse Wind Expansion (C) (2)_Adj Bench DR 3 for Initial Briefs (Electric) 2" xfId="4322"/>
    <cellStyle name="_Power Cost Value Copy 11.30.05 gas 1.09.06 AURORA at 1.10.06_04 07E Wild Horse Wind Expansion (C) (2)_Adj Bench DR 3 for Initial Briefs (Electric) 2 2" xfId="4323"/>
    <cellStyle name="_Power Cost Value Copy 11.30.05 gas 1.09.06 AURORA at 1.10.06_04 07E Wild Horse Wind Expansion (C) (2)_Adj Bench DR 3 for Initial Briefs (Electric) 3" xfId="4324"/>
    <cellStyle name="_Power Cost Value Copy 11.30.05 gas 1.09.06 AURORA at 1.10.06_04 07E Wild Horse Wind Expansion (C) (2)_Adj Bench DR 3 for Initial Briefs (Electric) 4" xfId="4325"/>
    <cellStyle name="_Power Cost Value Copy 11.30.05 gas 1.09.06 AURORA at 1.10.06_04 07E Wild Horse Wind Expansion (C) (2)_Book1" xfId="4326"/>
    <cellStyle name="_Power Cost Value Copy 11.30.05 gas 1.09.06 AURORA at 1.10.06_04 07E Wild Horse Wind Expansion (C) (2)_Electric Rev Req Model (2009 GRC) " xfId="4327"/>
    <cellStyle name="_Power Cost Value Copy 11.30.05 gas 1.09.06 AURORA at 1.10.06_04 07E Wild Horse Wind Expansion (C) (2)_Electric Rev Req Model (2009 GRC)  2" xfId="4328"/>
    <cellStyle name="_Power Cost Value Copy 11.30.05 gas 1.09.06 AURORA at 1.10.06_04 07E Wild Horse Wind Expansion (C) (2)_Electric Rev Req Model (2009 GRC)  2 2" xfId="4329"/>
    <cellStyle name="_Power Cost Value Copy 11.30.05 gas 1.09.06 AURORA at 1.10.06_04 07E Wild Horse Wind Expansion (C) (2)_Electric Rev Req Model (2009 GRC)  3" xfId="4330"/>
    <cellStyle name="_Power Cost Value Copy 11.30.05 gas 1.09.06 AURORA at 1.10.06_04 07E Wild Horse Wind Expansion (C) (2)_Electric Rev Req Model (2009 GRC)  4" xfId="4331"/>
    <cellStyle name="_Power Cost Value Copy 11.30.05 gas 1.09.06 AURORA at 1.10.06_04 07E Wild Horse Wind Expansion (C) (2)_Electric Rev Req Model (2009 GRC) Rebuttal" xfId="4332"/>
    <cellStyle name="_Power Cost Value Copy 11.30.05 gas 1.09.06 AURORA at 1.10.06_04 07E Wild Horse Wind Expansion (C) (2)_Electric Rev Req Model (2009 GRC) Rebuttal 2" xfId="4333"/>
    <cellStyle name="_Power Cost Value Copy 11.30.05 gas 1.09.06 AURORA at 1.10.06_04 07E Wild Horse Wind Expansion (C) (2)_Electric Rev Req Model (2009 GRC) Rebuttal 2 2" xfId="4334"/>
    <cellStyle name="_Power Cost Value Copy 11.30.05 gas 1.09.06 AURORA at 1.10.06_04 07E Wild Horse Wind Expansion (C) (2)_Electric Rev Req Model (2009 GRC) Rebuttal 3" xfId="4335"/>
    <cellStyle name="_Power Cost Value Copy 11.30.05 gas 1.09.06 AURORA at 1.10.06_04 07E Wild Horse Wind Expansion (C) (2)_Electric Rev Req Model (2009 GRC) Rebuttal 4" xfId="4336"/>
    <cellStyle name="_Power Cost Value Copy 11.30.05 gas 1.09.06 AURORA at 1.10.06_04 07E Wild Horse Wind Expansion (C) (2)_Electric Rev Req Model (2009 GRC) Rebuttal REmoval of New  WH Solar AdjustMI" xfId="4337"/>
    <cellStyle name="_Power Cost Value Copy 11.30.05 gas 1.09.06 AURORA at 1.10.06_04 07E Wild Horse Wind Expansion (C) (2)_Electric Rev Req Model (2009 GRC) Rebuttal REmoval of New  WH Solar AdjustMI 2" xfId="4338"/>
    <cellStyle name="_Power Cost Value Copy 11.30.05 gas 1.09.06 AURORA at 1.10.06_04 07E Wild Horse Wind Expansion (C) (2)_Electric Rev Req Model (2009 GRC) Rebuttal REmoval of New  WH Solar AdjustMI 2 2" xfId="4339"/>
    <cellStyle name="_Power Cost Value Copy 11.30.05 gas 1.09.06 AURORA at 1.10.06_04 07E Wild Horse Wind Expansion (C) (2)_Electric Rev Req Model (2009 GRC) Rebuttal REmoval of New  WH Solar AdjustMI 3" xfId="4340"/>
    <cellStyle name="_Power Cost Value Copy 11.30.05 gas 1.09.06 AURORA at 1.10.06_04 07E Wild Horse Wind Expansion (C) (2)_Electric Rev Req Model (2009 GRC) Rebuttal REmoval of New  WH Solar AdjustMI 4" xfId="4341"/>
    <cellStyle name="_Power Cost Value Copy 11.30.05 gas 1.09.06 AURORA at 1.10.06_04 07E Wild Horse Wind Expansion (C) (2)_Electric Rev Req Model (2009 GRC) Revised 01-18-2010" xfId="4342"/>
    <cellStyle name="_Power Cost Value Copy 11.30.05 gas 1.09.06 AURORA at 1.10.06_04 07E Wild Horse Wind Expansion (C) (2)_Electric Rev Req Model (2009 GRC) Revised 01-18-2010 2" xfId="4343"/>
    <cellStyle name="_Power Cost Value Copy 11.30.05 gas 1.09.06 AURORA at 1.10.06_04 07E Wild Horse Wind Expansion (C) (2)_Electric Rev Req Model (2009 GRC) Revised 01-18-2010 2 2" xfId="4344"/>
    <cellStyle name="_Power Cost Value Copy 11.30.05 gas 1.09.06 AURORA at 1.10.06_04 07E Wild Horse Wind Expansion (C) (2)_Electric Rev Req Model (2009 GRC) Revised 01-18-2010 3" xfId="4345"/>
    <cellStyle name="_Power Cost Value Copy 11.30.05 gas 1.09.06 AURORA at 1.10.06_04 07E Wild Horse Wind Expansion (C) (2)_Electric Rev Req Model (2009 GRC) Revised 01-18-2010 4" xfId="4346"/>
    <cellStyle name="_Power Cost Value Copy 11.30.05 gas 1.09.06 AURORA at 1.10.06_04 07E Wild Horse Wind Expansion (C) (2)_Electric Rev Req Model (2010 GRC)" xfId="4347"/>
    <cellStyle name="_Power Cost Value Copy 11.30.05 gas 1.09.06 AURORA at 1.10.06_04 07E Wild Horse Wind Expansion (C) (2)_Electric Rev Req Model (2010 GRC) SF" xfId="4348"/>
    <cellStyle name="_Power Cost Value Copy 11.30.05 gas 1.09.06 AURORA at 1.10.06_04 07E Wild Horse Wind Expansion (C) (2)_Final Order Electric EXHIBIT A-1" xfId="4349"/>
    <cellStyle name="_Power Cost Value Copy 11.30.05 gas 1.09.06 AURORA at 1.10.06_04 07E Wild Horse Wind Expansion (C) (2)_Final Order Electric EXHIBIT A-1 2" xfId="4350"/>
    <cellStyle name="_Power Cost Value Copy 11.30.05 gas 1.09.06 AURORA at 1.10.06_04 07E Wild Horse Wind Expansion (C) (2)_Final Order Electric EXHIBIT A-1 2 2" xfId="4351"/>
    <cellStyle name="_Power Cost Value Copy 11.30.05 gas 1.09.06 AURORA at 1.10.06_04 07E Wild Horse Wind Expansion (C) (2)_Final Order Electric EXHIBIT A-1 3" xfId="4352"/>
    <cellStyle name="_Power Cost Value Copy 11.30.05 gas 1.09.06 AURORA at 1.10.06_04 07E Wild Horse Wind Expansion (C) (2)_Final Order Electric EXHIBIT A-1 4" xfId="4353"/>
    <cellStyle name="_Power Cost Value Copy 11.30.05 gas 1.09.06 AURORA at 1.10.06_04 07E Wild Horse Wind Expansion (C) (2)_TENASKA REGULATORY ASSET" xfId="4354"/>
    <cellStyle name="_Power Cost Value Copy 11.30.05 gas 1.09.06 AURORA at 1.10.06_04 07E Wild Horse Wind Expansion (C) (2)_TENASKA REGULATORY ASSET 2" xfId="4355"/>
    <cellStyle name="_Power Cost Value Copy 11.30.05 gas 1.09.06 AURORA at 1.10.06_04 07E Wild Horse Wind Expansion (C) (2)_TENASKA REGULATORY ASSET 2 2" xfId="4356"/>
    <cellStyle name="_Power Cost Value Copy 11.30.05 gas 1.09.06 AURORA at 1.10.06_04 07E Wild Horse Wind Expansion (C) (2)_TENASKA REGULATORY ASSET 3" xfId="4357"/>
    <cellStyle name="_Power Cost Value Copy 11.30.05 gas 1.09.06 AURORA at 1.10.06_04 07E Wild Horse Wind Expansion (C) (2)_TENASKA REGULATORY ASSET 4" xfId="4358"/>
    <cellStyle name="_Power Cost Value Copy 11.30.05 gas 1.09.06 AURORA at 1.10.06_16.37E Wild Horse Expansion DeferralRevwrkingfile SF" xfId="4359"/>
    <cellStyle name="_Power Cost Value Copy 11.30.05 gas 1.09.06 AURORA at 1.10.06_16.37E Wild Horse Expansion DeferralRevwrkingfile SF 2" xfId="4360"/>
    <cellStyle name="_Power Cost Value Copy 11.30.05 gas 1.09.06 AURORA at 1.10.06_16.37E Wild Horse Expansion DeferralRevwrkingfile SF 2 2" xfId="4361"/>
    <cellStyle name="_Power Cost Value Copy 11.30.05 gas 1.09.06 AURORA at 1.10.06_16.37E Wild Horse Expansion DeferralRevwrkingfile SF 3" xfId="4362"/>
    <cellStyle name="_Power Cost Value Copy 11.30.05 gas 1.09.06 AURORA at 1.10.06_16.37E Wild Horse Expansion DeferralRevwrkingfile SF 4" xfId="4363"/>
    <cellStyle name="_Power Cost Value Copy 11.30.05 gas 1.09.06 AURORA at 1.10.06_2009 Compliance Filing PCA Exhibits for GRC" xfId="4364"/>
    <cellStyle name="_Power Cost Value Copy 11.30.05 gas 1.09.06 AURORA at 1.10.06_2009 Compliance Filing PCA Exhibits for GRC 2" xfId="4365"/>
    <cellStyle name="_Power Cost Value Copy 11.30.05 gas 1.09.06 AURORA at 1.10.06_2009 GRC Compl Filing - Exhibit D" xfId="4366"/>
    <cellStyle name="_Power Cost Value Copy 11.30.05 gas 1.09.06 AURORA at 1.10.06_2009 GRC Compl Filing - Exhibit D 2" xfId="4367"/>
    <cellStyle name="_Power Cost Value Copy 11.30.05 gas 1.09.06 AURORA at 1.10.06_3.01 Income Statement" xfId="4368"/>
    <cellStyle name="_Power Cost Value Copy 11.30.05 gas 1.09.06 AURORA at 1.10.06_4 31 Regulatory Assets and Liabilities  7 06- Exhibit D" xfId="4369"/>
    <cellStyle name="_Power Cost Value Copy 11.30.05 gas 1.09.06 AURORA at 1.10.06_4 31 Regulatory Assets and Liabilities  7 06- Exhibit D 2" xfId="4370"/>
    <cellStyle name="_Power Cost Value Copy 11.30.05 gas 1.09.06 AURORA at 1.10.06_4 31 Regulatory Assets and Liabilities  7 06- Exhibit D 2 2" xfId="4371"/>
    <cellStyle name="_Power Cost Value Copy 11.30.05 gas 1.09.06 AURORA at 1.10.06_4 31 Regulatory Assets and Liabilities  7 06- Exhibit D 3" xfId="4372"/>
    <cellStyle name="_Power Cost Value Copy 11.30.05 gas 1.09.06 AURORA at 1.10.06_4 31 Regulatory Assets and Liabilities  7 06- Exhibit D 4" xfId="4373"/>
    <cellStyle name="_Power Cost Value Copy 11.30.05 gas 1.09.06 AURORA at 1.10.06_4 31 Regulatory Assets and Liabilities  7 06- Exhibit D_NIM Summary" xfId="4374"/>
    <cellStyle name="_Power Cost Value Copy 11.30.05 gas 1.09.06 AURORA at 1.10.06_4 31 Regulatory Assets and Liabilities  7 06- Exhibit D_NIM Summary 2" xfId="4375"/>
    <cellStyle name="_Power Cost Value Copy 11.30.05 gas 1.09.06 AURORA at 1.10.06_4 32 Regulatory Assets and Liabilities  7 06- Exhibit D" xfId="4376"/>
    <cellStyle name="_Power Cost Value Copy 11.30.05 gas 1.09.06 AURORA at 1.10.06_4 32 Regulatory Assets and Liabilities  7 06- Exhibit D 2" xfId="4377"/>
    <cellStyle name="_Power Cost Value Copy 11.30.05 gas 1.09.06 AURORA at 1.10.06_4 32 Regulatory Assets and Liabilities  7 06- Exhibit D 2 2" xfId="4378"/>
    <cellStyle name="_Power Cost Value Copy 11.30.05 gas 1.09.06 AURORA at 1.10.06_4 32 Regulatory Assets and Liabilities  7 06- Exhibit D 3" xfId="4379"/>
    <cellStyle name="_Power Cost Value Copy 11.30.05 gas 1.09.06 AURORA at 1.10.06_4 32 Regulatory Assets and Liabilities  7 06- Exhibit D 4" xfId="4380"/>
    <cellStyle name="_Power Cost Value Copy 11.30.05 gas 1.09.06 AURORA at 1.10.06_4 32 Regulatory Assets and Liabilities  7 06- Exhibit D_NIM Summary" xfId="4381"/>
    <cellStyle name="_Power Cost Value Copy 11.30.05 gas 1.09.06 AURORA at 1.10.06_4 32 Regulatory Assets and Liabilities  7 06- Exhibit D_NIM Summary 2" xfId="4382"/>
    <cellStyle name="_Power Cost Value Copy 11.30.05 gas 1.09.06 AURORA at 1.10.06_ACCOUNTS" xfId="4383"/>
    <cellStyle name="_Power Cost Value Copy 11.30.05 gas 1.09.06 AURORA at 1.10.06_AURORA Total New" xfId="4384"/>
    <cellStyle name="_Power Cost Value Copy 11.30.05 gas 1.09.06 AURORA at 1.10.06_AURORA Total New 2" xfId="4385"/>
    <cellStyle name="_Power Cost Value Copy 11.30.05 gas 1.09.06 AURORA at 1.10.06_Book2" xfId="4386"/>
    <cellStyle name="_Power Cost Value Copy 11.30.05 gas 1.09.06 AURORA at 1.10.06_Book2 2" xfId="4387"/>
    <cellStyle name="_Power Cost Value Copy 11.30.05 gas 1.09.06 AURORA at 1.10.06_Book2 2 2" xfId="4388"/>
    <cellStyle name="_Power Cost Value Copy 11.30.05 gas 1.09.06 AURORA at 1.10.06_Book2 3" xfId="4389"/>
    <cellStyle name="_Power Cost Value Copy 11.30.05 gas 1.09.06 AURORA at 1.10.06_Book2 4" xfId="4390"/>
    <cellStyle name="_Power Cost Value Copy 11.30.05 gas 1.09.06 AURORA at 1.10.06_Book2_Adj Bench DR 3 for Initial Briefs (Electric)" xfId="4391"/>
    <cellStyle name="_Power Cost Value Copy 11.30.05 gas 1.09.06 AURORA at 1.10.06_Book2_Adj Bench DR 3 for Initial Briefs (Electric) 2" xfId="4392"/>
    <cellStyle name="_Power Cost Value Copy 11.30.05 gas 1.09.06 AURORA at 1.10.06_Book2_Adj Bench DR 3 for Initial Briefs (Electric) 2 2" xfId="4393"/>
    <cellStyle name="_Power Cost Value Copy 11.30.05 gas 1.09.06 AURORA at 1.10.06_Book2_Adj Bench DR 3 for Initial Briefs (Electric) 3" xfId="4394"/>
    <cellStyle name="_Power Cost Value Copy 11.30.05 gas 1.09.06 AURORA at 1.10.06_Book2_Adj Bench DR 3 for Initial Briefs (Electric) 4" xfId="4395"/>
    <cellStyle name="_Power Cost Value Copy 11.30.05 gas 1.09.06 AURORA at 1.10.06_Book2_Electric Rev Req Model (2009 GRC) Rebuttal" xfId="4396"/>
    <cellStyle name="_Power Cost Value Copy 11.30.05 gas 1.09.06 AURORA at 1.10.06_Book2_Electric Rev Req Model (2009 GRC) Rebuttal 2" xfId="4397"/>
    <cellStyle name="_Power Cost Value Copy 11.30.05 gas 1.09.06 AURORA at 1.10.06_Book2_Electric Rev Req Model (2009 GRC) Rebuttal 2 2" xfId="4398"/>
    <cellStyle name="_Power Cost Value Copy 11.30.05 gas 1.09.06 AURORA at 1.10.06_Book2_Electric Rev Req Model (2009 GRC) Rebuttal 3" xfId="4399"/>
    <cellStyle name="_Power Cost Value Copy 11.30.05 gas 1.09.06 AURORA at 1.10.06_Book2_Electric Rev Req Model (2009 GRC) Rebuttal 4" xfId="4400"/>
    <cellStyle name="_Power Cost Value Copy 11.30.05 gas 1.09.06 AURORA at 1.10.06_Book2_Electric Rev Req Model (2009 GRC) Rebuttal REmoval of New  WH Solar AdjustMI" xfId="4401"/>
    <cellStyle name="_Power Cost Value Copy 11.30.05 gas 1.09.06 AURORA at 1.10.06_Book2_Electric Rev Req Model (2009 GRC) Rebuttal REmoval of New  WH Solar AdjustMI 2" xfId="4402"/>
    <cellStyle name="_Power Cost Value Copy 11.30.05 gas 1.09.06 AURORA at 1.10.06_Book2_Electric Rev Req Model (2009 GRC) Rebuttal REmoval of New  WH Solar AdjustMI 2 2" xfId="4403"/>
    <cellStyle name="_Power Cost Value Copy 11.30.05 gas 1.09.06 AURORA at 1.10.06_Book2_Electric Rev Req Model (2009 GRC) Rebuttal REmoval of New  WH Solar AdjustMI 3" xfId="4404"/>
    <cellStyle name="_Power Cost Value Copy 11.30.05 gas 1.09.06 AURORA at 1.10.06_Book2_Electric Rev Req Model (2009 GRC) Rebuttal REmoval of New  WH Solar AdjustMI 4" xfId="4405"/>
    <cellStyle name="_Power Cost Value Copy 11.30.05 gas 1.09.06 AURORA at 1.10.06_Book2_Electric Rev Req Model (2009 GRC) Revised 01-18-2010" xfId="4406"/>
    <cellStyle name="_Power Cost Value Copy 11.30.05 gas 1.09.06 AURORA at 1.10.06_Book2_Electric Rev Req Model (2009 GRC) Revised 01-18-2010 2" xfId="4407"/>
    <cellStyle name="_Power Cost Value Copy 11.30.05 gas 1.09.06 AURORA at 1.10.06_Book2_Electric Rev Req Model (2009 GRC) Revised 01-18-2010 2 2" xfId="4408"/>
    <cellStyle name="_Power Cost Value Copy 11.30.05 gas 1.09.06 AURORA at 1.10.06_Book2_Electric Rev Req Model (2009 GRC) Revised 01-18-2010 3" xfId="4409"/>
    <cellStyle name="_Power Cost Value Copy 11.30.05 gas 1.09.06 AURORA at 1.10.06_Book2_Electric Rev Req Model (2009 GRC) Revised 01-18-2010 4" xfId="4410"/>
    <cellStyle name="_Power Cost Value Copy 11.30.05 gas 1.09.06 AURORA at 1.10.06_Book2_Final Order Electric EXHIBIT A-1" xfId="4411"/>
    <cellStyle name="_Power Cost Value Copy 11.30.05 gas 1.09.06 AURORA at 1.10.06_Book2_Final Order Electric EXHIBIT A-1 2" xfId="4412"/>
    <cellStyle name="_Power Cost Value Copy 11.30.05 gas 1.09.06 AURORA at 1.10.06_Book2_Final Order Electric EXHIBIT A-1 2 2" xfId="4413"/>
    <cellStyle name="_Power Cost Value Copy 11.30.05 gas 1.09.06 AURORA at 1.10.06_Book2_Final Order Electric EXHIBIT A-1 3" xfId="4414"/>
    <cellStyle name="_Power Cost Value Copy 11.30.05 gas 1.09.06 AURORA at 1.10.06_Book2_Final Order Electric EXHIBIT A-1 4" xfId="4415"/>
    <cellStyle name="_Power Cost Value Copy 11.30.05 gas 1.09.06 AURORA at 1.10.06_Book4" xfId="4416"/>
    <cellStyle name="_Power Cost Value Copy 11.30.05 gas 1.09.06 AURORA at 1.10.06_Book4 2" xfId="4417"/>
    <cellStyle name="_Power Cost Value Copy 11.30.05 gas 1.09.06 AURORA at 1.10.06_Book4 2 2" xfId="4418"/>
    <cellStyle name="_Power Cost Value Copy 11.30.05 gas 1.09.06 AURORA at 1.10.06_Book4 3" xfId="4419"/>
    <cellStyle name="_Power Cost Value Copy 11.30.05 gas 1.09.06 AURORA at 1.10.06_Book4 4" xfId="4420"/>
    <cellStyle name="_Power Cost Value Copy 11.30.05 gas 1.09.06 AURORA at 1.10.06_Book9" xfId="4421"/>
    <cellStyle name="_Power Cost Value Copy 11.30.05 gas 1.09.06 AURORA at 1.10.06_Book9 2" xfId="4422"/>
    <cellStyle name="_Power Cost Value Copy 11.30.05 gas 1.09.06 AURORA at 1.10.06_Book9 2 2" xfId="4423"/>
    <cellStyle name="_Power Cost Value Copy 11.30.05 gas 1.09.06 AURORA at 1.10.06_Book9 3" xfId="4424"/>
    <cellStyle name="_Power Cost Value Copy 11.30.05 gas 1.09.06 AURORA at 1.10.06_Book9 4" xfId="4425"/>
    <cellStyle name="_Power Cost Value Copy 11.30.05 gas 1.09.06 AURORA at 1.10.06_Check the Interest Calculation" xfId="4426"/>
    <cellStyle name="_Power Cost Value Copy 11.30.05 gas 1.09.06 AURORA at 1.10.06_Check the Interest Calculation_Scenario 1 REC vs PTC Offset" xfId="4427"/>
    <cellStyle name="_Power Cost Value Copy 11.30.05 gas 1.09.06 AURORA at 1.10.06_Check the Interest Calculation_Scenario 3" xfId="4428"/>
    <cellStyle name="_Power Cost Value Copy 11.30.05 gas 1.09.06 AURORA at 1.10.06_Chelan PUD Power Costs (8-10)" xfId="4429"/>
    <cellStyle name="_Power Cost Value Copy 11.30.05 gas 1.09.06 AURORA at 1.10.06_Direct Assignment Distribution Plant 2008" xfId="4430"/>
    <cellStyle name="_Power Cost Value Copy 11.30.05 gas 1.09.06 AURORA at 1.10.06_Direct Assignment Distribution Plant 2008 2" xfId="4431"/>
    <cellStyle name="_Power Cost Value Copy 11.30.05 gas 1.09.06 AURORA at 1.10.06_Direct Assignment Distribution Plant 2008 2 2" xfId="4432"/>
    <cellStyle name="_Power Cost Value Copy 11.30.05 gas 1.09.06 AURORA at 1.10.06_Direct Assignment Distribution Plant 2008 2 2 2" xfId="4433"/>
    <cellStyle name="_Power Cost Value Copy 11.30.05 gas 1.09.06 AURORA at 1.10.06_Direct Assignment Distribution Plant 2008 2 3" xfId="4434"/>
    <cellStyle name="_Power Cost Value Copy 11.30.05 gas 1.09.06 AURORA at 1.10.06_Direct Assignment Distribution Plant 2008 2 3 2" xfId="4435"/>
    <cellStyle name="_Power Cost Value Copy 11.30.05 gas 1.09.06 AURORA at 1.10.06_Direct Assignment Distribution Plant 2008 2 4" xfId="4436"/>
    <cellStyle name="_Power Cost Value Copy 11.30.05 gas 1.09.06 AURORA at 1.10.06_Direct Assignment Distribution Plant 2008 2 4 2" xfId="4437"/>
    <cellStyle name="_Power Cost Value Copy 11.30.05 gas 1.09.06 AURORA at 1.10.06_Direct Assignment Distribution Plant 2008 3" xfId="4438"/>
    <cellStyle name="_Power Cost Value Copy 11.30.05 gas 1.09.06 AURORA at 1.10.06_Direct Assignment Distribution Plant 2008 3 2" xfId="4439"/>
    <cellStyle name="_Power Cost Value Copy 11.30.05 gas 1.09.06 AURORA at 1.10.06_Direct Assignment Distribution Plant 2008 4" xfId="4440"/>
    <cellStyle name="_Power Cost Value Copy 11.30.05 gas 1.09.06 AURORA at 1.10.06_Direct Assignment Distribution Plant 2008 4 2" xfId="4441"/>
    <cellStyle name="_Power Cost Value Copy 11.30.05 gas 1.09.06 AURORA at 1.10.06_Direct Assignment Distribution Plant 2008 5" xfId="4442"/>
    <cellStyle name="_Power Cost Value Copy 11.30.05 gas 1.09.06 AURORA at 1.10.06_Direct Assignment Distribution Plant 2008 6" xfId="4443"/>
    <cellStyle name="_Power Cost Value Copy 11.30.05 gas 1.09.06 AURORA at 1.10.06_Electric COS Inputs" xfId="4444"/>
    <cellStyle name="_Power Cost Value Copy 11.30.05 gas 1.09.06 AURORA at 1.10.06_Electric COS Inputs 2" xfId="4445"/>
    <cellStyle name="_Power Cost Value Copy 11.30.05 gas 1.09.06 AURORA at 1.10.06_Electric COS Inputs 2 2" xfId="4446"/>
    <cellStyle name="_Power Cost Value Copy 11.30.05 gas 1.09.06 AURORA at 1.10.06_Electric COS Inputs 2 2 2" xfId="4447"/>
    <cellStyle name="_Power Cost Value Copy 11.30.05 gas 1.09.06 AURORA at 1.10.06_Electric COS Inputs 2 3" xfId="4448"/>
    <cellStyle name="_Power Cost Value Copy 11.30.05 gas 1.09.06 AURORA at 1.10.06_Electric COS Inputs 2 3 2" xfId="4449"/>
    <cellStyle name="_Power Cost Value Copy 11.30.05 gas 1.09.06 AURORA at 1.10.06_Electric COS Inputs 2 4" xfId="4450"/>
    <cellStyle name="_Power Cost Value Copy 11.30.05 gas 1.09.06 AURORA at 1.10.06_Electric COS Inputs 2 4 2" xfId="4451"/>
    <cellStyle name="_Power Cost Value Copy 11.30.05 gas 1.09.06 AURORA at 1.10.06_Electric COS Inputs 3" xfId="4452"/>
    <cellStyle name="_Power Cost Value Copy 11.30.05 gas 1.09.06 AURORA at 1.10.06_Electric COS Inputs 3 2" xfId="4453"/>
    <cellStyle name="_Power Cost Value Copy 11.30.05 gas 1.09.06 AURORA at 1.10.06_Electric COS Inputs 4" xfId="4454"/>
    <cellStyle name="_Power Cost Value Copy 11.30.05 gas 1.09.06 AURORA at 1.10.06_Electric COS Inputs 4 2" xfId="4455"/>
    <cellStyle name="_Power Cost Value Copy 11.30.05 gas 1.09.06 AURORA at 1.10.06_Electric COS Inputs 5" xfId="4456"/>
    <cellStyle name="_Power Cost Value Copy 11.30.05 gas 1.09.06 AURORA at 1.10.06_Electric COS Inputs 6" xfId="4457"/>
    <cellStyle name="_Power Cost Value Copy 11.30.05 gas 1.09.06 AURORA at 1.10.06_Electric Rate Spread and Rate Design 3.23.09" xfId="4458"/>
    <cellStyle name="_Power Cost Value Copy 11.30.05 gas 1.09.06 AURORA at 1.10.06_Electric Rate Spread and Rate Design 3.23.09 2" xfId="4459"/>
    <cellStyle name="_Power Cost Value Copy 11.30.05 gas 1.09.06 AURORA at 1.10.06_Electric Rate Spread and Rate Design 3.23.09 2 2" xfId="4460"/>
    <cellStyle name="_Power Cost Value Copy 11.30.05 gas 1.09.06 AURORA at 1.10.06_Electric Rate Spread and Rate Design 3.23.09 2 2 2" xfId="4461"/>
    <cellStyle name="_Power Cost Value Copy 11.30.05 gas 1.09.06 AURORA at 1.10.06_Electric Rate Spread and Rate Design 3.23.09 2 3" xfId="4462"/>
    <cellStyle name="_Power Cost Value Copy 11.30.05 gas 1.09.06 AURORA at 1.10.06_Electric Rate Spread and Rate Design 3.23.09 2 3 2" xfId="4463"/>
    <cellStyle name="_Power Cost Value Copy 11.30.05 gas 1.09.06 AURORA at 1.10.06_Electric Rate Spread and Rate Design 3.23.09 2 4" xfId="4464"/>
    <cellStyle name="_Power Cost Value Copy 11.30.05 gas 1.09.06 AURORA at 1.10.06_Electric Rate Spread and Rate Design 3.23.09 2 4 2" xfId="4465"/>
    <cellStyle name="_Power Cost Value Copy 11.30.05 gas 1.09.06 AURORA at 1.10.06_Electric Rate Spread and Rate Design 3.23.09 3" xfId="4466"/>
    <cellStyle name="_Power Cost Value Copy 11.30.05 gas 1.09.06 AURORA at 1.10.06_Electric Rate Spread and Rate Design 3.23.09 3 2" xfId="4467"/>
    <cellStyle name="_Power Cost Value Copy 11.30.05 gas 1.09.06 AURORA at 1.10.06_Electric Rate Spread and Rate Design 3.23.09 4" xfId="4468"/>
    <cellStyle name="_Power Cost Value Copy 11.30.05 gas 1.09.06 AURORA at 1.10.06_Electric Rate Spread and Rate Design 3.23.09 4 2" xfId="4469"/>
    <cellStyle name="_Power Cost Value Copy 11.30.05 gas 1.09.06 AURORA at 1.10.06_Electric Rate Spread and Rate Design 3.23.09 5" xfId="4470"/>
    <cellStyle name="_Power Cost Value Copy 11.30.05 gas 1.09.06 AURORA at 1.10.06_Electric Rate Spread and Rate Design 3.23.09 6" xfId="4471"/>
    <cellStyle name="_Power Cost Value Copy 11.30.05 gas 1.09.06 AURORA at 1.10.06_Exhibit D fr R Gho 12-31-08" xfId="4472"/>
    <cellStyle name="_Power Cost Value Copy 11.30.05 gas 1.09.06 AURORA at 1.10.06_Exhibit D fr R Gho 12-31-08 2" xfId="4473"/>
    <cellStyle name="_Power Cost Value Copy 11.30.05 gas 1.09.06 AURORA at 1.10.06_Exhibit D fr R Gho 12-31-08 3" xfId="4474"/>
    <cellStyle name="_Power Cost Value Copy 11.30.05 gas 1.09.06 AURORA at 1.10.06_Exhibit D fr R Gho 12-31-08 v2" xfId="4475"/>
    <cellStyle name="_Power Cost Value Copy 11.30.05 gas 1.09.06 AURORA at 1.10.06_Exhibit D fr R Gho 12-31-08 v2 2" xfId="4476"/>
    <cellStyle name="_Power Cost Value Copy 11.30.05 gas 1.09.06 AURORA at 1.10.06_Exhibit D fr R Gho 12-31-08 v2 3" xfId="4477"/>
    <cellStyle name="_Power Cost Value Copy 11.30.05 gas 1.09.06 AURORA at 1.10.06_Exhibit D fr R Gho 12-31-08 v2_NIM Summary" xfId="4478"/>
    <cellStyle name="_Power Cost Value Copy 11.30.05 gas 1.09.06 AURORA at 1.10.06_Exhibit D fr R Gho 12-31-08 v2_NIM Summary 2" xfId="4479"/>
    <cellStyle name="_Power Cost Value Copy 11.30.05 gas 1.09.06 AURORA at 1.10.06_Exhibit D fr R Gho 12-31-08_NIM Summary" xfId="4480"/>
    <cellStyle name="_Power Cost Value Copy 11.30.05 gas 1.09.06 AURORA at 1.10.06_Exhibit D fr R Gho 12-31-08_NIM Summary 2" xfId="4481"/>
    <cellStyle name="_Power Cost Value Copy 11.30.05 gas 1.09.06 AURORA at 1.10.06_Gas Rev Req Model (2010 GRC)" xfId="4482"/>
    <cellStyle name="_Power Cost Value Copy 11.30.05 gas 1.09.06 AURORA at 1.10.06_Hopkins Ridge Prepaid Tran - Interest Earned RY 12ME Feb  '11" xfId="4483"/>
    <cellStyle name="_Power Cost Value Copy 11.30.05 gas 1.09.06 AURORA at 1.10.06_Hopkins Ridge Prepaid Tran - Interest Earned RY 12ME Feb  '11 2" xfId="4484"/>
    <cellStyle name="_Power Cost Value Copy 11.30.05 gas 1.09.06 AURORA at 1.10.06_Hopkins Ridge Prepaid Tran - Interest Earned RY 12ME Feb  '11_NIM Summary" xfId="4485"/>
    <cellStyle name="_Power Cost Value Copy 11.30.05 gas 1.09.06 AURORA at 1.10.06_Hopkins Ridge Prepaid Tran - Interest Earned RY 12ME Feb  '11_NIM Summary 2" xfId="4486"/>
    <cellStyle name="_Power Cost Value Copy 11.30.05 gas 1.09.06 AURORA at 1.10.06_Hopkins Ridge Prepaid Tran - Interest Earned RY 12ME Feb  '11_Transmission Workbook for May BOD" xfId="4487"/>
    <cellStyle name="_Power Cost Value Copy 11.30.05 gas 1.09.06 AURORA at 1.10.06_Hopkins Ridge Prepaid Tran - Interest Earned RY 12ME Feb  '11_Transmission Workbook for May BOD 2" xfId="4488"/>
    <cellStyle name="_Power Cost Value Copy 11.30.05 gas 1.09.06 AURORA at 1.10.06_INPUTS" xfId="4489"/>
    <cellStyle name="_Power Cost Value Copy 11.30.05 gas 1.09.06 AURORA at 1.10.06_INPUTS 2" xfId="4490"/>
    <cellStyle name="_Power Cost Value Copy 11.30.05 gas 1.09.06 AURORA at 1.10.06_INPUTS 2 2" xfId="4491"/>
    <cellStyle name="_Power Cost Value Copy 11.30.05 gas 1.09.06 AURORA at 1.10.06_INPUTS 2 2 2" xfId="4492"/>
    <cellStyle name="_Power Cost Value Copy 11.30.05 gas 1.09.06 AURORA at 1.10.06_INPUTS 2 3" xfId="4493"/>
    <cellStyle name="_Power Cost Value Copy 11.30.05 gas 1.09.06 AURORA at 1.10.06_INPUTS 2 3 2" xfId="4494"/>
    <cellStyle name="_Power Cost Value Copy 11.30.05 gas 1.09.06 AURORA at 1.10.06_INPUTS 2 4" xfId="4495"/>
    <cellStyle name="_Power Cost Value Copy 11.30.05 gas 1.09.06 AURORA at 1.10.06_INPUTS 2 4 2" xfId="4496"/>
    <cellStyle name="_Power Cost Value Copy 11.30.05 gas 1.09.06 AURORA at 1.10.06_INPUTS 3" xfId="4497"/>
    <cellStyle name="_Power Cost Value Copy 11.30.05 gas 1.09.06 AURORA at 1.10.06_INPUTS 3 2" xfId="4498"/>
    <cellStyle name="_Power Cost Value Copy 11.30.05 gas 1.09.06 AURORA at 1.10.06_INPUTS 4" xfId="4499"/>
    <cellStyle name="_Power Cost Value Copy 11.30.05 gas 1.09.06 AURORA at 1.10.06_INPUTS 4 2" xfId="4500"/>
    <cellStyle name="_Power Cost Value Copy 11.30.05 gas 1.09.06 AURORA at 1.10.06_INPUTS 5" xfId="4501"/>
    <cellStyle name="_Power Cost Value Copy 11.30.05 gas 1.09.06 AURORA at 1.10.06_INPUTS 6" xfId="4502"/>
    <cellStyle name="_Power Cost Value Copy 11.30.05 gas 1.09.06 AURORA at 1.10.06_Leased Transformer &amp; Substation Plant &amp; Rev 12-2009" xfId="4503"/>
    <cellStyle name="_Power Cost Value Copy 11.30.05 gas 1.09.06 AURORA at 1.10.06_Leased Transformer &amp; Substation Plant &amp; Rev 12-2009 2" xfId="4504"/>
    <cellStyle name="_Power Cost Value Copy 11.30.05 gas 1.09.06 AURORA at 1.10.06_Leased Transformer &amp; Substation Plant &amp; Rev 12-2009 2 2" xfId="4505"/>
    <cellStyle name="_Power Cost Value Copy 11.30.05 gas 1.09.06 AURORA at 1.10.06_Leased Transformer &amp; Substation Plant &amp; Rev 12-2009 2 2 2" xfId="4506"/>
    <cellStyle name="_Power Cost Value Copy 11.30.05 gas 1.09.06 AURORA at 1.10.06_Leased Transformer &amp; Substation Plant &amp; Rev 12-2009 2 3" xfId="4507"/>
    <cellStyle name="_Power Cost Value Copy 11.30.05 gas 1.09.06 AURORA at 1.10.06_Leased Transformer &amp; Substation Plant &amp; Rev 12-2009 2 3 2" xfId="4508"/>
    <cellStyle name="_Power Cost Value Copy 11.30.05 gas 1.09.06 AURORA at 1.10.06_Leased Transformer &amp; Substation Plant &amp; Rev 12-2009 2 4" xfId="4509"/>
    <cellStyle name="_Power Cost Value Copy 11.30.05 gas 1.09.06 AURORA at 1.10.06_Leased Transformer &amp; Substation Plant &amp; Rev 12-2009 2 4 2" xfId="4510"/>
    <cellStyle name="_Power Cost Value Copy 11.30.05 gas 1.09.06 AURORA at 1.10.06_Leased Transformer &amp; Substation Plant &amp; Rev 12-2009 3" xfId="4511"/>
    <cellStyle name="_Power Cost Value Copy 11.30.05 gas 1.09.06 AURORA at 1.10.06_Leased Transformer &amp; Substation Plant &amp; Rev 12-2009 3 2" xfId="4512"/>
    <cellStyle name="_Power Cost Value Copy 11.30.05 gas 1.09.06 AURORA at 1.10.06_Leased Transformer &amp; Substation Plant &amp; Rev 12-2009 4" xfId="4513"/>
    <cellStyle name="_Power Cost Value Copy 11.30.05 gas 1.09.06 AURORA at 1.10.06_Leased Transformer &amp; Substation Plant &amp; Rev 12-2009 4 2" xfId="4514"/>
    <cellStyle name="_Power Cost Value Copy 11.30.05 gas 1.09.06 AURORA at 1.10.06_Leased Transformer &amp; Substation Plant &amp; Rev 12-2009 5" xfId="4515"/>
    <cellStyle name="_Power Cost Value Copy 11.30.05 gas 1.09.06 AURORA at 1.10.06_Leased Transformer &amp; Substation Plant &amp; Rev 12-2009 6" xfId="4516"/>
    <cellStyle name="_Power Cost Value Copy 11.30.05 gas 1.09.06 AURORA at 1.10.06_NIM Summary" xfId="4517"/>
    <cellStyle name="_Power Cost Value Copy 11.30.05 gas 1.09.06 AURORA at 1.10.06_NIM Summary 09GRC" xfId="4518"/>
    <cellStyle name="_Power Cost Value Copy 11.30.05 gas 1.09.06 AURORA at 1.10.06_NIM Summary 09GRC 2" xfId="4519"/>
    <cellStyle name="_Power Cost Value Copy 11.30.05 gas 1.09.06 AURORA at 1.10.06_NIM Summary 2" xfId="4520"/>
    <cellStyle name="_Power Cost Value Copy 11.30.05 gas 1.09.06 AURORA at 1.10.06_NIM Summary 3" xfId="4521"/>
    <cellStyle name="_Power Cost Value Copy 11.30.05 gas 1.09.06 AURORA at 1.10.06_NIM Summary 4" xfId="4522"/>
    <cellStyle name="_Power Cost Value Copy 11.30.05 gas 1.09.06 AURORA at 1.10.06_NIM Summary 5" xfId="4523"/>
    <cellStyle name="_Power Cost Value Copy 11.30.05 gas 1.09.06 AURORA at 1.10.06_NIM Summary 6" xfId="4524"/>
    <cellStyle name="_Power Cost Value Copy 11.30.05 gas 1.09.06 AURORA at 1.10.06_NIM Summary 7" xfId="4525"/>
    <cellStyle name="_Power Cost Value Copy 11.30.05 gas 1.09.06 AURORA at 1.10.06_NIM Summary 8" xfId="4526"/>
    <cellStyle name="_Power Cost Value Copy 11.30.05 gas 1.09.06 AURORA at 1.10.06_NIM Summary 9" xfId="4527"/>
    <cellStyle name="_Power Cost Value Copy 11.30.05 gas 1.09.06 AURORA at 1.10.06_PCA 10 -  Exhibit D from A Kellogg Jan 2011" xfId="4528"/>
    <cellStyle name="_Power Cost Value Copy 11.30.05 gas 1.09.06 AURORA at 1.10.06_PCA 10 -  Exhibit D from A Kellogg July 2011" xfId="4529"/>
    <cellStyle name="_Power Cost Value Copy 11.30.05 gas 1.09.06 AURORA at 1.10.06_PCA 10 -  Exhibit D from S Free Rcv'd 12-11" xfId="4530"/>
    <cellStyle name="_Power Cost Value Copy 11.30.05 gas 1.09.06 AURORA at 1.10.06_PCA 7 - Exhibit D update 11_30_08 (2)" xfId="4531"/>
    <cellStyle name="_Power Cost Value Copy 11.30.05 gas 1.09.06 AURORA at 1.10.06_PCA 7 - Exhibit D update 11_30_08 (2) 2" xfId="4532"/>
    <cellStyle name="_Power Cost Value Copy 11.30.05 gas 1.09.06 AURORA at 1.10.06_PCA 7 - Exhibit D update 11_30_08 (2) 2 2" xfId="4533"/>
    <cellStyle name="_Power Cost Value Copy 11.30.05 gas 1.09.06 AURORA at 1.10.06_PCA 7 - Exhibit D update 11_30_08 (2) 3" xfId="4534"/>
    <cellStyle name="_Power Cost Value Copy 11.30.05 gas 1.09.06 AURORA at 1.10.06_PCA 7 - Exhibit D update 11_30_08 (2) 4" xfId="4535"/>
    <cellStyle name="_Power Cost Value Copy 11.30.05 gas 1.09.06 AURORA at 1.10.06_PCA 7 - Exhibit D update 11_30_08 (2)_NIM Summary" xfId="4536"/>
    <cellStyle name="_Power Cost Value Copy 11.30.05 gas 1.09.06 AURORA at 1.10.06_PCA 7 - Exhibit D update 11_30_08 (2)_NIM Summary 2" xfId="4537"/>
    <cellStyle name="_Power Cost Value Copy 11.30.05 gas 1.09.06 AURORA at 1.10.06_PCA 8 - Exhibit D update 12_31_09" xfId="4538"/>
    <cellStyle name="_Power Cost Value Copy 11.30.05 gas 1.09.06 AURORA at 1.10.06_PCA 8 - Exhibit D update 12_31_09 2" xfId="4539"/>
    <cellStyle name="_Power Cost Value Copy 11.30.05 gas 1.09.06 AURORA at 1.10.06_PCA 9 -  Exhibit D April 2010" xfId="4540"/>
    <cellStyle name="_Power Cost Value Copy 11.30.05 gas 1.09.06 AURORA at 1.10.06_PCA 9 -  Exhibit D April 2010 (3)" xfId="4541"/>
    <cellStyle name="_Power Cost Value Copy 11.30.05 gas 1.09.06 AURORA at 1.10.06_PCA 9 -  Exhibit D April 2010 (3) 2" xfId="4542"/>
    <cellStyle name="_Power Cost Value Copy 11.30.05 gas 1.09.06 AURORA at 1.10.06_PCA 9 -  Exhibit D April 2010 2" xfId="4543"/>
    <cellStyle name="_Power Cost Value Copy 11.30.05 gas 1.09.06 AURORA at 1.10.06_PCA 9 -  Exhibit D April 2010 3" xfId="4544"/>
    <cellStyle name="_Power Cost Value Copy 11.30.05 gas 1.09.06 AURORA at 1.10.06_PCA 9 -  Exhibit D Feb 2010" xfId="4545"/>
    <cellStyle name="_Power Cost Value Copy 11.30.05 gas 1.09.06 AURORA at 1.10.06_PCA 9 -  Exhibit D Feb 2010 2" xfId="4546"/>
    <cellStyle name="_Power Cost Value Copy 11.30.05 gas 1.09.06 AURORA at 1.10.06_PCA 9 -  Exhibit D Feb 2010 v2" xfId="4547"/>
    <cellStyle name="_Power Cost Value Copy 11.30.05 gas 1.09.06 AURORA at 1.10.06_PCA 9 -  Exhibit D Feb 2010 v2 2" xfId="4548"/>
    <cellStyle name="_Power Cost Value Copy 11.30.05 gas 1.09.06 AURORA at 1.10.06_PCA 9 -  Exhibit D Feb 2010 WF" xfId="4549"/>
    <cellStyle name="_Power Cost Value Copy 11.30.05 gas 1.09.06 AURORA at 1.10.06_PCA 9 -  Exhibit D Feb 2010 WF 2" xfId="4550"/>
    <cellStyle name="_Power Cost Value Copy 11.30.05 gas 1.09.06 AURORA at 1.10.06_PCA 9 -  Exhibit D Jan 2010" xfId="4551"/>
    <cellStyle name="_Power Cost Value Copy 11.30.05 gas 1.09.06 AURORA at 1.10.06_PCA 9 -  Exhibit D Jan 2010 2" xfId="4552"/>
    <cellStyle name="_Power Cost Value Copy 11.30.05 gas 1.09.06 AURORA at 1.10.06_PCA 9 -  Exhibit D March 2010 (2)" xfId="4553"/>
    <cellStyle name="_Power Cost Value Copy 11.30.05 gas 1.09.06 AURORA at 1.10.06_PCA 9 -  Exhibit D March 2010 (2) 2" xfId="4554"/>
    <cellStyle name="_Power Cost Value Copy 11.30.05 gas 1.09.06 AURORA at 1.10.06_PCA 9 -  Exhibit D Nov 2010" xfId="4555"/>
    <cellStyle name="_Power Cost Value Copy 11.30.05 gas 1.09.06 AURORA at 1.10.06_PCA 9 -  Exhibit D Nov 2010 2" xfId="4556"/>
    <cellStyle name="_Power Cost Value Copy 11.30.05 gas 1.09.06 AURORA at 1.10.06_PCA 9 - Exhibit D at August 2010" xfId="4557"/>
    <cellStyle name="_Power Cost Value Copy 11.30.05 gas 1.09.06 AURORA at 1.10.06_PCA 9 - Exhibit D at August 2010 2" xfId="4558"/>
    <cellStyle name="_Power Cost Value Copy 11.30.05 gas 1.09.06 AURORA at 1.10.06_PCA 9 - Exhibit D June 2010 GRC" xfId="4559"/>
    <cellStyle name="_Power Cost Value Copy 11.30.05 gas 1.09.06 AURORA at 1.10.06_PCA 9 - Exhibit D June 2010 GRC 2" xfId="4560"/>
    <cellStyle name="_Power Cost Value Copy 11.30.05 gas 1.09.06 AURORA at 1.10.06_Power Costs - Comparison bx Rbtl-Staff-Jt-PC" xfId="4561"/>
    <cellStyle name="_Power Cost Value Copy 11.30.05 gas 1.09.06 AURORA at 1.10.06_Power Costs - Comparison bx Rbtl-Staff-Jt-PC 2" xfId="4562"/>
    <cellStyle name="_Power Cost Value Copy 11.30.05 gas 1.09.06 AURORA at 1.10.06_Power Costs - Comparison bx Rbtl-Staff-Jt-PC 2 2" xfId="4563"/>
    <cellStyle name="_Power Cost Value Copy 11.30.05 gas 1.09.06 AURORA at 1.10.06_Power Costs - Comparison bx Rbtl-Staff-Jt-PC 3" xfId="4564"/>
    <cellStyle name="_Power Cost Value Copy 11.30.05 gas 1.09.06 AURORA at 1.10.06_Power Costs - Comparison bx Rbtl-Staff-Jt-PC 4" xfId="4565"/>
    <cellStyle name="_Power Cost Value Copy 11.30.05 gas 1.09.06 AURORA at 1.10.06_Power Costs - Comparison bx Rbtl-Staff-Jt-PC_Adj Bench DR 3 for Initial Briefs (Electric)" xfId="4566"/>
    <cellStyle name="_Power Cost Value Copy 11.30.05 gas 1.09.06 AURORA at 1.10.06_Power Costs - Comparison bx Rbtl-Staff-Jt-PC_Adj Bench DR 3 for Initial Briefs (Electric) 2" xfId="4567"/>
    <cellStyle name="_Power Cost Value Copy 11.30.05 gas 1.09.06 AURORA at 1.10.06_Power Costs - Comparison bx Rbtl-Staff-Jt-PC_Adj Bench DR 3 for Initial Briefs (Electric) 2 2" xfId="4568"/>
    <cellStyle name="_Power Cost Value Copy 11.30.05 gas 1.09.06 AURORA at 1.10.06_Power Costs - Comparison bx Rbtl-Staff-Jt-PC_Adj Bench DR 3 for Initial Briefs (Electric) 3" xfId="4569"/>
    <cellStyle name="_Power Cost Value Copy 11.30.05 gas 1.09.06 AURORA at 1.10.06_Power Costs - Comparison bx Rbtl-Staff-Jt-PC_Adj Bench DR 3 for Initial Briefs (Electric) 4" xfId="4570"/>
    <cellStyle name="_Power Cost Value Copy 11.30.05 gas 1.09.06 AURORA at 1.10.06_Power Costs - Comparison bx Rbtl-Staff-Jt-PC_Electric Rev Req Model (2009 GRC) Rebuttal" xfId="4571"/>
    <cellStyle name="_Power Cost Value Copy 11.30.05 gas 1.09.06 AURORA at 1.10.06_Power Costs - Comparison bx Rbtl-Staff-Jt-PC_Electric Rev Req Model (2009 GRC) Rebuttal 2" xfId="4572"/>
    <cellStyle name="_Power Cost Value Copy 11.30.05 gas 1.09.06 AURORA at 1.10.06_Power Costs - Comparison bx Rbtl-Staff-Jt-PC_Electric Rev Req Model (2009 GRC) Rebuttal 2 2" xfId="4573"/>
    <cellStyle name="_Power Cost Value Copy 11.30.05 gas 1.09.06 AURORA at 1.10.06_Power Costs - Comparison bx Rbtl-Staff-Jt-PC_Electric Rev Req Model (2009 GRC) Rebuttal 3" xfId="4574"/>
    <cellStyle name="_Power Cost Value Copy 11.30.05 gas 1.09.06 AURORA at 1.10.06_Power Costs - Comparison bx Rbtl-Staff-Jt-PC_Electric Rev Req Model (2009 GRC) Rebuttal 4" xfId="4575"/>
    <cellStyle name="_Power Cost Value Copy 11.30.05 gas 1.09.06 AURORA at 1.10.06_Power Costs - Comparison bx Rbtl-Staff-Jt-PC_Electric Rev Req Model (2009 GRC) Rebuttal REmoval of New  WH Solar AdjustMI" xfId="4576"/>
    <cellStyle name="_Power Cost Value Copy 11.30.05 gas 1.09.06 AURORA at 1.10.06_Power Costs - Comparison bx Rbtl-Staff-Jt-PC_Electric Rev Req Model (2009 GRC) Rebuttal REmoval of New  WH Solar AdjustMI 2" xfId="4577"/>
    <cellStyle name="_Power Cost Value Copy 11.30.05 gas 1.09.06 AURORA at 1.10.06_Power Costs - Comparison bx Rbtl-Staff-Jt-PC_Electric Rev Req Model (2009 GRC) Rebuttal REmoval of New  WH Solar AdjustMI 2 2" xfId="4578"/>
    <cellStyle name="_Power Cost Value Copy 11.30.05 gas 1.09.06 AURORA at 1.10.06_Power Costs - Comparison bx Rbtl-Staff-Jt-PC_Electric Rev Req Model (2009 GRC) Rebuttal REmoval of New  WH Solar AdjustMI 3" xfId="4579"/>
    <cellStyle name="_Power Cost Value Copy 11.30.05 gas 1.09.06 AURORA at 1.10.06_Power Costs - Comparison bx Rbtl-Staff-Jt-PC_Electric Rev Req Model (2009 GRC) Rebuttal REmoval of New  WH Solar AdjustMI 4" xfId="4580"/>
    <cellStyle name="_Power Cost Value Copy 11.30.05 gas 1.09.06 AURORA at 1.10.06_Power Costs - Comparison bx Rbtl-Staff-Jt-PC_Electric Rev Req Model (2009 GRC) Revised 01-18-2010" xfId="4581"/>
    <cellStyle name="_Power Cost Value Copy 11.30.05 gas 1.09.06 AURORA at 1.10.06_Power Costs - Comparison bx Rbtl-Staff-Jt-PC_Electric Rev Req Model (2009 GRC) Revised 01-18-2010 2" xfId="4582"/>
    <cellStyle name="_Power Cost Value Copy 11.30.05 gas 1.09.06 AURORA at 1.10.06_Power Costs - Comparison bx Rbtl-Staff-Jt-PC_Electric Rev Req Model (2009 GRC) Revised 01-18-2010 2 2" xfId="4583"/>
    <cellStyle name="_Power Cost Value Copy 11.30.05 gas 1.09.06 AURORA at 1.10.06_Power Costs - Comparison bx Rbtl-Staff-Jt-PC_Electric Rev Req Model (2009 GRC) Revised 01-18-2010 3" xfId="4584"/>
    <cellStyle name="_Power Cost Value Copy 11.30.05 gas 1.09.06 AURORA at 1.10.06_Power Costs - Comparison bx Rbtl-Staff-Jt-PC_Electric Rev Req Model (2009 GRC) Revised 01-18-2010 4" xfId="4585"/>
    <cellStyle name="_Power Cost Value Copy 11.30.05 gas 1.09.06 AURORA at 1.10.06_Power Costs - Comparison bx Rbtl-Staff-Jt-PC_Final Order Electric EXHIBIT A-1" xfId="4586"/>
    <cellStyle name="_Power Cost Value Copy 11.30.05 gas 1.09.06 AURORA at 1.10.06_Power Costs - Comparison bx Rbtl-Staff-Jt-PC_Final Order Electric EXHIBIT A-1 2" xfId="4587"/>
    <cellStyle name="_Power Cost Value Copy 11.30.05 gas 1.09.06 AURORA at 1.10.06_Power Costs - Comparison bx Rbtl-Staff-Jt-PC_Final Order Electric EXHIBIT A-1 2 2" xfId="4588"/>
    <cellStyle name="_Power Cost Value Copy 11.30.05 gas 1.09.06 AURORA at 1.10.06_Power Costs - Comparison bx Rbtl-Staff-Jt-PC_Final Order Electric EXHIBIT A-1 3" xfId="4589"/>
    <cellStyle name="_Power Cost Value Copy 11.30.05 gas 1.09.06 AURORA at 1.10.06_Power Costs - Comparison bx Rbtl-Staff-Jt-PC_Final Order Electric EXHIBIT A-1 4" xfId="4590"/>
    <cellStyle name="_Power Cost Value Copy 11.30.05 gas 1.09.06 AURORA at 1.10.06_Production Adj 4.37" xfId="4591"/>
    <cellStyle name="_Power Cost Value Copy 11.30.05 gas 1.09.06 AURORA at 1.10.06_Production Adj 4.37 2" xfId="4592"/>
    <cellStyle name="_Power Cost Value Copy 11.30.05 gas 1.09.06 AURORA at 1.10.06_Production Adj 4.37 2 2" xfId="4593"/>
    <cellStyle name="_Power Cost Value Copy 11.30.05 gas 1.09.06 AURORA at 1.10.06_Production Adj 4.37 3" xfId="4594"/>
    <cellStyle name="_Power Cost Value Copy 11.30.05 gas 1.09.06 AURORA at 1.10.06_Purchased Power Adj 4.03" xfId="4595"/>
    <cellStyle name="_Power Cost Value Copy 11.30.05 gas 1.09.06 AURORA at 1.10.06_Purchased Power Adj 4.03 2" xfId="4596"/>
    <cellStyle name="_Power Cost Value Copy 11.30.05 gas 1.09.06 AURORA at 1.10.06_Purchased Power Adj 4.03 2 2" xfId="4597"/>
    <cellStyle name="_Power Cost Value Copy 11.30.05 gas 1.09.06 AURORA at 1.10.06_Purchased Power Adj 4.03 3" xfId="4598"/>
    <cellStyle name="_Power Cost Value Copy 11.30.05 gas 1.09.06 AURORA at 1.10.06_Rate Design Sch 24" xfId="4599"/>
    <cellStyle name="_Power Cost Value Copy 11.30.05 gas 1.09.06 AURORA at 1.10.06_Rate Design Sch 24 2" xfId="4600"/>
    <cellStyle name="_Power Cost Value Copy 11.30.05 gas 1.09.06 AURORA at 1.10.06_Rate Design Sch 25" xfId="4601"/>
    <cellStyle name="_Power Cost Value Copy 11.30.05 gas 1.09.06 AURORA at 1.10.06_Rate Design Sch 25 2" xfId="4602"/>
    <cellStyle name="_Power Cost Value Copy 11.30.05 gas 1.09.06 AURORA at 1.10.06_Rate Design Sch 25 2 2" xfId="4603"/>
    <cellStyle name="_Power Cost Value Copy 11.30.05 gas 1.09.06 AURORA at 1.10.06_Rate Design Sch 25 3" xfId="4604"/>
    <cellStyle name="_Power Cost Value Copy 11.30.05 gas 1.09.06 AURORA at 1.10.06_Rate Design Sch 26" xfId="4605"/>
    <cellStyle name="_Power Cost Value Copy 11.30.05 gas 1.09.06 AURORA at 1.10.06_Rate Design Sch 26 2" xfId="4606"/>
    <cellStyle name="_Power Cost Value Copy 11.30.05 gas 1.09.06 AURORA at 1.10.06_Rate Design Sch 26 2 2" xfId="4607"/>
    <cellStyle name="_Power Cost Value Copy 11.30.05 gas 1.09.06 AURORA at 1.10.06_Rate Design Sch 26 3" xfId="4608"/>
    <cellStyle name="_Power Cost Value Copy 11.30.05 gas 1.09.06 AURORA at 1.10.06_Rate Design Sch 31" xfId="4609"/>
    <cellStyle name="_Power Cost Value Copy 11.30.05 gas 1.09.06 AURORA at 1.10.06_Rate Design Sch 31 2" xfId="4610"/>
    <cellStyle name="_Power Cost Value Copy 11.30.05 gas 1.09.06 AURORA at 1.10.06_Rate Design Sch 31 2 2" xfId="4611"/>
    <cellStyle name="_Power Cost Value Copy 11.30.05 gas 1.09.06 AURORA at 1.10.06_Rate Design Sch 31 3" xfId="4612"/>
    <cellStyle name="_Power Cost Value Copy 11.30.05 gas 1.09.06 AURORA at 1.10.06_Rate Design Sch 43" xfId="4613"/>
    <cellStyle name="_Power Cost Value Copy 11.30.05 gas 1.09.06 AURORA at 1.10.06_Rate Design Sch 43 2" xfId="4614"/>
    <cellStyle name="_Power Cost Value Copy 11.30.05 gas 1.09.06 AURORA at 1.10.06_Rate Design Sch 43 2 2" xfId="4615"/>
    <cellStyle name="_Power Cost Value Copy 11.30.05 gas 1.09.06 AURORA at 1.10.06_Rate Design Sch 43 3" xfId="4616"/>
    <cellStyle name="_Power Cost Value Copy 11.30.05 gas 1.09.06 AURORA at 1.10.06_Rate Design Sch 448-449" xfId="4617"/>
    <cellStyle name="_Power Cost Value Copy 11.30.05 gas 1.09.06 AURORA at 1.10.06_Rate Design Sch 448-449 2" xfId="4618"/>
    <cellStyle name="_Power Cost Value Copy 11.30.05 gas 1.09.06 AURORA at 1.10.06_Rate Design Sch 46" xfId="4619"/>
    <cellStyle name="_Power Cost Value Copy 11.30.05 gas 1.09.06 AURORA at 1.10.06_Rate Design Sch 46 2" xfId="4620"/>
    <cellStyle name="_Power Cost Value Copy 11.30.05 gas 1.09.06 AURORA at 1.10.06_Rate Design Sch 46 2 2" xfId="4621"/>
    <cellStyle name="_Power Cost Value Copy 11.30.05 gas 1.09.06 AURORA at 1.10.06_Rate Design Sch 46 3" xfId="4622"/>
    <cellStyle name="_Power Cost Value Copy 11.30.05 gas 1.09.06 AURORA at 1.10.06_Rate Spread" xfId="4623"/>
    <cellStyle name="_Power Cost Value Copy 11.30.05 gas 1.09.06 AURORA at 1.10.06_Rate Spread 2" xfId="4624"/>
    <cellStyle name="_Power Cost Value Copy 11.30.05 gas 1.09.06 AURORA at 1.10.06_Rate Spread 2 2" xfId="4625"/>
    <cellStyle name="_Power Cost Value Copy 11.30.05 gas 1.09.06 AURORA at 1.10.06_Rate Spread 3" xfId="4626"/>
    <cellStyle name="_Power Cost Value Copy 11.30.05 gas 1.09.06 AURORA at 1.10.06_Rebuttal Power Costs" xfId="4627"/>
    <cellStyle name="_Power Cost Value Copy 11.30.05 gas 1.09.06 AURORA at 1.10.06_Rebuttal Power Costs 2" xfId="4628"/>
    <cellStyle name="_Power Cost Value Copy 11.30.05 gas 1.09.06 AURORA at 1.10.06_Rebuttal Power Costs 2 2" xfId="4629"/>
    <cellStyle name="_Power Cost Value Copy 11.30.05 gas 1.09.06 AURORA at 1.10.06_Rebuttal Power Costs 3" xfId="4630"/>
    <cellStyle name="_Power Cost Value Copy 11.30.05 gas 1.09.06 AURORA at 1.10.06_Rebuttal Power Costs 4" xfId="4631"/>
    <cellStyle name="_Power Cost Value Copy 11.30.05 gas 1.09.06 AURORA at 1.10.06_Rebuttal Power Costs_Adj Bench DR 3 for Initial Briefs (Electric)" xfId="4632"/>
    <cellStyle name="_Power Cost Value Copy 11.30.05 gas 1.09.06 AURORA at 1.10.06_Rebuttal Power Costs_Adj Bench DR 3 for Initial Briefs (Electric) 2" xfId="4633"/>
    <cellStyle name="_Power Cost Value Copy 11.30.05 gas 1.09.06 AURORA at 1.10.06_Rebuttal Power Costs_Adj Bench DR 3 for Initial Briefs (Electric) 2 2" xfId="4634"/>
    <cellStyle name="_Power Cost Value Copy 11.30.05 gas 1.09.06 AURORA at 1.10.06_Rebuttal Power Costs_Adj Bench DR 3 for Initial Briefs (Electric) 3" xfId="4635"/>
    <cellStyle name="_Power Cost Value Copy 11.30.05 gas 1.09.06 AURORA at 1.10.06_Rebuttal Power Costs_Adj Bench DR 3 for Initial Briefs (Electric) 4" xfId="4636"/>
    <cellStyle name="_Power Cost Value Copy 11.30.05 gas 1.09.06 AURORA at 1.10.06_Rebuttal Power Costs_Electric Rev Req Model (2009 GRC) Rebuttal" xfId="4637"/>
    <cellStyle name="_Power Cost Value Copy 11.30.05 gas 1.09.06 AURORA at 1.10.06_Rebuttal Power Costs_Electric Rev Req Model (2009 GRC) Rebuttal 2" xfId="4638"/>
    <cellStyle name="_Power Cost Value Copy 11.30.05 gas 1.09.06 AURORA at 1.10.06_Rebuttal Power Costs_Electric Rev Req Model (2009 GRC) Rebuttal 2 2" xfId="4639"/>
    <cellStyle name="_Power Cost Value Copy 11.30.05 gas 1.09.06 AURORA at 1.10.06_Rebuttal Power Costs_Electric Rev Req Model (2009 GRC) Rebuttal 3" xfId="4640"/>
    <cellStyle name="_Power Cost Value Copy 11.30.05 gas 1.09.06 AURORA at 1.10.06_Rebuttal Power Costs_Electric Rev Req Model (2009 GRC) Rebuttal 4" xfId="4641"/>
    <cellStyle name="_Power Cost Value Copy 11.30.05 gas 1.09.06 AURORA at 1.10.06_Rebuttal Power Costs_Electric Rev Req Model (2009 GRC) Rebuttal REmoval of New  WH Solar AdjustMI" xfId="4642"/>
    <cellStyle name="_Power Cost Value Copy 11.30.05 gas 1.09.06 AURORA at 1.10.06_Rebuttal Power Costs_Electric Rev Req Model (2009 GRC) Rebuttal REmoval of New  WH Solar AdjustMI 2" xfId="4643"/>
    <cellStyle name="_Power Cost Value Copy 11.30.05 gas 1.09.06 AURORA at 1.10.06_Rebuttal Power Costs_Electric Rev Req Model (2009 GRC) Rebuttal REmoval of New  WH Solar AdjustMI 2 2" xfId="4644"/>
    <cellStyle name="_Power Cost Value Copy 11.30.05 gas 1.09.06 AURORA at 1.10.06_Rebuttal Power Costs_Electric Rev Req Model (2009 GRC) Rebuttal REmoval of New  WH Solar AdjustMI 3" xfId="4645"/>
    <cellStyle name="_Power Cost Value Copy 11.30.05 gas 1.09.06 AURORA at 1.10.06_Rebuttal Power Costs_Electric Rev Req Model (2009 GRC) Rebuttal REmoval of New  WH Solar AdjustMI 4" xfId="4646"/>
    <cellStyle name="_Power Cost Value Copy 11.30.05 gas 1.09.06 AURORA at 1.10.06_Rebuttal Power Costs_Electric Rev Req Model (2009 GRC) Revised 01-18-2010" xfId="4647"/>
    <cellStyle name="_Power Cost Value Copy 11.30.05 gas 1.09.06 AURORA at 1.10.06_Rebuttal Power Costs_Electric Rev Req Model (2009 GRC) Revised 01-18-2010 2" xfId="4648"/>
    <cellStyle name="_Power Cost Value Copy 11.30.05 gas 1.09.06 AURORA at 1.10.06_Rebuttal Power Costs_Electric Rev Req Model (2009 GRC) Revised 01-18-2010 2 2" xfId="4649"/>
    <cellStyle name="_Power Cost Value Copy 11.30.05 gas 1.09.06 AURORA at 1.10.06_Rebuttal Power Costs_Electric Rev Req Model (2009 GRC) Revised 01-18-2010 3" xfId="4650"/>
    <cellStyle name="_Power Cost Value Copy 11.30.05 gas 1.09.06 AURORA at 1.10.06_Rebuttal Power Costs_Electric Rev Req Model (2009 GRC) Revised 01-18-2010 4" xfId="4651"/>
    <cellStyle name="_Power Cost Value Copy 11.30.05 gas 1.09.06 AURORA at 1.10.06_Rebuttal Power Costs_Final Order Electric EXHIBIT A-1" xfId="4652"/>
    <cellStyle name="_Power Cost Value Copy 11.30.05 gas 1.09.06 AURORA at 1.10.06_Rebuttal Power Costs_Final Order Electric EXHIBIT A-1 2" xfId="4653"/>
    <cellStyle name="_Power Cost Value Copy 11.30.05 gas 1.09.06 AURORA at 1.10.06_Rebuttal Power Costs_Final Order Electric EXHIBIT A-1 2 2" xfId="4654"/>
    <cellStyle name="_Power Cost Value Copy 11.30.05 gas 1.09.06 AURORA at 1.10.06_Rebuttal Power Costs_Final Order Electric EXHIBIT A-1 3" xfId="4655"/>
    <cellStyle name="_Power Cost Value Copy 11.30.05 gas 1.09.06 AURORA at 1.10.06_Rebuttal Power Costs_Final Order Electric EXHIBIT A-1 4" xfId="4656"/>
    <cellStyle name="_Power Cost Value Copy 11.30.05 gas 1.09.06 AURORA at 1.10.06_ROR 5.02" xfId="4657"/>
    <cellStyle name="_Power Cost Value Copy 11.30.05 gas 1.09.06 AURORA at 1.10.06_ROR 5.02 2" xfId="4658"/>
    <cellStyle name="_Power Cost Value Copy 11.30.05 gas 1.09.06 AURORA at 1.10.06_ROR 5.02 2 2" xfId="4659"/>
    <cellStyle name="_Power Cost Value Copy 11.30.05 gas 1.09.06 AURORA at 1.10.06_ROR 5.02 3" xfId="4660"/>
    <cellStyle name="_Power Cost Value Copy 11.30.05 gas 1.09.06 AURORA at 1.10.06_Sch 40 Feeder OH 2008" xfId="4661"/>
    <cellStyle name="_Power Cost Value Copy 11.30.05 gas 1.09.06 AURORA at 1.10.06_Sch 40 Feeder OH 2008 2" xfId="4662"/>
    <cellStyle name="_Power Cost Value Copy 11.30.05 gas 1.09.06 AURORA at 1.10.06_Sch 40 Feeder OH 2008 2 2" xfId="4663"/>
    <cellStyle name="_Power Cost Value Copy 11.30.05 gas 1.09.06 AURORA at 1.10.06_Sch 40 Feeder OH 2008 3" xfId="4664"/>
    <cellStyle name="_Power Cost Value Copy 11.30.05 gas 1.09.06 AURORA at 1.10.06_Sch 40 Interim Energy Rates " xfId="4665"/>
    <cellStyle name="_Power Cost Value Copy 11.30.05 gas 1.09.06 AURORA at 1.10.06_Sch 40 Interim Energy Rates  2" xfId="4666"/>
    <cellStyle name="_Power Cost Value Copy 11.30.05 gas 1.09.06 AURORA at 1.10.06_Sch 40 Interim Energy Rates  2 2" xfId="4667"/>
    <cellStyle name="_Power Cost Value Copy 11.30.05 gas 1.09.06 AURORA at 1.10.06_Sch 40 Interim Energy Rates  3" xfId="4668"/>
    <cellStyle name="_Power Cost Value Copy 11.30.05 gas 1.09.06 AURORA at 1.10.06_Sch 40 Substation A&amp;G 2008" xfId="4669"/>
    <cellStyle name="_Power Cost Value Copy 11.30.05 gas 1.09.06 AURORA at 1.10.06_Sch 40 Substation A&amp;G 2008 2" xfId="4670"/>
    <cellStyle name="_Power Cost Value Copy 11.30.05 gas 1.09.06 AURORA at 1.10.06_Sch 40 Substation A&amp;G 2008 2 2" xfId="4671"/>
    <cellStyle name="_Power Cost Value Copy 11.30.05 gas 1.09.06 AURORA at 1.10.06_Sch 40 Substation A&amp;G 2008 3" xfId="4672"/>
    <cellStyle name="_Power Cost Value Copy 11.30.05 gas 1.09.06 AURORA at 1.10.06_Sch 40 Substation O&amp;M 2008" xfId="4673"/>
    <cellStyle name="_Power Cost Value Copy 11.30.05 gas 1.09.06 AURORA at 1.10.06_Sch 40 Substation O&amp;M 2008 2" xfId="4674"/>
    <cellStyle name="_Power Cost Value Copy 11.30.05 gas 1.09.06 AURORA at 1.10.06_Sch 40 Substation O&amp;M 2008 2 2" xfId="4675"/>
    <cellStyle name="_Power Cost Value Copy 11.30.05 gas 1.09.06 AURORA at 1.10.06_Sch 40 Substation O&amp;M 2008 3" xfId="4676"/>
    <cellStyle name="_Power Cost Value Copy 11.30.05 gas 1.09.06 AURORA at 1.10.06_Subs 2008" xfId="4677"/>
    <cellStyle name="_Power Cost Value Copy 11.30.05 gas 1.09.06 AURORA at 1.10.06_Subs 2008 2" xfId="4678"/>
    <cellStyle name="_Power Cost Value Copy 11.30.05 gas 1.09.06 AURORA at 1.10.06_Subs 2008 2 2" xfId="4679"/>
    <cellStyle name="_Power Cost Value Copy 11.30.05 gas 1.09.06 AURORA at 1.10.06_Subs 2008 3" xfId="4680"/>
    <cellStyle name="_Power Cost Value Copy 11.30.05 gas 1.09.06 AURORA at 1.10.06_Transmission Workbook for May BOD" xfId="4681"/>
    <cellStyle name="_Power Cost Value Copy 11.30.05 gas 1.09.06 AURORA at 1.10.06_Transmission Workbook for May BOD 2" xfId="4682"/>
    <cellStyle name="_Power Cost Value Copy 11.30.05 gas 1.09.06 AURORA at 1.10.06_Wind Integration 10GRC" xfId="4683"/>
    <cellStyle name="_Power Cost Value Copy 11.30.05 gas 1.09.06 AURORA at 1.10.06_Wind Integration 10GRC 2" xfId="4684"/>
    <cellStyle name="_Power Costs Rate Year 11-13-07" xfId="4685"/>
    <cellStyle name="_Price Output" xfId="4686"/>
    <cellStyle name="_Price Output 2" xfId="4687"/>
    <cellStyle name="_Price Output_NIM Summary" xfId="4688"/>
    <cellStyle name="_Price Output_NIM Summary 2" xfId="4689"/>
    <cellStyle name="_Price Output_Wind Integration 10GRC" xfId="4690"/>
    <cellStyle name="_Price Output_Wind Integration 10GRC 2" xfId="4691"/>
    <cellStyle name="_Prices" xfId="4692"/>
    <cellStyle name="_Prices 2" xfId="4693"/>
    <cellStyle name="_Prices_NIM Summary" xfId="4694"/>
    <cellStyle name="_Prices_NIM Summary 2" xfId="4695"/>
    <cellStyle name="_Prices_Wind Integration 10GRC" xfId="4696"/>
    <cellStyle name="_Prices_Wind Integration 10GRC 2" xfId="4697"/>
    <cellStyle name="_Pro Forma Rev 07 GRC" xfId="4698"/>
    <cellStyle name="_x0013__Rebuttal Power Costs" xfId="4699"/>
    <cellStyle name="_x0013__Rebuttal Power Costs 2" xfId="4700"/>
    <cellStyle name="_x0013__Rebuttal Power Costs 2 2" xfId="4701"/>
    <cellStyle name="_x0013__Rebuttal Power Costs 3" xfId="4702"/>
    <cellStyle name="_x0013__Rebuttal Power Costs 4" xfId="4703"/>
    <cellStyle name="_x0013__Rebuttal Power Costs_Adj Bench DR 3 for Initial Briefs (Electric)" xfId="4704"/>
    <cellStyle name="_x0013__Rebuttal Power Costs_Adj Bench DR 3 for Initial Briefs (Electric) 2" xfId="4705"/>
    <cellStyle name="_x0013__Rebuttal Power Costs_Adj Bench DR 3 for Initial Briefs (Electric) 2 2" xfId="4706"/>
    <cellStyle name="_x0013__Rebuttal Power Costs_Adj Bench DR 3 for Initial Briefs (Electric) 3" xfId="4707"/>
    <cellStyle name="_x0013__Rebuttal Power Costs_Adj Bench DR 3 for Initial Briefs (Electric) 4" xfId="4708"/>
    <cellStyle name="_x0013__Rebuttal Power Costs_Electric Rev Req Model (2009 GRC) Rebuttal" xfId="4709"/>
    <cellStyle name="_x0013__Rebuttal Power Costs_Electric Rev Req Model (2009 GRC) Rebuttal 2" xfId="4710"/>
    <cellStyle name="_x0013__Rebuttal Power Costs_Electric Rev Req Model (2009 GRC) Rebuttal 2 2" xfId="4711"/>
    <cellStyle name="_x0013__Rebuttal Power Costs_Electric Rev Req Model (2009 GRC) Rebuttal 3" xfId="4712"/>
    <cellStyle name="_x0013__Rebuttal Power Costs_Electric Rev Req Model (2009 GRC) Rebuttal 4" xfId="4713"/>
    <cellStyle name="_x0013__Rebuttal Power Costs_Electric Rev Req Model (2009 GRC) Rebuttal REmoval of New  WH Solar AdjustMI" xfId="4714"/>
    <cellStyle name="_x0013__Rebuttal Power Costs_Electric Rev Req Model (2009 GRC) Rebuttal REmoval of New  WH Solar AdjustMI 2" xfId="4715"/>
    <cellStyle name="_x0013__Rebuttal Power Costs_Electric Rev Req Model (2009 GRC) Rebuttal REmoval of New  WH Solar AdjustMI 2 2" xfId="4716"/>
    <cellStyle name="_x0013__Rebuttal Power Costs_Electric Rev Req Model (2009 GRC) Rebuttal REmoval of New  WH Solar AdjustMI 3" xfId="4717"/>
    <cellStyle name="_x0013__Rebuttal Power Costs_Electric Rev Req Model (2009 GRC) Rebuttal REmoval of New  WH Solar AdjustMI 4" xfId="4718"/>
    <cellStyle name="_x0013__Rebuttal Power Costs_Electric Rev Req Model (2009 GRC) Revised 01-18-2010" xfId="4719"/>
    <cellStyle name="_x0013__Rebuttal Power Costs_Electric Rev Req Model (2009 GRC) Revised 01-18-2010 2" xfId="4720"/>
    <cellStyle name="_x0013__Rebuttal Power Costs_Electric Rev Req Model (2009 GRC) Revised 01-18-2010 2 2" xfId="4721"/>
    <cellStyle name="_x0013__Rebuttal Power Costs_Electric Rev Req Model (2009 GRC) Revised 01-18-2010 3" xfId="4722"/>
    <cellStyle name="_x0013__Rebuttal Power Costs_Electric Rev Req Model (2009 GRC) Revised 01-18-2010 4" xfId="4723"/>
    <cellStyle name="_x0013__Rebuttal Power Costs_Final Order Electric EXHIBIT A-1" xfId="4724"/>
    <cellStyle name="_x0013__Rebuttal Power Costs_Final Order Electric EXHIBIT A-1 2" xfId="4725"/>
    <cellStyle name="_x0013__Rebuttal Power Costs_Final Order Electric EXHIBIT A-1 2 2" xfId="4726"/>
    <cellStyle name="_x0013__Rebuttal Power Costs_Final Order Electric EXHIBIT A-1 3" xfId="4727"/>
    <cellStyle name="_x0013__Rebuttal Power Costs_Final Order Electric EXHIBIT A-1 4" xfId="4728"/>
    <cellStyle name="_recommendation" xfId="4729"/>
    <cellStyle name="_recommendation 2" xfId="4730"/>
    <cellStyle name="_recommendation_DEM-WP(C) Wind Integration Summary 2010GRC" xfId="4731"/>
    <cellStyle name="_recommendation_DEM-WP(C) Wind Integration Summary 2010GRC 2" xfId="4732"/>
    <cellStyle name="_recommendation_NIM Summary" xfId="4733"/>
    <cellStyle name="_recommendation_NIM Summary 2" xfId="4734"/>
    <cellStyle name="_Recon to Darrin's 5.11.05 proforma" xfId="4735"/>
    <cellStyle name="_Recon to Darrin's 5.11.05 proforma 2" xfId="4736"/>
    <cellStyle name="_Recon to Darrin's 5.11.05 proforma 2 2" xfId="4737"/>
    <cellStyle name="_Recon to Darrin's 5.11.05 proforma 2 2 2" xfId="4738"/>
    <cellStyle name="_Recon to Darrin's 5.11.05 proforma 2 3" xfId="4739"/>
    <cellStyle name="_Recon to Darrin's 5.11.05 proforma 3" xfId="4740"/>
    <cellStyle name="_Recon to Darrin's 5.11.05 proforma 3 2" xfId="4741"/>
    <cellStyle name="_Recon to Darrin's 5.11.05 proforma 3 2 2" xfId="4742"/>
    <cellStyle name="_Recon to Darrin's 5.11.05 proforma 3 3" xfId="4743"/>
    <cellStyle name="_Recon to Darrin's 5.11.05 proforma 3 3 2" xfId="4744"/>
    <cellStyle name="_Recon to Darrin's 5.11.05 proforma 3 4" xfId="4745"/>
    <cellStyle name="_Recon to Darrin's 5.11.05 proforma 3 4 2" xfId="4746"/>
    <cellStyle name="_Recon to Darrin's 5.11.05 proforma 4" xfId="4747"/>
    <cellStyle name="_Recon to Darrin's 5.11.05 proforma 4 2" xfId="4748"/>
    <cellStyle name="_Recon to Darrin's 5.11.05 proforma 5" xfId="4749"/>
    <cellStyle name="_Recon to Darrin's 5.11.05 proforma 6" xfId="4750"/>
    <cellStyle name="_Recon to Darrin's 5.11.05 proforma 7" xfId="4751"/>
    <cellStyle name="_Recon to Darrin's 5.11.05 proforma_(C) WHE Proforma with ITC cash grant 10 Yr Amort_for deferral_102809" xfId="4752"/>
    <cellStyle name="_Recon to Darrin's 5.11.05 proforma_(C) WHE Proforma with ITC cash grant 10 Yr Amort_for deferral_102809 2" xfId="4753"/>
    <cellStyle name="_Recon to Darrin's 5.11.05 proforma_(C) WHE Proforma with ITC cash grant 10 Yr Amort_for deferral_102809 2 2" xfId="4754"/>
    <cellStyle name="_Recon to Darrin's 5.11.05 proforma_(C) WHE Proforma with ITC cash grant 10 Yr Amort_for deferral_102809 3" xfId="4755"/>
    <cellStyle name="_Recon to Darrin's 5.11.05 proforma_(C) WHE Proforma with ITC cash grant 10 Yr Amort_for deferral_102809 4" xfId="4756"/>
    <cellStyle name="_Recon to Darrin's 5.11.05 proforma_(C) WHE Proforma with ITC cash grant 10 Yr Amort_for deferral_102809_16.07E Wild Horse Wind Expansionwrkingfile" xfId="4757"/>
    <cellStyle name="_Recon to Darrin's 5.11.05 proforma_(C) WHE Proforma with ITC cash grant 10 Yr Amort_for deferral_102809_16.07E Wild Horse Wind Expansionwrkingfile 2" xfId="4758"/>
    <cellStyle name="_Recon to Darrin's 5.11.05 proforma_(C) WHE Proforma with ITC cash grant 10 Yr Amort_for deferral_102809_16.07E Wild Horse Wind Expansionwrkingfile 2 2" xfId="4759"/>
    <cellStyle name="_Recon to Darrin's 5.11.05 proforma_(C) WHE Proforma with ITC cash grant 10 Yr Amort_for deferral_102809_16.07E Wild Horse Wind Expansionwrkingfile 3" xfId="4760"/>
    <cellStyle name="_Recon to Darrin's 5.11.05 proforma_(C) WHE Proforma with ITC cash grant 10 Yr Amort_for deferral_102809_16.07E Wild Horse Wind Expansionwrkingfile 4" xfId="4761"/>
    <cellStyle name="_Recon to Darrin's 5.11.05 proforma_(C) WHE Proforma with ITC cash grant 10 Yr Amort_for deferral_102809_16.07E Wild Horse Wind Expansionwrkingfile SF" xfId="4762"/>
    <cellStyle name="_Recon to Darrin's 5.11.05 proforma_(C) WHE Proforma with ITC cash grant 10 Yr Amort_for deferral_102809_16.07E Wild Horse Wind Expansionwrkingfile SF 2" xfId="4763"/>
    <cellStyle name="_Recon to Darrin's 5.11.05 proforma_(C) WHE Proforma with ITC cash grant 10 Yr Amort_for deferral_102809_16.07E Wild Horse Wind Expansionwrkingfile SF 2 2" xfId="4764"/>
    <cellStyle name="_Recon to Darrin's 5.11.05 proforma_(C) WHE Proforma with ITC cash grant 10 Yr Amort_for deferral_102809_16.07E Wild Horse Wind Expansionwrkingfile SF 3" xfId="4765"/>
    <cellStyle name="_Recon to Darrin's 5.11.05 proforma_(C) WHE Proforma with ITC cash grant 10 Yr Amort_for deferral_102809_16.07E Wild Horse Wind Expansionwrkingfile SF 4" xfId="4766"/>
    <cellStyle name="_Recon to Darrin's 5.11.05 proforma_(C) WHE Proforma with ITC cash grant 10 Yr Amort_for deferral_102809_16.37E Wild Horse Expansion DeferralRevwrkingfile SF" xfId="4767"/>
    <cellStyle name="_Recon to Darrin's 5.11.05 proforma_(C) WHE Proforma with ITC cash grant 10 Yr Amort_for deferral_102809_16.37E Wild Horse Expansion DeferralRevwrkingfile SF 2" xfId="4768"/>
    <cellStyle name="_Recon to Darrin's 5.11.05 proforma_(C) WHE Proforma with ITC cash grant 10 Yr Amort_for deferral_102809_16.37E Wild Horse Expansion DeferralRevwrkingfile SF 2 2" xfId="4769"/>
    <cellStyle name="_Recon to Darrin's 5.11.05 proforma_(C) WHE Proforma with ITC cash grant 10 Yr Amort_for deferral_102809_16.37E Wild Horse Expansion DeferralRevwrkingfile SF 3" xfId="4770"/>
    <cellStyle name="_Recon to Darrin's 5.11.05 proforma_(C) WHE Proforma with ITC cash grant 10 Yr Amort_for deferral_102809_16.37E Wild Horse Expansion DeferralRevwrkingfile SF 4" xfId="4771"/>
    <cellStyle name="_Recon to Darrin's 5.11.05 proforma_(C) WHE Proforma with ITC cash grant 10 Yr Amort_for rebuttal_120709" xfId="4772"/>
    <cellStyle name="_Recon to Darrin's 5.11.05 proforma_(C) WHE Proforma with ITC cash grant 10 Yr Amort_for rebuttal_120709 2" xfId="4773"/>
    <cellStyle name="_Recon to Darrin's 5.11.05 proforma_(C) WHE Proforma with ITC cash grant 10 Yr Amort_for rebuttal_120709 2 2" xfId="4774"/>
    <cellStyle name="_Recon to Darrin's 5.11.05 proforma_(C) WHE Proforma with ITC cash grant 10 Yr Amort_for rebuttal_120709 3" xfId="4775"/>
    <cellStyle name="_Recon to Darrin's 5.11.05 proforma_(C) WHE Proforma with ITC cash grant 10 Yr Amort_for rebuttal_120709 4" xfId="4776"/>
    <cellStyle name="_Recon to Darrin's 5.11.05 proforma_04.07E Wild Horse Wind Expansion" xfId="4777"/>
    <cellStyle name="_Recon to Darrin's 5.11.05 proforma_04.07E Wild Horse Wind Expansion 2" xfId="4778"/>
    <cellStyle name="_Recon to Darrin's 5.11.05 proforma_04.07E Wild Horse Wind Expansion 2 2" xfId="4779"/>
    <cellStyle name="_Recon to Darrin's 5.11.05 proforma_04.07E Wild Horse Wind Expansion 3" xfId="4780"/>
    <cellStyle name="_Recon to Darrin's 5.11.05 proforma_04.07E Wild Horse Wind Expansion 4" xfId="4781"/>
    <cellStyle name="_Recon to Darrin's 5.11.05 proforma_04.07E Wild Horse Wind Expansion_16.07E Wild Horse Wind Expansionwrkingfile" xfId="4782"/>
    <cellStyle name="_Recon to Darrin's 5.11.05 proforma_04.07E Wild Horse Wind Expansion_16.07E Wild Horse Wind Expansionwrkingfile 2" xfId="4783"/>
    <cellStyle name="_Recon to Darrin's 5.11.05 proforma_04.07E Wild Horse Wind Expansion_16.07E Wild Horse Wind Expansionwrkingfile 2 2" xfId="4784"/>
    <cellStyle name="_Recon to Darrin's 5.11.05 proforma_04.07E Wild Horse Wind Expansion_16.07E Wild Horse Wind Expansionwrkingfile 3" xfId="4785"/>
    <cellStyle name="_Recon to Darrin's 5.11.05 proforma_04.07E Wild Horse Wind Expansion_16.07E Wild Horse Wind Expansionwrkingfile 4" xfId="4786"/>
    <cellStyle name="_Recon to Darrin's 5.11.05 proforma_04.07E Wild Horse Wind Expansion_16.07E Wild Horse Wind Expansionwrkingfile SF" xfId="4787"/>
    <cellStyle name="_Recon to Darrin's 5.11.05 proforma_04.07E Wild Horse Wind Expansion_16.07E Wild Horse Wind Expansionwrkingfile SF 2" xfId="4788"/>
    <cellStyle name="_Recon to Darrin's 5.11.05 proforma_04.07E Wild Horse Wind Expansion_16.07E Wild Horse Wind Expansionwrkingfile SF 2 2" xfId="4789"/>
    <cellStyle name="_Recon to Darrin's 5.11.05 proforma_04.07E Wild Horse Wind Expansion_16.07E Wild Horse Wind Expansionwrkingfile SF 3" xfId="4790"/>
    <cellStyle name="_Recon to Darrin's 5.11.05 proforma_04.07E Wild Horse Wind Expansion_16.07E Wild Horse Wind Expansionwrkingfile SF 4" xfId="4791"/>
    <cellStyle name="_Recon to Darrin's 5.11.05 proforma_04.07E Wild Horse Wind Expansion_16.37E Wild Horse Expansion DeferralRevwrkingfile SF" xfId="4792"/>
    <cellStyle name="_Recon to Darrin's 5.11.05 proforma_04.07E Wild Horse Wind Expansion_16.37E Wild Horse Expansion DeferralRevwrkingfile SF 2" xfId="4793"/>
    <cellStyle name="_Recon to Darrin's 5.11.05 proforma_04.07E Wild Horse Wind Expansion_16.37E Wild Horse Expansion DeferralRevwrkingfile SF 2 2" xfId="4794"/>
    <cellStyle name="_Recon to Darrin's 5.11.05 proforma_04.07E Wild Horse Wind Expansion_16.37E Wild Horse Expansion DeferralRevwrkingfile SF 3" xfId="4795"/>
    <cellStyle name="_Recon to Darrin's 5.11.05 proforma_04.07E Wild Horse Wind Expansion_16.37E Wild Horse Expansion DeferralRevwrkingfile SF 4" xfId="4796"/>
    <cellStyle name="_Recon to Darrin's 5.11.05 proforma_16.07E Wild Horse Wind Expansionwrkingfile" xfId="4797"/>
    <cellStyle name="_Recon to Darrin's 5.11.05 proforma_16.07E Wild Horse Wind Expansionwrkingfile 2" xfId="4798"/>
    <cellStyle name="_Recon to Darrin's 5.11.05 proforma_16.07E Wild Horse Wind Expansionwrkingfile 2 2" xfId="4799"/>
    <cellStyle name="_Recon to Darrin's 5.11.05 proforma_16.07E Wild Horse Wind Expansionwrkingfile 3" xfId="4800"/>
    <cellStyle name="_Recon to Darrin's 5.11.05 proforma_16.07E Wild Horse Wind Expansionwrkingfile 4" xfId="4801"/>
    <cellStyle name="_Recon to Darrin's 5.11.05 proforma_16.07E Wild Horse Wind Expansionwrkingfile SF" xfId="4802"/>
    <cellStyle name="_Recon to Darrin's 5.11.05 proforma_16.07E Wild Horse Wind Expansionwrkingfile SF 2" xfId="4803"/>
    <cellStyle name="_Recon to Darrin's 5.11.05 proforma_16.07E Wild Horse Wind Expansionwrkingfile SF 2 2" xfId="4804"/>
    <cellStyle name="_Recon to Darrin's 5.11.05 proforma_16.07E Wild Horse Wind Expansionwrkingfile SF 3" xfId="4805"/>
    <cellStyle name="_Recon to Darrin's 5.11.05 proforma_16.07E Wild Horse Wind Expansionwrkingfile SF 4" xfId="4806"/>
    <cellStyle name="_Recon to Darrin's 5.11.05 proforma_16.37E Wild Horse Expansion DeferralRevwrkingfile SF" xfId="4807"/>
    <cellStyle name="_Recon to Darrin's 5.11.05 proforma_16.37E Wild Horse Expansion DeferralRevwrkingfile SF 2" xfId="4808"/>
    <cellStyle name="_Recon to Darrin's 5.11.05 proforma_16.37E Wild Horse Expansion DeferralRevwrkingfile SF 2 2" xfId="4809"/>
    <cellStyle name="_Recon to Darrin's 5.11.05 proforma_16.37E Wild Horse Expansion DeferralRevwrkingfile SF 3" xfId="4810"/>
    <cellStyle name="_Recon to Darrin's 5.11.05 proforma_16.37E Wild Horse Expansion DeferralRevwrkingfile SF 4" xfId="4811"/>
    <cellStyle name="_Recon to Darrin's 5.11.05 proforma_2009 Compliance Filing PCA Exhibits for GRC" xfId="4812"/>
    <cellStyle name="_Recon to Darrin's 5.11.05 proforma_2009 Compliance Filing PCA Exhibits for GRC 2" xfId="4813"/>
    <cellStyle name="_Recon to Darrin's 5.11.05 proforma_2009 GRC Compl Filing - Exhibit D" xfId="4814"/>
    <cellStyle name="_Recon to Darrin's 5.11.05 proforma_2009 GRC Compl Filing - Exhibit D 2" xfId="4815"/>
    <cellStyle name="_Recon to Darrin's 5.11.05 proforma_3.01 Income Statement" xfId="4816"/>
    <cellStyle name="_Recon to Darrin's 5.11.05 proforma_4 31 Regulatory Assets and Liabilities  7 06- Exhibit D" xfId="4817"/>
    <cellStyle name="_Recon to Darrin's 5.11.05 proforma_4 31 Regulatory Assets and Liabilities  7 06- Exhibit D 2" xfId="4818"/>
    <cellStyle name="_Recon to Darrin's 5.11.05 proforma_4 31 Regulatory Assets and Liabilities  7 06- Exhibit D 2 2" xfId="4819"/>
    <cellStyle name="_Recon to Darrin's 5.11.05 proforma_4 31 Regulatory Assets and Liabilities  7 06- Exhibit D 3" xfId="4820"/>
    <cellStyle name="_Recon to Darrin's 5.11.05 proforma_4 31 Regulatory Assets and Liabilities  7 06- Exhibit D 4" xfId="4821"/>
    <cellStyle name="_Recon to Darrin's 5.11.05 proforma_4 31 Regulatory Assets and Liabilities  7 06- Exhibit D_NIM Summary" xfId="4822"/>
    <cellStyle name="_Recon to Darrin's 5.11.05 proforma_4 31 Regulatory Assets and Liabilities  7 06- Exhibit D_NIM Summary 2" xfId="4823"/>
    <cellStyle name="_Recon to Darrin's 5.11.05 proforma_4 32 Regulatory Assets and Liabilities  7 06- Exhibit D" xfId="4824"/>
    <cellStyle name="_Recon to Darrin's 5.11.05 proforma_4 32 Regulatory Assets and Liabilities  7 06- Exhibit D 2" xfId="4825"/>
    <cellStyle name="_Recon to Darrin's 5.11.05 proforma_4 32 Regulatory Assets and Liabilities  7 06- Exhibit D 2 2" xfId="4826"/>
    <cellStyle name="_Recon to Darrin's 5.11.05 proforma_4 32 Regulatory Assets and Liabilities  7 06- Exhibit D 3" xfId="4827"/>
    <cellStyle name="_Recon to Darrin's 5.11.05 proforma_4 32 Regulatory Assets and Liabilities  7 06- Exhibit D 4" xfId="4828"/>
    <cellStyle name="_Recon to Darrin's 5.11.05 proforma_4 32 Regulatory Assets and Liabilities  7 06- Exhibit D_NIM Summary" xfId="4829"/>
    <cellStyle name="_Recon to Darrin's 5.11.05 proforma_4 32 Regulatory Assets and Liabilities  7 06- Exhibit D_NIM Summary 2" xfId="4830"/>
    <cellStyle name="_Recon to Darrin's 5.11.05 proforma_ACCOUNTS" xfId="4831"/>
    <cellStyle name="_Recon to Darrin's 5.11.05 proforma_AURORA Total New" xfId="4832"/>
    <cellStyle name="_Recon to Darrin's 5.11.05 proforma_AURORA Total New 2" xfId="4833"/>
    <cellStyle name="_Recon to Darrin's 5.11.05 proforma_Book2" xfId="4834"/>
    <cellStyle name="_Recon to Darrin's 5.11.05 proforma_Book2 2" xfId="4835"/>
    <cellStyle name="_Recon to Darrin's 5.11.05 proforma_Book2 2 2" xfId="4836"/>
    <cellStyle name="_Recon to Darrin's 5.11.05 proforma_Book2 3" xfId="4837"/>
    <cellStyle name="_Recon to Darrin's 5.11.05 proforma_Book2 4" xfId="4838"/>
    <cellStyle name="_Recon to Darrin's 5.11.05 proforma_Book2_Adj Bench DR 3 for Initial Briefs (Electric)" xfId="4839"/>
    <cellStyle name="_Recon to Darrin's 5.11.05 proforma_Book2_Adj Bench DR 3 for Initial Briefs (Electric) 2" xfId="4840"/>
    <cellStyle name="_Recon to Darrin's 5.11.05 proforma_Book2_Adj Bench DR 3 for Initial Briefs (Electric) 2 2" xfId="4841"/>
    <cellStyle name="_Recon to Darrin's 5.11.05 proforma_Book2_Adj Bench DR 3 for Initial Briefs (Electric) 3" xfId="4842"/>
    <cellStyle name="_Recon to Darrin's 5.11.05 proforma_Book2_Adj Bench DR 3 for Initial Briefs (Electric) 4" xfId="4843"/>
    <cellStyle name="_Recon to Darrin's 5.11.05 proforma_Book2_Electric Rev Req Model (2009 GRC) Rebuttal" xfId="4844"/>
    <cellStyle name="_Recon to Darrin's 5.11.05 proforma_Book2_Electric Rev Req Model (2009 GRC) Rebuttal 2" xfId="4845"/>
    <cellStyle name="_Recon to Darrin's 5.11.05 proforma_Book2_Electric Rev Req Model (2009 GRC) Rebuttal 2 2" xfId="4846"/>
    <cellStyle name="_Recon to Darrin's 5.11.05 proforma_Book2_Electric Rev Req Model (2009 GRC) Rebuttal 3" xfId="4847"/>
    <cellStyle name="_Recon to Darrin's 5.11.05 proforma_Book2_Electric Rev Req Model (2009 GRC) Rebuttal 4" xfId="4848"/>
    <cellStyle name="_Recon to Darrin's 5.11.05 proforma_Book2_Electric Rev Req Model (2009 GRC) Rebuttal REmoval of New  WH Solar AdjustMI" xfId="4849"/>
    <cellStyle name="_Recon to Darrin's 5.11.05 proforma_Book2_Electric Rev Req Model (2009 GRC) Rebuttal REmoval of New  WH Solar AdjustMI 2" xfId="4850"/>
    <cellStyle name="_Recon to Darrin's 5.11.05 proforma_Book2_Electric Rev Req Model (2009 GRC) Rebuttal REmoval of New  WH Solar AdjustMI 2 2" xfId="4851"/>
    <cellStyle name="_Recon to Darrin's 5.11.05 proforma_Book2_Electric Rev Req Model (2009 GRC) Rebuttal REmoval of New  WH Solar AdjustMI 3" xfId="4852"/>
    <cellStyle name="_Recon to Darrin's 5.11.05 proforma_Book2_Electric Rev Req Model (2009 GRC) Rebuttal REmoval of New  WH Solar AdjustMI 4" xfId="4853"/>
    <cellStyle name="_Recon to Darrin's 5.11.05 proforma_Book2_Electric Rev Req Model (2009 GRC) Revised 01-18-2010" xfId="4854"/>
    <cellStyle name="_Recon to Darrin's 5.11.05 proforma_Book2_Electric Rev Req Model (2009 GRC) Revised 01-18-2010 2" xfId="4855"/>
    <cellStyle name="_Recon to Darrin's 5.11.05 proforma_Book2_Electric Rev Req Model (2009 GRC) Revised 01-18-2010 2 2" xfId="4856"/>
    <cellStyle name="_Recon to Darrin's 5.11.05 proforma_Book2_Electric Rev Req Model (2009 GRC) Revised 01-18-2010 3" xfId="4857"/>
    <cellStyle name="_Recon to Darrin's 5.11.05 proforma_Book2_Electric Rev Req Model (2009 GRC) Revised 01-18-2010 4" xfId="4858"/>
    <cellStyle name="_Recon to Darrin's 5.11.05 proforma_Book2_Final Order Electric EXHIBIT A-1" xfId="4859"/>
    <cellStyle name="_Recon to Darrin's 5.11.05 proforma_Book2_Final Order Electric EXHIBIT A-1 2" xfId="4860"/>
    <cellStyle name="_Recon to Darrin's 5.11.05 proforma_Book2_Final Order Electric EXHIBIT A-1 2 2" xfId="4861"/>
    <cellStyle name="_Recon to Darrin's 5.11.05 proforma_Book2_Final Order Electric EXHIBIT A-1 3" xfId="4862"/>
    <cellStyle name="_Recon to Darrin's 5.11.05 proforma_Book2_Final Order Electric EXHIBIT A-1 4" xfId="4863"/>
    <cellStyle name="_Recon to Darrin's 5.11.05 proforma_Book4" xfId="4864"/>
    <cellStyle name="_Recon to Darrin's 5.11.05 proforma_Book4 2" xfId="4865"/>
    <cellStyle name="_Recon to Darrin's 5.11.05 proforma_Book4 2 2" xfId="4866"/>
    <cellStyle name="_Recon to Darrin's 5.11.05 proforma_Book4 3" xfId="4867"/>
    <cellStyle name="_Recon to Darrin's 5.11.05 proforma_Book4 4" xfId="4868"/>
    <cellStyle name="_Recon to Darrin's 5.11.05 proforma_Book9" xfId="4869"/>
    <cellStyle name="_Recon to Darrin's 5.11.05 proforma_Book9 2" xfId="4870"/>
    <cellStyle name="_Recon to Darrin's 5.11.05 proforma_Book9 2 2" xfId="4871"/>
    <cellStyle name="_Recon to Darrin's 5.11.05 proforma_Book9 3" xfId="4872"/>
    <cellStyle name="_Recon to Darrin's 5.11.05 proforma_Book9 4" xfId="4873"/>
    <cellStyle name="_Recon to Darrin's 5.11.05 proforma_Check the Interest Calculation" xfId="4874"/>
    <cellStyle name="_Recon to Darrin's 5.11.05 proforma_Check the Interest Calculation_Scenario 1 REC vs PTC Offset" xfId="4875"/>
    <cellStyle name="_Recon to Darrin's 5.11.05 proforma_Check the Interest Calculation_Scenario 3" xfId="4876"/>
    <cellStyle name="_Recon to Darrin's 5.11.05 proforma_Chelan PUD Power Costs (8-10)" xfId="4877"/>
    <cellStyle name="_Recon to Darrin's 5.11.05 proforma_Exhibit D fr R Gho 12-31-08" xfId="4878"/>
    <cellStyle name="_Recon to Darrin's 5.11.05 proforma_Exhibit D fr R Gho 12-31-08 2" xfId="4879"/>
    <cellStyle name="_Recon to Darrin's 5.11.05 proforma_Exhibit D fr R Gho 12-31-08 3" xfId="4880"/>
    <cellStyle name="_Recon to Darrin's 5.11.05 proforma_Exhibit D fr R Gho 12-31-08 v2" xfId="4881"/>
    <cellStyle name="_Recon to Darrin's 5.11.05 proforma_Exhibit D fr R Gho 12-31-08 v2 2" xfId="4882"/>
    <cellStyle name="_Recon to Darrin's 5.11.05 proforma_Exhibit D fr R Gho 12-31-08 v2 3" xfId="4883"/>
    <cellStyle name="_Recon to Darrin's 5.11.05 proforma_Exhibit D fr R Gho 12-31-08 v2_NIM Summary" xfId="4884"/>
    <cellStyle name="_Recon to Darrin's 5.11.05 proforma_Exhibit D fr R Gho 12-31-08 v2_NIM Summary 2" xfId="4885"/>
    <cellStyle name="_Recon to Darrin's 5.11.05 proforma_Exhibit D fr R Gho 12-31-08_NIM Summary" xfId="4886"/>
    <cellStyle name="_Recon to Darrin's 5.11.05 proforma_Exhibit D fr R Gho 12-31-08_NIM Summary 2" xfId="4887"/>
    <cellStyle name="_Recon to Darrin's 5.11.05 proforma_Gas Rev Req Model (2010 GRC)" xfId="4888"/>
    <cellStyle name="_Recon to Darrin's 5.11.05 proforma_Hopkins Ridge Prepaid Tran - Interest Earned RY 12ME Feb  '11" xfId="4889"/>
    <cellStyle name="_Recon to Darrin's 5.11.05 proforma_Hopkins Ridge Prepaid Tran - Interest Earned RY 12ME Feb  '11 2" xfId="4890"/>
    <cellStyle name="_Recon to Darrin's 5.11.05 proforma_Hopkins Ridge Prepaid Tran - Interest Earned RY 12ME Feb  '11_NIM Summary" xfId="4891"/>
    <cellStyle name="_Recon to Darrin's 5.11.05 proforma_Hopkins Ridge Prepaid Tran - Interest Earned RY 12ME Feb  '11_NIM Summary 2" xfId="4892"/>
    <cellStyle name="_Recon to Darrin's 5.11.05 proforma_Hopkins Ridge Prepaid Tran - Interest Earned RY 12ME Feb  '11_Transmission Workbook for May BOD" xfId="4893"/>
    <cellStyle name="_Recon to Darrin's 5.11.05 proforma_Hopkins Ridge Prepaid Tran - Interest Earned RY 12ME Feb  '11_Transmission Workbook for May BOD 2" xfId="4894"/>
    <cellStyle name="_Recon to Darrin's 5.11.05 proforma_INPUTS" xfId="4895"/>
    <cellStyle name="_Recon to Darrin's 5.11.05 proforma_INPUTS 2" xfId="4896"/>
    <cellStyle name="_Recon to Darrin's 5.11.05 proforma_INPUTS 2 2" xfId="4897"/>
    <cellStyle name="_Recon to Darrin's 5.11.05 proforma_INPUTS 3" xfId="4898"/>
    <cellStyle name="_Recon to Darrin's 5.11.05 proforma_NIM Summary" xfId="4899"/>
    <cellStyle name="_Recon to Darrin's 5.11.05 proforma_NIM Summary 09GRC" xfId="4900"/>
    <cellStyle name="_Recon to Darrin's 5.11.05 proforma_NIM Summary 09GRC 2" xfId="4901"/>
    <cellStyle name="_Recon to Darrin's 5.11.05 proforma_NIM Summary 2" xfId="4902"/>
    <cellStyle name="_Recon to Darrin's 5.11.05 proforma_NIM Summary 3" xfId="4903"/>
    <cellStyle name="_Recon to Darrin's 5.11.05 proforma_NIM Summary 4" xfId="4904"/>
    <cellStyle name="_Recon to Darrin's 5.11.05 proforma_NIM Summary 5" xfId="4905"/>
    <cellStyle name="_Recon to Darrin's 5.11.05 proforma_NIM Summary 6" xfId="4906"/>
    <cellStyle name="_Recon to Darrin's 5.11.05 proforma_NIM Summary 7" xfId="4907"/>
    <cellStyle name="_Recon to Darrin's 5.11.05 proforma_NIM Summary 8" xfId="4908"/>
    <cellStyle name="_Recon to Darrin's 5.11.05 proforma_NIM Summary 9" xfId="4909"/>
    <cellStyle name="_Recon to Darrin's 5.11.05 proforma_PCA 10 -  Exhibit D from A Kellogg Jan 2011" xfId="4910"/>
    <cellStyle name="_Recon to Darrin's 5.11.05 proforma_PCA 10 -  Exhibit D from A Kellogg July 2011" xfId="4911"/>
    <cellStyle name="_Recon to Darrin's 5.11.05 proforma_PCA 10 -  Exhibit D from S Free Rcv'd 12-11" xfId="4912"/>
    <cellStyle name="_Recon to Darrin's 5.11.05 proforma_PCA 7 - Exhibit D update 11_30_08 (2)" xfId="4913"/>
    <cellStyle name="_Recon to Darrin's 5.11.05 proforma_PCA 7 - Exhibit D update 11_30_08 (2) 2" xfId="4914"/>
    <cellStyle name="_Recon to Darrin's 5.11.05 proforma_PCA 7 - Exhibit D update 11_30_08 (2) 2 2" xfId="4915"/>
    <cellStyle name="_Recon to Darrin's 5.11.05 proforma_PCA 7 - Exhibit D update 11_30_08 (2) 3" xfId="4916"/>
    <cellStyle name="_Recon to Darrin's 5.11.05 proforma_PCA 7 - Exhibit D update 11_30_08 (2) 4" xfId="4917"/>
    <cellStyle name="_Recon to Darrin's 5.11.05 proforma_PCA 7 - Exhibit D update 11_30_08 (2)_NIM Summary" xfId="4918"/>
    <cellStyle name="_Recon to Darrin's 5.11.05 proforma_PCA 7 - Exhibit D update 11_30_08 (2)_NIM Summary 2" xfId="4919"/>
    <cellStyle name="_Recon to Darrin's 5.11.05 proforma_PCA 8 - Exhibit D update 12_31_09" xfId="4920"/>
    <cellStyle name="_Recon to Darrin's 5.11.05 proforma_PCA 8 - Exhibit D update 12_31_09 2" xfId="4921"/>
    <cellStyle name="_Recon to Darrin's 5.11.05 proforma_PCA 9 -  Exhibit D April 2010" xfId="4922"/>
    <cellStyle name="_Recon to Darrin's 5.11.05 proforma_PCA 9 -  Exhibit D April 2010 (3)" xfId="4923"/>
    <cellStyle name="_Recon to Darrin's 5.11.05 proforma_PCA 9 -  Exhibit D April 2010 (3) 2" xfId="4924"/>
    <cellStyle name="_Recon to Darrin's 5.11.05 proforma_PCA 9 -  Exhibit D April 2010 2" xfId="4925"/>
    <cellStyle name="_Recon to Darrin's 5.11.05 proforma_PCA 9 -  Exhibit D April 2010 3" xfId="4926"/>
    <cellStyle name="_Recon to Darrin's 5.11.05 proforma_PCA 9 -  Exhibit D Feb 2010" xfId="4927"/>
    <cellStyle name="_Recon to Darrin's 5.11.05 proforma_PCA 9 -  Exhibit D Feb 2010 2" xfId="4928"/>
    <cellStyle name="_Recon to Darrin's 5.11.05 proforma_PCA 9 -  Exhibit D Feb 2010 v2" xfId="4929"/>
    <cellStyle name="_Recon to Darrin's 5.11.05 proforma_PCA 9 -  Exhibit D Feb 2010 v2 2" xfId="4930"/>
    <cellStyle name="_Recon to Darrin's 5.11.05 proforma_PCA 9 -  Exhibit D Feb 2010 WF" xfId="4931"/>
    <cellStyle name="_Recon to Darrin's 5.11.05 proforma_PCA 9 -  Exhibit D Feb 2010 WF 2" xfId="4932"/>
    <cellStyle name="_Recon to Darrin's 5.11.05 proforma_PCA 9 -  Exhibit D Jan 2010" xfId="4933"/>
    <cellStyle name="_Recon to Darrin's 5.11.05 proforma_PCA 9 -  Exhibit D Jan 2010 2" xfId="4934"/>
    <cellStyle name="_Recon to Darrin's 5.11.05 proforma_PCA 9 -  Exhibit D March 2010 (2)" xfId="4935"/>
    <cellStyle name="_Recon to Darrin's 5.11.05 proforma_PCA 9 -  Exhibit D March 2010 (2) 2" xfId="4936"/>
    <cellStyle name="_Recon to Darrin's 5.11.05 proforma_PCA 9 -  Exhibit D Nov 2010" xfId="4937"/>
    <cellStyle name="_Recon to Darrin's 5.11.05 proforma_PCA 9 -  Exhibit D Nov 2010 2" xfId="4938"/>
    <cellStyle name="_Recon to Darrin's 5.11.05 proforma_PCA 9 - Exhibit D at August 2010" xfId="4939"/>
    <cellStyle name="_Recon to Darrin's 5.11.05 proforma_PCA 9 - Exhibit D at August 2010 2" xfId="4940"/>
    <cellStyle name="_Recon to Darrin's 5.11.05 proforma_PCA 9 - Exhibit D June 2010 GRC" xfId="4941"/>
    <cellStyle name="_Recon to Darrin's 5.11.05 proforma_PCA 9 - Exhibit D June 2010 GRC 2" xfId="4942"/>
    <cellStyle name="_Recon to Darrin's 5.11.05 proforma_Power Costs - Comparison bx Rbtl-Staff-Jt-PC" xfId="4943"/>
    <cellStyle name="_Recon to Darrin's 5.11.05 proforma_Power Costs - Comparison bx Rbtl-Staff-Jt-PC 2" xfId="4944"/>
    <cellStyle name="_Recon to Darrin's 5.11.05 proforma_Power Costs - Comparison bx Rbtl-Staff-Jt-PC 2 2" xfId="4945"/>
    <cellStyle name="_Recon to Darrin's 5.11.05 proforma_Power Costs - Comparison bx Rbtl-Staff-Jt-PC 3" xfId="4946"/>
    <cellStyle name="_Recon to Darrin's 5.11.05 proforma_Power Costs - Comparison bx Rbtl-Staff-Jt-PC 4" xfId="4947"/>
    <cellStyle name="_Recon to Darrin's 5.11.05 proforma_Power Costs - Comparison bx Rbtl-Staff-Jt-PC_Adj Bench DR 3 for Initial Briefs (Electric)" xfId="4948"/>
    <cellStyle name="_Recon to Darrin's 5.11.05 proforma_Power Costs - Comparison bx Rbtl-Staff-Jt-PC_Adj Bench DR 3 for Initial Briefs (Electric) 2" xfId="4949"/>
    <cellStyle name="_Recon to Darrin's 5.11.05 proforma_Power Costs - Comparison bx Rbtl-Staff-Jt-PC_Adj Bench DR 3 for Initial Briefs (Electric) 2 2" xfId="4950"/>
    <cellStyle name="_Recon to Darrin's 5.11.05 proforma_Power Costs - Comparison bx Rbtl-Staff-Jt-PC_Adj Bench DR 3 for Initial Briefs (Electric) 3" xfId="4951"/>
    <cellStyle name="_Recon to Darrin's 5.11.05 proforma_Power Costs - Comparison bx Rbtl-Staff-Jt-PC_Adj Bench DR 3 for Initial Briefs (Electric) 4" xfId="4952"/>
    <cellStyle name="_Recon to Darrin's 5.11.05 proforma_Power Costs - Comparison bx Rbtl-Staff-Jt-PC_Electric Rev Req Model (2009 GRC) Rebuttal" xfId="4953"/>
    <cellStyle name="_Recon to Darrin's 5.11.05 proforma_Power Costs - Comparison bx Rbtl-Staff-Jt-PC_Electric Rev Req Model (2009 GRC) Rebuttal 2" xfId="4954"/>
    <cellStyle name="_Recon to Darrin's 5.11.05 proforma_Power Costs - Comparison bx Rbtl-Staff-Jt-PC_Electric Rev Req Model (2009 GRC) Rebuttal 2 2" xfId="4955"/>
    <cellStyle name="_Recon to Darrin's 5.11.05 proforma_Power Costs - Comparison bx Rbtl-Staff-Jt-PC_Electric Rev Req Model (2009 GRC) Rebuttal 3" xfId="4956"/>
    <cellStyle name="_Recon to Darrin's 5.11.05 proforma_Power Costs - Comparison bx Rbtl-Staff-Jt-PC_Electric Rev Req Model (2009 GRC) Rebuttal 4" xfId="4957"/>
    <cellStyle name="_Recon to Darrin's 5.11.05 proforma_Power Costs - Comparison bx Rbtl-Staff-Jt-PC_Electric Rev Req Model (2009 GRC) Rebuttal REmoval of New  WH Solar AdjustMI" xfId="4958"/>
    <cellStyle name="_Recon to Darrin's 5.11.05 proforma_Power Costs - Comparison bx Rbtl-Staff-Jt-PC_Electric Rev Req Model (2009 GRC) Rebuttal REmoval of New  WH Solar AdjustMI 2" xfId="4959"/>
    <cellStyle name="_Recon to Darrin's 5.11.05 proforma_Power Costs - Comparison bx Rbtl-Staff-Jt-PC_Electric Rev Req Model (2009 GRC) Rebuttal REmoval of New  WH Solar AdjustMI 2 2" xfId="4960"/>
    <cellStyle name="_Recon to Darrin's 5.11.05 proforma_Power Costs - Comparison bx Rbtl-Staff-Jt-PC_Electric Rev Req Model (2009 GRC) Rebuttal REmoval of New  WH Solar AdjustMI 3" xfId="4961"/>
    <cellStyle name="_Recon to Darrin's 5.11.05 proforma_Power Costs - Comparison bx Rbtl-Staff-Jt-PC_Electric Rev Req Model (2009 GRC) Rebuttal REmoval of New  WH Solar AdjustMI 4" xfId="4962"/>
    <cellStyle name="_Recon to Darrin's 5.11.05 proforma_Power Costs - Comparison bx Rbtl-Staff-Jt-PC_Electric Rev Req Model (2009 GRC) Revised 01-18-2010" xfId="4963"/>
    <cellStyle name="_Recon to Darrin's 5.11.05 proforma_Power Costs - Comparison bx Rbtl-Staff-Jt-PC_Electric Rev Req Model (2009 GRC) Revised 01-18-2010 2" xfId="4964"/>
    <cellStyle name="_Recon to Darrin's 5.11.05 proforma_Power Costs - Comparison bx Rbtl-Staff-Jt-PC_Electric Rev Req Model (2009 GRC) Revised 01-18-2010 2 2" xfId="4965"/>
    <cellStyle name="_Recon to Darrin's 5.11.05 proforma_Power Costs - Comparison bx Rbtl-Staff-Jt-PC_Electric Rev Req Model (2009 GRC) Revised 01-18-2010 3" xfId="4966"/>
    <cellStyle name="_Recon to Darrin's 5.11.05 proforma_Power Costs - Comparison bx Rbtl-Staff-Jt-PC_Electric Rev Req Model (2009 GRC) Revised 01-18-2010 4" xfId="4967"/>
    <cellStyle name="_Recon to Darrin's 5.11.05 proforma_Power Costs - Comparison bx Rbtl-Staff-Jt-PC_Final Order Electric EXHIBIT A-1" xfId="4968"/>
    <cellStyle name="_Recon to Darrin's 5.11.05 proforma_Power Costs - Comparison bx Rbtl-Staff-Jt-PC_Final Order Electric EXHIBIT A-1 2" xfId="4969"/>
    <cellStyle name="_Recon to Darrin's 5.11.05 proforma_Power Costs - Comparison bx Rbtl-Staff-Jt-PC_Final Order Electric EXHIBIT A-1 2 2" xfId="4970"/>
    <cellStyle name="_Recon to Darrin's 5.11.05 proforma_Power Costs - Comparison bx Rbtl-Staff-Jt-PC_Final Order Electric EXHIBIT A-1 3" xfId="4971"/>
    <cellStyle name="_Recon to Darrin's 5.11.05 proforma_Power Costs - Comparison bx Rbtl-Staff-Jt-PC_Final Order Electric EXHIBIT A-1 4" xfId="4972"/>
    <cellStyle name="_Recon to Darrin's 5.11.05 proforma_Production Adj 4.37" xfId="4973"/>
    <cellStyle name="_Recon to Darrin's 5.11.05 proforma_Production Adj 4.37 2" xfId="4974"/>
    <cellStyle name="_Recon to Darrin's 5.11.05 proforma_Production Adj 4.37 2 2" xfId="4975"/>
    <cellStyle name="_Recon to Darrin's 5.11.05 proforma_Production Adj 4.37 3" xfId="4976"/>
    <cellStyle name="_Recon to Darrin's 5.11.05 proforma_Purchased Power Adj 4.03" xfId="4977"/>
    <cellStyle name="_Recon to Darrin's 5.11.05 proforma_Purchased Power Adj 4.03 2" xfId="4978"/>
    <cellStyle name="_Recon to Darrin's 5.11.05 proforma_Purchased Power Adj 4.03 2 2" xfId="4979"/>
    <cellStyle name="_Recon to Darrin's 5.11.05 proforma_Purchased Power Adj 4.03 3" xfId="4980"/>
    <cellStyle name="_Recon to Darrin's 5.11.05 proforma_Rebuttal Power Costs" xfId="4981"/>
    <cellStyle name="_Recon to Darrin's 5.11.05 proforma_Rebuttal Power Costs 2" xfId="4982"/>
    <cellStyle name="_Recon to Darrin's 5.11.05 proforma_Rebuttal Power Costs 2 2" xfId="4983"/>
    <cellStyle name="_Recon to Darrin's 5.11.05 proforma_Rebuttal Power Costs 3" xfId="4984"/>
    <cellStyle name="_Recon to Darrin's 5.11.05 proforma_Rebuttal Power Costs 4" xfId="4985"/>
    <cellStyle name="_Recon to Darrin's 5.11.05 proforma_Rebuttal Power Costs_Adj Bench DR 3 for Initial Briefs (Electric)" xfId="4986"/>
    <cellStyle name="_Recon to Darrin's 5.11.05 proforma_Rebuttal Power Costs_Adj Bench DR 3 for Initial Briefs (Electric) 2" xfId="4987"/>
    <cellStyle name="_Recon to Darrin's 5.11.05 proforma_Rebuttal Power Costs_Adj Bench DR 3 for Initial Briefs (Electric) 2 2" xfId="4988"/>
    <cellStyle name="_Recon to Darrin's 5.11.05 proforma_Rebuttal Power Costs_Adj Bench DR 3 for Initial Briefs (Electric) 3" xfId="4989"/>
    <cellStyle name="_Recon to Darrin's 5.11.05 proforma_Rebuttal Power Costs_Adj Bench DR 3 for Initial Briefs (Electric) 4" xfId="4990"/>
    <cellStyle name="_Recon to Darrin's 5.11.05 proforma_Rebuttal Power Costs_Electric Rev Req Model (2009 GRC) Rebuttal" xfId="4991"/>
    <cellStyle name="_Recon to Darrin's 5.11.05 proforma_Rebuttal Power Costs_Electric Rev Req Model (2009 GRC) Rebuttal 2" xfId="4992"/>
    <cellStyle name="_Recon to Darrin's 5.11.05 proforma_Rebuttal Power Costs_Electric Rev Req Model (2009 GRC) Rebuttal 2 2" xfId="4993"/>
    <cellStyle name="_Recon to Darrin's 5.11.05 proforma_Rebuttal Power Costs_Electric Rev Req Model (2009 GRC) Rebuttal 3" xfId="4994"/>
    <cellStyle name="_Recon to Darrin's 5.11.05 proforma_Rebuttal Power Costs_Electric Rev Req Model (2009 GRC) Rebuttal 4" xfId="4995"/>
    <cellStyle name="_Recon to Darrin's 5.11.05 proforma_Rebuttal Power Costs_Electric Rev Req Model (2009 GRC) Rebuttal REmoval of New  WH Solar AdjustMI" xfId="4996"/>
    <cellStyle name="_Recon to Darrin's 5.11.05 proforma_Rebuttal Power Costs_Electric Rev Req Model (2009 GRC) Rebuttal REmoval of New  WH Solar AdjustMI 2" xfId="4997"/>
    <cellStyle name="_Recon to Darrin's 5.11.05 proforma_Rebuttal Power Costs_Electric Rev Req Model (2009 GRC) Rebuttal REmoval of New  WH Solar AdjustMI 2 2" xfId="4998"/>
    <cellStyle name="_Recon to Darrin's 5.11.05 proforma_Rebuttal Power Costs_Electric Rev Req Model (2009 GRC) Rebuttal REmoval of New  WH Solar AdjustMI 3" xfId="4999"/>
    <cellStyle name="_Recon to Darrin's 5.11.05 proforma_Rebuttal Power Costs_Electric Rev Req Model (2009 GRC) Rebuttal REmoval of New  WH Solar AdjustMI 4" xfId="5000"/>
    <cellStyle name="_Recon to Darrin's 5.11.05 proforma_Rebuttal Power Costs_Electric Rev Req Model (2009 GRC) Revised 01-18-2010" xfId="5001"/>
    <cellStyle name="_Recon to Darrin's 5.11.05 proforma_Rebuttal Power Costs_Electric Rev Req Model (2009 GRC) Revised 01-18-2010 2" xfId="5002"/>
    <cellStyle name="_Recon to Darrin's 5.11.05 proforma_Rebuttal Power Costs_Electric Rev Req Model (2009 GRC) Revised 01-18-2010 2 2" xfId="5003"/>
    <cellStyle name="_Recon to Darrin's 5.11.05 proforma_Rebuttal Power Costs_Electric Rev Req Model (2009 GRC) Revised 01-18-2010 3" xfId="5004"/>
    <cellStyle name="_Recon to Darrin's 5.11.05 proforma_Rebuttal Power Costs_Electric Rev Req Model (2009 GRC) Revised 01-18-2010 4" xfId="5005"/>
    <cellStyle name="_Recon to Darrin's 5.11.05 proforma_Rebuttal Power Costs_Final Order Electric EXHIBIT A-1" xfId="5006"/>
    <cellStyle name="_Recon to Darrin's 5.11.05 proforma_Rebuttal Power Costs_Final Order Electric EXHIBIT A-1 2" xfId="5007"/>
    <cellStyle name="_Recon to Darrin's 5.11.05 proforma_Rebuttal Power Costs_Final Order Electric EXHIBIT A-1 2 2" xfId="5008"/>
    <cellStyle name="_Recon to Darrin's 5.11.05 proforma_Rebuttal Power Costs_Final Order Electric EXHIBIT A-1 3" xfId="5009"/>
    <cellStyle name="_Recon to Darrin's 5.11.05 proforma_Rebuttal Power Costs_Final Order Electric EXHIBIT A-1 4" xfId="5010"/>
    <cellStyle name="_Recon to Darrin's 5.11.05 proforma_ROR &amp; CONV FACTOR" xfId="5011"/>
    <cellStyle name="_Recon to Darrin's 5.11.05 proforma_ROR &amp; CONV FACTOR 2" xfId="5012"/>
    <cellStyle name="_Recon to Darrin's 5.11.05 proforma_ROR &amp; CONV FACTOR 2 2" xfId="5013"/>
    <cellStyle name="_Recon to Darrin's 5.11.05 proforma_ROR &amp; CONV FACTOR 3" xfId="5014"/>
    <cellStyle name="_Recon to Darrin's 5.11.05 proforma_ROR 5.02" xfId="5015"/>
    <cellStyle name="_Recon to Darrin's 5.11.05 proforma_ROR 5.02 2" xfId="5016"/>
    <cellStyle name="_Recon to Darrin's 5.11.05 proforma_ROR 5.02 2 2" xfId="5017"/>
    <cellStyle name="_Recon to Darrin's 5.11.05 proforma_ROR 5.02 3" xfId="5018"/>
    <cellStyle name="_Recon to Darrin's 5.11.05 proforma_Transmission Workbook for May BOD" xfId="5019"/>
    <cellStyle name="_Recon to Darrin's 5.11.05 proforma_Transmission Workbook for May BOD 2" xfId="5020"/>
    <cellStyle name="_Recon to Darrin's 5.11.05 proforma_Wind Integration 10GRC" xfId="5021"/>
    <cellStyle name="_Recon to Darrin's 5.11.05 proforma_Wind Integration 10GRC 2" xfId="5022"/>
    <cellStyle name="_Revenue" xfId="5023"/>
    <cellStyle name="_Revenue_2.01G Temp Normalization(C) NEW WAY DM" xfId="5024"/>
    <cellStyle name="_Revenue_2.02G Revenues and Expenses NEW WAY DM" xfId="5025"/>
    <cellStyle name="_Revenue_4.01G Temp Normalization (C)" xfId="5026"/>
    <cellStyle name="_Revenue_4.01G Temp Normalization(HC)" xfId="5027"/>
    <cellStyle name="_Revenue_4.01G Temp Normalization(HC)new" xfId="5028"/>
    <cellStyle name="_Revenue_4.01G Temp Normalization(not used)" xfId="5029"/>
    <cellStyle name="_Revenue_Book1" xfId="5030"/>
    <cellStyle name="_Revenue_Data" xfId="5031"/>
    <cellStyle name="_Revenue_Data_1" xfId="5032"/>
    <cellStyle name="_Revenue_Data_Pro Forma Rev 09 GRC" xfId="5033"/>
    <cellStyle name="_Revenue_Data_Pro Forma Rev 2010 GRC" xfId="5034"/>
    <cellStyle name="_Revenue_Data_Pro Forma Rev 2010 GRC_Preliminary" xfId="5035"/>
    <cellStyle name="_Revenue_Data_Revenue (Feb 09 - Jan 10)" xfId="5036"/>
    <cellStyle name="_Revenue_Data_Revenue (Jan 09 - Dec 09)" xfId="5037"/>
    <cellStyle name="_Revenue_Data_Revenue (Mar 09 - Feb 10)" xfId="5038"/>
    <cellStyle name="_Revenue_Data_Volume Exhibit (Jan09 - Dec09)" xfId="5039"/>
    <cellStyle name="_Revenue_Mins" xfId="5040"/>
    <cellStyle name="_Revenue_Pro Forma Rev 07 GRC" xfId="5041"/>
    <cellStyle name="_Revenue_Pro Forma Rev 08 GRC" xfId="5042"/>
    <cellStyle name="_Revenue_Pro Forma Rev 09 GRC" xfId="5043"/>
    <cellStyle name="_Revenue_Pro Forma Rev 2010 GRC" xfId="5044"/>
    <cellStyle name="_Revenue_Pro Forma Rev 2010 GRC_Preliminary" xfId="5045"/>
    <cellStyle name="_Revenue_Revenue (Feb 09 - Jan 10)" xfId="5046"/>
    <cellStyle name="_Revenue_Revenue (Jan 09 - Dec 09)" xfId="5047"/>
    <cellStyle name="_Revenue_Revenue (Mar 09 - Feb 10)" xfId="5048"/>
    <cellStyle name="_Revenue_Revenue Proforma_Restating Gas 11-16-07" xfId="5049"/>
    <cellStyle name="_Revenue_Sheet2" xfId="5050"/>
    <cellStyle name="_Revenue_Therms Data" xfId="5051"/>
    <cellStyle name="_Revenue_Therms Data Rerun" xfId="5052"/>
    <cellStyle name="_Revenue_Volume Exhibit (Jan09 - Dec09)" xfId="5053"/>
    <cellStyle name="_x0013__Scenario 1 REC vs PTC Offset" xfId="5054"/>
    <cellStyle name="_x0013__Scenario 3" xfId="5055"/>
    <cellStyle name="_Sumas Proforma - 11-09-07" xfId="5056"/>
    <cellStyle name="_Sumas Proforma - 11-09-07 2" xfId="5057"/>
    <cellStyle name="_Sumas Property Taxes v1" xfId="5058"/>
    <cellStyle name="_Sumas Property Taxes v1 2" xfId="5059"/>
    <cellStyle name="_Tenaska Comparison" xfId="5060"/>
    <cellStyle name="_Tenaska Comparison 2" xfId="5061"/>
    <cellStyle name="_Tenaska Comparison 2 2" xfId="5062"/>
    <cellStyle name="_Tenaska Comparison 2 2 2" xfId="5063"/>
    <cellStyle name="_Tenaska Comparison 2 3" xfId="5064"/>
    <cellStyle name="_Tenaska Comparison 3" xfId="5065"/>
    <cellStyle name="_Tenaska Comparison 3 2" xfId="5066"/>
    <cellStyle name="_Tenaska Comparison 4" xfId="5067"/>
    <cellStyle name="_Tenaska Comparison 4 2" xfId="5068"/>
    <cellStyle name="_Tenaska Comparison 5" xfId="5069"/>
    <cellStyle name="_Tenaska Comparison_(C) WHE Proforma with ITC cash grant 10 Yr Amort_for deferral_102809" xfId="5070"/>
    <cellStyle name="_Tenaska Comparison_(C) WHE Proforma with ITC cash grant 10 Yr Amort_for deferral_102809 2" xfId="5071"/>
    <cellStyle name="_Tenaska Comparison_(C) WHE Proforma with ITC cash grant 10 Yr Amort_for deferral_102809 2 2" xfId="5072"/>
    <cellStyle name="_Tenaska Comparison_(C) WHE Proforma with ITC cash grant 10 Yr Amort_for deferral_102809 3" xfId="5073"/>
    <cellStyle name="_Tenaska Comparison_(C) WHE Proforma with ITC cash grant 10 Yr Amort_for deferral_102809 4" xfId="5074"/>
    <cellStyle name="_Tenaska Comparison_(C) WHE Proforma with ITC cash grant 10 Yr Amort_for deferral_102809_16.07E Wild Horse Wind Expansionwrkingfile" xfId="5075"/>
    <cellStyle name="_Tenaska Comparison_(C) WHE Proforma with ITC cash grant 10 Yr Amort_for deferral_102809_16.07E Wild Horse Wind Expansionwrkingfile 2" xfId="5076"/>
    <cellStyle name="_Tenaska Comparison_(C) WHE Proforma with ITC cash grant 10 Yr Amort_for deferral_102809_16.07E Wild Horse Wind Expansionwrkingfile 2 2" xfId="5077"/>
    <cellStyle name="_Tenaska Comparison_(C) WHE Proforma with ITC cash grant 10 Yr Amort_for deferral_102809_16.07E Wild Horse Wind Expansionwrkingfile 3" xfId="5078"/>
    <cellStyle name="_Tenaska Comparison_(C) WHE Proforma with ITC cash grant 10 Yr Amort_for deferral_102809_16.07E Wild Horse Wind Expansionwrkingfile 4" xfId="5079"/>
    <cellStyle name="_Tenaska Comparison_(C) WHE Proforma with ITC cash grant 10 Yr Amort_for deferral_102809_16.07E Wild Horse Wind Expansionwrkingfile SF" xfId="5080"/>
    <cellStyle name="_Tenaska Comparison_(C) WHE Proforma with ITC cash grant 10 Yr Amort_for deferral_102809_16.07E Wild Horse Wind Expansionwrkingfile SF 2" xfId="5081"/>
    <cellStyle name="_Tenaska Comparison_(C) WHE Proforma with ITC cash grant 10 Yr Amort_for deferral_102809_16.07E Wild Horse Wind Expansionwrkingfile SF 2 2" xfId="5082"/>
    <cellStyle name="_Tenaska Comparison_(C) WHE Proforma with ITC cash grant 10 Yr Amort_for deferral_102809_16.07E Wild Horse Wind Expansionwrkingfile SF 3" xfId="5083"/>
    <cellStyle name="_Tenaska Comparison_(C) WHE Proforma with ITC cash grant 10 Yr Amort_for deferral_102809_16.07E Wild Horse Wind Expansionwrkingfile SF 4" xfId="5084"/>
    <cellStyle name="_Tenaska Comparison_(C) WHE Proforma with ITC cash grant 10 Yr Amort_for deferral_102809_16.37E Wild Horse Expansion DeferralRevwrkingfile SF" xfId="5085"/>
    <cellStyle name="_Tenaska Comparison_(C) WHE Proforma with ITC cash grant 10 Yr Amort_for deferral_102809_16.37E Wild Horse Expansion DeferralRevwrkingfile SF 2" xfId="5086"/>
    <cellStyle name="_Tenaska Comparison_(C) WHE Proforma with ITC cash grant 10 Yr Amort_for deferral_102809_16.37E Wild Horse Expansion DeferralRevwrkingfile SF 2 2" xfId="5087"/>
    <cellStyle name="_Tenaska Comparison_(C) WHE Proforma with ITC cash grant 10 Yr Amort_for deferral_102809_16.37E Wild Horse Expansion DeferralRevwrkingfile SF 3" xfId="5088"/>
    <cellStyle name="_Tenaska Comparison_(C) WHE Proforma with ITC cash grant 10 Yr Amort_for deferral_102809_16.37E Wild Horse Expansion DeferralRevwrkingfile SF 4" xfId="5089"/>
    <cellStyle name="_Tenaska Comparison_(C) WHE Proforma with ITC cash grant 10 Yr Amort_for rebuttal_120709" xfId="5090"/>
    <cellStyle name="_Tenaska Comparison_(C) WHE Proforma with ITC cash grant 10 Yr Amort_for rebuttal_120709 2" xfId="5091"/>
    <cellStyle name="_Tenaska Comparison_(C) WHE Proforma with ITC cash grant 10 Yr Amort_for rebuttal_120709 2 2" xfId="5092"/>
    <cellStyle name="_Tenaska Comparison_(C) WHE Proforma with ITC cash grant 10 Yr Amort_for rebuttal_120709 3" xfId="5093"/>
    <cellStyle name="_Tenaska Comparison_(C) WHE Proforma with ITC cash grant 10 Yr Amort_for rebuttal_120709 4" xfId="5094"/>
    <cellStyle name="_Tenaska Comparison_04.07E Wild Horse Wind Expansion" xfId="5095"/>
    <cellStyle name="_Tenaska Comparison_04.07E Wild Horse Wind Expansion 2" xfId="5096"/>
    <cellStyle name="_Tenaska Comparison_04.07E Wild Horse Wind Expansion 2 2" xfId="5097"/>
    <cellStyle name="_Tenaska Comparison_04.07E Wild Horse Wind Expansion 3" xfId="5098"/>
    <cellStyle name="_Tenaska Comparison_04.07E Wild Horse Wind Expansion 4" xfId="5099"/>
    <cellStyle name="_Tenaska Comparison_04.07E Wild Horse Wind Expansion_16.07E Wild Horse Wind Expansionwrkingfile" xfId="5100"/>
    <cellStyle name="_Tenaska Comparison_04.07E Wild Horse Wind Expansion_16.07E Wild Horse Wind Expansionwrkingfile 2" xfId="5101"/>
    <cellStyle name="_Tenaska Comparison_04.07E Wild Horse Wind Expansion_16.07E Wild Horse Wind Expansionwrkingfile 2 2" xfId="5102"/>
    <cellStyle name="_Tenaska Comparison_04.07E Wild Horse Wind Expansion_16.07E Wild Horse Wind Expansionwrkingfile 3" xfId="5103"/>
    <cellStyle name="_Tenaska Comparison_04.07E Wild Horse Wind Expansion_16.07E Wild Horse Wind Expansionwrkingfile 4" xfId="5104"/>
    <cellStyle name="_Tenaska Comparison_04.07E Wild Horse Wind Expansion_16.07E Wild Horse Wind Expansionwrkingfile SF" xfId="5105"/>
    <cellStyle name="_Tenaska Comparison_04.07E Wild Horse Wind Expansion_16.07E Wild Horse Wind Expansionwrkingfile SF 2" xfId="5106"/>
    <cellStyle name="_Tenaska Comparison_04.07E Wild Horse Wind Expansion_16.07E Wild Horse Wind Expansionwrkingfile SF 2 2" xfId="5107"/>
    <cellStyle name="_Tenaska Comparison_04.07E Wild Horse Wind Expansion_16.07E Wild Horse Wind Expansionwrkingfile SF 3" xfId="5108"/>
    <cellStyle name="_Tenaska Comparison_04.07E Wild Horse Wind Expansion_16.07E Wild Horse Wind Expansionwrkingfile SF 4" xfId="5109"/>
    <cellStyle name="_Tenaska Comparison_04.07E Wild Horse Wind Expansion_16.37E Wild Horse Expansion DeferralRevwrkingfile SF" xfId="5110"/>
    <cellStyle name="_Tenaska Comparison_04.07E Wild Horse Wind Expansion_16.37E Wild Horse Expansion DeferralRevwrkingfile SF 2" xfId="5111"/>
    <cellStyle name="_Tenaska Comparison_04.07E Wild Horse Wind Expansion_16.37E Wild Horse Expansion DeferralRevwrkingfile SF 2 2" xfId="5112"/>
    <cellStyle name="_Tenaska Comparison_04.07E Wild Horse Wind Expansion_16.37E Wild Horse Expansion DeferralRevwrkingfile SF 3" xfId="5113"/>
    <cellStyle name="_Tenaska Comparison_04.07E Wild Horse Wind Expansion_16.37E Wild Horse Expansion DeferralRevwrkingfile SF 4" xfId="5114"/>
    <cellStyle name="_Tenaska Comparison_16.07E Wild Horse Wind Expansionwrkingfile" xfId="5115"/>
    <cellStyle name="_Tenaska Comparison_16.07E Wild Horse Wind Expansionwrkingfile 2" xfId="5116"/>
    <cellStyle name="_Tenaska Comparison_16.07E Wild Horse Wind Expansionwrkingfile 2 2" xfId="5117"/>
    <cellStyle name="_Tenaska Comparison_16.07E Wild Horse Wind Expansionwrkingfile 3" xfId="5118"/>
    <cellStyle name="_Tenaska Comparison_16.07E Wild Horse Wind Expansionwrkingfile 4" xfId="5119"/>
    <cellStyle name="_Tenaska Comparison_16.07E Wild Horse Wind Expansionwrkingfile SF" xfId="5120"/>
    <cellStyle name="_Tenaska Comparison_16.07E Wild Horse Wind Expansionwrkingfile SF 2" xfId="5121"/>
    <cellStyle name="_Tenaska Comparison_16.07E Wild Horse Wind Expansionwrkingfile SF 2 2" xfId="5122"/>
    <cellStyle name="_Tenaska Comparison_16.07E Wild Horse Wind Expansionwrkingfile SF 3" xfId="5123"/>
    <cellStyle name="_Tenaska Comparison_16.07E Wild Horse Wind Expansionwrkingfile SF 4" xfId="5124"/>
    <cellStyle name="_Tenaska Comparison_16.37E Wild Horse Expansion DeferralRevwrkingfile SF" xfId="5125"/>
    <cellStyle name="_Tenaska Comparison_16.37E Wild Horse Expansion DeferralRevwrkingfile SF 2" xfId="5126"/>
    <cellStyle name="_Tenaska Comparison_16.37E Wild Horse Expansion DeferralRevwrkingfile SF 2 2" xfId="5127"/>
    <cellStyle name="_Tenaska Comparison_16.37E Wild Horse Expansion DeferralRevwrkingfile SF 3" xfId="5128"/>
    <cellStyle name="_Tenaska Comparison_16.37E Wild Horse Expansion DeferralRevwrkingfile SF 4" xfId="5129"/>
    <cellStyle name="_Tenaska Comparison_2009 Compliance Filing PCA Exhibits for GRC" xfId="5130"/>
    <cellStyle name="_Tenaska Comparison_2009 Compliance Filing PCA Exhibits for GRC 2" xfId="5131"/>
    <cellStyle name="_Tenaska Comparison_2009 GRC Compl Filing - Exhibit D" xfId="5132"/>
    <cellStyle name="_Tenaska Comparison_2009 GRC Compl Filing - Exhibit D 2" xfId="5133"/>
    <cellStyle name="_Tenaska Comparison_2009 GRC Compl Filing - Exhibit D 3" xfId="5134"/>
    <cellStyle name="_Tenaska Comparison_3.01 Income Statement" xfId="5135"/>
    <cellStyle name="_Tenaska Comparison_4 31 Regulatory Assets and Liabilities  7 06- Exhibit D" xfId="5136"/>
    <cellStyle name="_Tenaska Comparison_4 31 Regulatory Assets and Liabilities  7 06- Exhibit D 2" xfId="5137"/>
    <cellStyle name="_Tenaska Comparison_4 31 Regulatory Assets and Liabilities  7 06- Exhibit D 2 2" xfId="5138"/>
    <cellStyle name="_Tenaska Comparison_4 31 Regulatory Assets and Liabilities  7 06- Exhibit D 3" xfId="5139"/>
    <cellStyle name="_Tenaska Comparison_4 31 Regulatory Assets and Liabilities  7 06- Exhibit D 4" xfId="5140"/>
    <cellStyle name="_Tenaska Comparison_4 31 Regulatory Assets and Liabilities  7 06- Exhibit D_NIM Summary" xfId="5141"/>
    <cellStyle name="_Tenaska Comparison_4 31 Regulatory Assets and Liabilities  7 06- Exhibit D_NIM Summary 2" xfId="5142"/>
    <cellStyle name="_Tenaska Comparison_4 32 Regulatory Assets and Liabilities  7 06- Exhibit D" xfId="5143"/>
    <cellStyle name="_Tenaska Comparison_4 32 Regulatory Assets and Liabilities  7 06- Exhibit D 2" xfId="5144"/>
    <cellStyle name="_Tenaska Comparison_4 32 Regulatory Assets and Liabilities  7 06- Exhibit D 2 2" xfId="5145"/>
    <cellStyle name="_Tenaska Comparison_4 32 Regulatory Assets and Liabilities  7 06- Exhibit D 3" xfId="5146"/>
    <cellStyle name="_Tenaska Comparison_4 32 Regulatory Assets and Liabilities  7 06- Exhibit D 4" xfId="5147"/>
    <cellStyle name="_Tenaska Comparison_4 32 Regulatory Assets and Liabilities  7 06- Exhibit D_NIM Summary" xfId="5148"/>
    <cellStyle name="_Tenaska Comparison_4 32 Regulatory Assets and Liabilities  7 06- Exhibit D_NIM Summary 2" xfId="5149"/>
    <cellStyle name="_Tenaska Comparison_AURORA Total New" xfId="5150"/>
    <cellStyle name="_Tenaska Comparison_AURORA Total New 2" xfId="5151"/>
    <cellStyle name="_Tenaska Comparison_Book2" xfId="5152"/>
    <cellStyle name="_Tenaska Comparison_Book2 2" xfId="5153"/>
    <cellStyle name="_Tenaska Comparison_Book2 2 2" xfId="5154"/>
    <cellStyle name="_Tenaska Comparison_Book2 3" xfId="5155"/>
    <cellStyle name="_Tenaska Comparison_Book2 4" xfId="5156"/>
    <cellStyle name="_Tenaska Comparison_Book2_Adj Bench DR 3 for Initial Briefs (Electric)" xfId="5157"/>
    <cellStyle name="_Tenaska Comparison_Book2_Adj Bench DR 3 for Initial Briefs (Electric) 2" xfId="5158"/>
    <cellStyle name="_Tenaska Comparison_Book2_Adj Bench DR 3 for Initial Briefs (Electric) 2 2" xfId="5159"/>
    <cellStyle name="_Tenaska Comparison_Book2_Adj Bench DR 3 for Initial Briefs (Electric) 3" xfId="5160"/>
    <cellStyle name="_Tenaska Comparison_Book2_Adj Bench DR 3 for Initial Briefs (Electric) 4" xfId="5161"/>
    <cellStyle name="_Tenaska Comparison_Book2_Electric Rev Req Model (2009 GRC) Rebuttal" xfId="5162"/>
    <cellStyle name="_Tenaska Comparison_Book2_Electric Rev Req Model (2009 GRC) Rebuttal 2" xfId="5163"/>
    <cellStyle name="_Tenaska Comparison_Book2_Electric Rev Req Model (2009 GRC) Rebuttal 2 2" xfId="5164"/>
    <cellStyle name="_Tenaska Comparison_Book2_Electric Rev Req Model (2009 GRC) Rebuttal 3" xfId="5165"/>
    <cellStyle name="_Tenaska Comparison_Book2_Electric Rev Req Model (2009 GRC) Rebuttal 4" xfId="5166"/>
    <cellStyle name="_Tenaska Comparison_Book2_Electric Rev Req Model (2009 GRC) Rebuttal REmoval of New  WH Solar AdjustMI" xfId="5167"/>
    <cellStyle name="_Tenaska Comparison_Book2_Electric Rev Req Model (2009 GRC) Rebuttal REmoval of New  WH Solar AdjustMI 2" xfId="5168"/>
    <cellStyle name="_Tenaska Comparison_Book2_Electric Rev Req Model (2009 GRC) Rebuttal REmoval of New  WH Solar AdjustMI 2 2" xfId="5169"/>
    <cellStyle name="_Tenaska Comparison_Book2_Electric Rev Req Model (2009 GRC) Rebuttal REmoval of New  WH Solar AdjustMI 3" xfId="5170"/>
    <cellStyle name="_Tenaska Comparison_Book2_Electric Rev Req Model (2009 GRC) Rebuttal REmoval of New  WH Solar AdjustMI 4" xfId="5171"/>
    <cellStyle name="_Tenaska Comparison_Book2_Electric Rev Req Model (2009 GRC) Revised 01-18-2010" xfId="5172"/>
    <cellStyle name="_Tenaska Comparison_Book2_Electric Rev Req Model (2009 GRC) Revised 01-18-2010 2" xfId="5173"/>
    <cellStyle name="_Tenaska Comparison_Book2_Electric Rev Req Model (2009 GRC) Revised 01-18-2010 2 2" xfId="5174"/>
    <cellStyle name="_Tenaska Comparison_Book2_Electric Rev Req Model (2009 GRC) Revised 01-18-2010 3" xfId="5175"/>
    <cellStyle name="_Tenaska Comparison_Book2_Electric Rev Req Model (2009 GRC) Revised 01-18-2010 4" xfId="5176"/>
    <cellStyle name="_Tenaska Comparison_Book2_Final Order Electric EXHIBIT A-1" xfId="5177"/>
    <cellStyle name="_Tenaska Comparison_Book2_Final Order Electric EXHIBIT A-1 2" xfId="5178"/>
    <cellStyle name="_Tenaska Comparison_Book2_Final Order Electric EXHIBIT A-1 2 2" xfId="5179"/>
    <cellStyle name="_Tenaska Comparison_Book2_Final Order Electric EXHIBIT A-1 3" xfId="5180"/>
    <cellStyle name="_Tenaska Comparison_Book2_Final Order Electric EXHIBIT A-1 4" xfId="5181"/>
    <cellStyle name="_Tenaska Comparison_Book4" xfId="5182"/>
    <cellStyle name="_Tenaska Comparison_Book4 2" xfId="5183"/>
    <cellStyle name="_Tenaska Comparison_Book4 2 2" xfId="5184"/>
    <cellStyle name="_Tenaska Comparison_Book4 3" xfId="5185"/>
    <cellStyle name="_Tenaska Comparison_Book4 4" xfId="5186"/>
    <cellStyle name="_Tenaska Comparison_Book9" xfId="5187"/>
    <cellStyle name="_Tenaska Comparison_Book9 2" xfId="5188"/>
    <cellStyle name="_Tenaska Comparison_Book9 2 2" xfId="5189"/>
    <cellStyle name="_Tenaska Comparison_Book9 3" xfId="5190"/>
    <cellStyle name="_Tenaska Comparison_Book9 4" xfId="5191"/>
    <cellStyle name="_Tenaska Comparison_Chelan PUD Power Costs (8-10)" xfId="5192"/>
    <cellStyle name="_Tenaska Comparison_Electric COS Inputs" xfId="5193"/>
    <cellStyle name="_Tenaska Comparison_Electric COS Inputs 2" xfId="5194"/>
    <cellStyle name="_Tenaska Comparison_Electric COS Inputs 2 2" xfId="5195"/>
    <cellStyle name="_Tenaska Comparison_Electric COS Inputs 2 2 2" xfId="5196"/>
    <cellStyle name="_Tenaska Comparison_Electric COS Inputs 2 3" xfId="5197"/>
    <cellStyle name="_Tenaska Comparison_Electric COS Inputs 2 3 2" xfId="5198"/>
    <cellStyle name="_Tenaska Comparison_Electric COS Inputs 2 4" xfId="5199"/>
    <cellStyle name="_Tenaska Comparison_Electric COS Inputs 2 4 2" xfId="5200"/>
    <cellStyle name="_Tenaska Comparison_Electric COS Inputs 3" xfId="5201"/>
    <cellStyle name="_Tenaska Comparison_Electric COS Inputs 3 2" xfId="5202"/>
    <cellStyle name="_Tenaska Comparison_Electric COS Inputs 4" xfId="5203"/>
    <cellStyle name="_Tenaska Comparison_Electric COS Inputs 4 2" xfId="5204"/>
    <cellStyle name="_Tenaska Comparison_Electric COS Inputs 5" xfId="5205"/>
    <cellStyle name="_Tenaska Comparison_Electric COS Inputs 6" xfId="5206"/>
    <cellStyle name="_Tenaska Comparison_NIM Summary" xfId="5207"/>
    <cellStyle name="_Tenaska Comparison_NIM Summary 09GRC" xfId="5208"/>
    <cellStyle name="_Tenaska Comparison_NIM Summary 09GRC 2" xfId="5209"/>
    <cellStyle name="_Tenaska Comparison_NIM Summary 2" xfId="5210"/>
    <cellStyle name="_Tenaska Comparison_NIM Summary 3" xfId="5211"/>
    <cellStyle name="_Tenaska Comparison_NIM Summary 4" xfId="5212"/>
    <cellStyle name="_Tenaska Comparison_NIM Summary 5" xfId="5213"/>
    <cellStyle name="_Tenaska Comparison_NIM Summary 6" xfId="5214"/>
    <cellStyle name="_Tenaska Comparison_NIM Summary 7" xfId="5215"/>
    <cellStyle name="_Tenaska Comparison_NIM Summary 8" xfId="5216"/>
    <cellStyle name="_Tenaska Comparison_NIM Summary 9" xfId="5217"/>
    <cellStyle name="_Tenaska Comparison_PCA 10 -  Exhibit D from A Kellogg Jan 2011" xfId="5218"/>
    <cellStyle name="_Tenaska Comparison_PCA 10 -  Exhibit D from A Kellogg July 2011" xfId="5219"/>
    <cellStyle name="_Tenaska Comparison_PCA 10 -  Exhibit D from S Free Rcv'd 12-11" xfId="5220"/>
    <cellStyle name="_Tenaska Comparison_PCA 9 -  Exhibit D April 2010" xfId="5221"/>
    <cellStyle name="_Tenaska Comparison_PCA 9 -  Exhibit D April 2010 (3)" xfId="5222"/>
    <cellStyle name="_Tenaska Comparison_PCA 9 -  Exhibit D April 2010 (3) 2" xfId="5223"/>
    <cellStyle name="_Tenaska Comparison_PCA 9 -  Exhibit D April 2010 2" xfId="5224"/>
    <cellStyle name="_Tenaska Comparison_PCA 9 -  Exhibit D April 2010 3" xfId="5225"/>
    <cellStyle name="_Tenaska Comparison_PCA 9 -  Exhibit D Nov 2010" xfId="5226"/>
    <cellStyle name="_Tenaska Comparison_PCA 9 -  Exhibit D Nov 2010 2" xfId="5227"/>
    <cellStyle name="_Tenaska Comparison_PCA 9 - Exhibit D at August 2010" xfId="5228"/>
    <cellStyle name="_Tenaska Comparison_PCA 9 - Exhibit D at August 2010 2" xfId="5229"/>
    <cellStyle name="_Tenaska Comparison_PCA 9 - Exhibit D June 2010 GRC" xfId="5230"/>
    <cellStyle name="_Tenaska Comparison_PCA 9 - Exhibit D June 2010 GRC 2" xfId="5231"/>
    <cellStyle name="_Tenaska Comparison_Power Costs - Comparison bx Rbtl-Staff-Jt-PC" xfId="5232"/>
    <cellStyle name="_Tenaska Comparison_Power Costs - Comparison bx Rbtl-Staff-Jt-PC 2" xfId="5233"/>
    <cellStyle name="_Tenaska Comparison_Power Costs - Comparison bx Rbtl-Staff-Jt-PC 2 2" xfId="5234"/>
    <cellStyle name="_Tenaska Comparison_Power Costs - Comparison bx Rbtl-Staff-Jt-PC 3" xfId="5235"/>
    <cellStyle name="_Tenaska Comparison_Power Costs - Comparison bx Rbtl-Staff-Jt-PC 4" xfId="5236"/>
    <cellStyle name="_Tenaska Comparison_Power Costs - Comparison bx Rbtl-Staff-Jt-PC_Adj Bench DR 3 for Initial Briefs (Electric)" xfId="5237"/>
    <cellStyle name="_Tenaska Comparison_Power Costs - Comparison bx Rbtl-Staff-Jt-PC_Adj Bench DR 3 for Initial Briefs (Electric) 2" xfId="5238"/>
    <cellStyle name="_Tenaska Comparison_Power Costs - Comparison bx Rbtl-Staff-Jt-PC_Adj Bench DR 3 for Initial Briefs (Electric) 2 2" xfId="5239"/>
    <cellStyle name="_Tenaska Comparison_Power Costs - Comparison bx Rbtl-Staff-Jt-PC_Adj Bench DR 3 for Initial Briefs (Electric) 3" xfId="5240"/>
    <cellStyle name="_Tenaska Comparison_Power Costs - Comparison bx Rbtl-Staff-Jt-PC_Adj Bench DR 3 for Initial Briefs (Electric) 4" xfId="5241"/>
    <cellStyle name="_Tenaska Comparison_Power Costs - Comparison bx Rbtl-Staff-Jt-PC_Electric Rev Req Model (2009 GRC) Rebuttal" xfId="5242"/>
    <cellStyle name="_Tenaska Comparison_Power Costs - Comparison bx Rbtl-Staff-Jt-PC_Electric Rev Req Model (2009 GRC) Rebuttal 2" xfId="5243"/>
    <cellStyle name="_Tenaska Comparison_Power Costs - Comparison bx Rbtl-Staff-Jt-PC_Electric Rev Req Model (2009 GRC) Rebuttal 2 2" xfId="5244"/>
    <cellStyle name="_Tenaska Comparison_Power Costs - Comparison bx Rbtl-Staff-Jt-PC_Electric Rev Req Model (2009 GRC) Rebuttal 3" xfId="5245"/>
    <cellStyle name="_Tenaska Comparison_Power Costs - Comparison bx Rbtl-Staff-Jt-PC_Electric Rev Req Model (2009 GRC) Rebuttal 4" xfId="5246"/>
    <cellStyle name="_Tenaska Comparison_Power Costs - Comparison bx Rbtl-Staff-Jt-PC_Electric Rev Req Model (2009 GRC) Rebuttal REmoval of New  WH Solar AdjustMI" xfId="5247"/>
    <cellStyle name="_Tenaska Comparison_Power Costs - Comparison bx Rbtl-Staff-Jt-PC_Electric Rev Req Model (2009 GRC) Rebuttal REmoval of New  WH Solar AdjustMI 2" xfId="5248"/>
    <cellStyle name="_Tenaska Comparison_Power Costs - Comparison bx Rbtl-Staff-Jt-PC_Electric Rev Req Model (2009 GRC) Rebuttal REmoval of New  WH Solar AdjustMI 2 2" xfId="5249"/>
    <cellStyle name="_Tenaska Comparison_Power Costs - Comparison bx Rbtl-Staff-Jt-PC_Electric Rev Req Model (2009 GRC) Rebuttal REmoval of New  WH Solar AdjustMI 3" xfId="5250"/>
    <cellStyle name="_Tenaska Comparison_Power Costs - Comparison bx Rbtl-Staff-Jt-PC_Electric Rev Req Model (2009 GRC) Rebuttal REmoval of New  WH Solar AdjustMI 4" xfId="5251"/>
    <cellStyle name="_Tenaska Comparison_Power Costs - Comparison bx Rbtl-Staff-Jt-PC_Electric Rev Req Model (2009 GRC) Revised 01-18-2010" xfId="5252"/>
    <cellStyle name="_Tenaska Comparison_Power Costs - Comparison bx Rbtl-Staff-Jt-PC_Electric Rev Req Model (2009 GRC) Revised 01-18-2010 2" xfId="5253"/>
    <cellStyle name="_Tenaska Comparison_Power Costs - Comparison bx Rbtl-Staff-Jt-PC_Electric Rev Req Model (2009 GRC) Revised 01-18-2010 2 2" xfId="5254"/>
    <cellStyle name="_Tenaska Comparison_Power Costs - Comparison bx Rbtl-Staff-Jt-PC_Electric Rev Req Model (2009 GRC) Revised 01-18-2010 3" xfId="5255"/>
    <cellStyle name="_Tenaska Comparison_Power Costs - Comparison bx Rbtl-Staff-Jt-PC_Electric Rev Req Model (2009 GRC) Revised 01-18-2010 4" xfId="5256"/>
    <cellStyle name="_Tenaska Comparison_Power Costs - Comparison bx Rbtl-Staff-Jt-PC_Final Order Electric EXHIBIT A-1" xfId="5257"/>
    <cellStyle name="_Tenaska Comparison_Power Costs - Comparison bx Rbtl-Staff-Jt-PC_Final Order Electric EXHIBIT A-1 2" xfId="5258"/>
    <cellStyle name="_Tenaska Comparison_Power Costs - Comparison bx Rbtl-Staff-Jt-PC_Final Order Electric EXHIBIT A-1 2 2" xfId="5259"/>
    <cellStyle name="_Tenaska Comparison_Power Costs - Comparison bx Rbtl-Staff-Jt-PC_Final Order Electric EXHIBIT A-1 3" xfId="5260"/>
    <cellStyle name="_Tenaska Comparison_Power Costs - Comparison bx Rbtl-Staff-Jt-PC_Final Order Electric EXHIBIT A-1 4" xfId="5261"/>
    <cellStyle name="_Tenaska Comparison_Production Adj 4.37" xfId="5262"/>
    <cellStyle name="_Tenaska Comparison_Production Adj 4.37 2" xfId="5263"/>
    <cellStyle name="_Tenaska Comparison_Production Adj 4.37 2 2" xfId="5264"/>
    <cellStyle name="_Tenaska Comparison_Production Adj 4.37 3" xfId="5265"/>
    <cellStyle name="_Tenaska Comparison_Purchased Power Adj 4.03" xfId="5266"/>
    <cellStyle name="_Tenaska Comparison_Purchased Power Adj 4.03 2" xfId="5267"/>
    <cellStyle name="_Tenaska Comparison_Purchased Power Adj 4.03 2 2" xfId="5268"/>
    <cellStyle name="_Tenaska Comparison_Purchased Power Adj 4.03 3" xfId="5269"/>
    <cellStyle name="_Tenaska Comparison_Rebuttal Power Costs" xfId="5270"/>
    <cellStyle name="_Tenaska Comparison_Rebuttal Power Costs 2" xfId="5271"/>
    <cellStyle name="_Tenaska Comparison_Rebuttal Power Costs 2 2" xfId="5272"/>
    <cellStyle name="_Tenaska Comparison_Rebuttal Power Costs 3" xfId="5273"/>
    <cellStyle name="_Tenaska Comparison_Rebuttal Power Costs 4" xfId="5274"/>
    <cellStyle name="_Tenaska Comparison_Rebuttal Power Costs_Adj Bench DR 3 for Initial Briefs (Electric)" xfId="5275"/>
    <cellStyle name="_Tenaska Comparison_Rebuttal Power Costs_Adj Bench DR 3 for Initial Briefs (Electric) 2" xfId="5276"/>
    <cellStyle name="_Tenaska Comparison_Rebuttal Power Costs_Adj Bench DR 3 for Initial Briefs (Electric) 2 2" xfId="5277"/>
    <cellStyle name="_Tenaska Comparison_Rebuttal Power Costs_Adj Bench DR 3 for Initial Briefs (Electric) 3" xfId="5278"/>
    <cellStyle name="_Tenaska Comparison_Rebuttal Power Costs_Adj Bench DR 3 for Initial Briefs (Electric) 4" xfId="5279"/>
    <cellStyle name="_Tenaska Comparison_Rebuttal Power Costs_Electric Rev Req Model (2009 GRC) Rebuttal" xfId="5280"/>
    <cellStyle name="_Tenaska Comparison_Rebuttal Power Costs_Electric Rev Req Model (2009 GRC) Rebuttal 2" xfId="5281"/>
    <cellStyle name="_Tenaska Comparison_Rebuttal Power Costs_Electric Rev Req Model (2009 GRC) Rebuttal 2 2" xfId="5282"/>
    <cellStyle name="_Tenaska Comparison_Rebuttal Power Costs_Electric Rev Req Model (2009 GRC) Rebuttal 3" xfId="5283"/>
    <cellStyle name="_Tenaska Comparison_Rebuttal Power Costs_Electric Rev Req Model (2009 GRC) Rebuttal 4" xfId="5284"/>
    <cellStyle name="_Tenaska Comparison_Rebuttal Power Costs_Electric Rev Req Model (2009 GRC) Rebuttal REmoval of New  WH Solar AdjustMI" xfId="5285"/>
    <cellStyle name="_Tenaska Comparison_Rebuttal Power Costs_Electric Rev Req Model (2009 GRC) Rebuttal REmoval of New  WH Solar AdjustMI 2" xfId="5286"/>
    <cellStyle name="_Tenaska Comparison_Rebuttal Power Costs_Electric Rev Req Model (2009 GRC) Rebuttal REmoval of New  WH Solar AdjustMI 2 2" xfId="5287"/>
    <cellStyle name="_Tenaska Comparison_Rebuttal Power Costs_Electric Rev Req Model (2009 GRC) Rebuttal REmoval of New  WH Solar AdjustMI 3" xfId="5288"/>
    <cellStyle name="_Tenaska Comparison_Rebuttal Power Costs_Electric Rev Req Model (2009 GRC) Rebuttal REmoval of New  WH Solar AdjustMI 4" xfId="5289"/>
    <cellStyle name="_Tenaska Comparison_Rebuttal Power Costs_Electric Rev Req Model (2009 GRC) Revised 01-18-2010" xfId="5290"/>
    <cellStyle name="_Tenaska Comparison_Rebuttal Power Costs_Electric Rev Req Model (2009 GRC) Revised 01-18-2010 2" xfId="5291"/>
    <cellStyle name="_Tenaska Comparison_Rebuttal Power Costs_Electric Rev Req Model (2009 GRC) Revised 01-18-2010 2 2" xfId="5292"/>
    <cellStyle name="_Tenaska Comparison_Rebuttal Power Costs_Electric Rev Req Model (2009 GRC) Revised 01-18-2010 3" xfId="5293"/>
    <cellStyle name="_Tenaska Comparison_Rebuttal Power Costs_Electric Rev Req Model (2009 GRC) Revised 01-18-2010 4" xfId="5294"/>
    <cellStyle name="_Tenaska Comparison_Rebuttal Power Costs_Final Order Electric EXHIBIT A-1" xfId="5295"/>
    <cellStyle name="_Tenaska Comparison_Rebuttal Power Costs_Final Order Electric EXHIBIT A-1 2" xfId="5296"/>
    <cellStyle name="_Tenaska Comparison_Rebuttal Power Costs_Final Order Electric EXHIBIT A-1 2 2" xfId="5297"/>
    <cellStyle name="_Tenaska Comparison_Rebuttal Power Costs_Final Order Electric EXHIBIT A-1 3" xfId="5298"/>
    <cellStyle name="_Tenaska Comparison_Rebuttal Power Costs_Final Order Electric EXHIBIT A-1 4" xfId="5299"/>
    <cellStyle name="_Tenaska Comparison_ROR 5.02" xfId="5300"/>
    <cellStyle name="_Tenaska Comparison_ROR 5.02 2" xfId="5301"/>
    <cellStyle name="_Tenaska Comparison_ROR 5.02 2 2" xfId="5302"/>
    <cellStyle name="_Tenaska Comparison_ROR 5.02 3" xfId="5303"/>
    <cellStyle name="_Tenaska Comparison_Transmission Workbook for May BOD" xfId="5304"/>
    <cellStyle name="_Tenaska Comparison_Transmission Workbook for May BOD 2" xfId="5305"/>
    <cellStyle name="_Tenaska Comparison_Wind Integration 10GRC" xfId="5306"/>
    <cellStyle name="_Tenaska Comparison_Wind Integration 10GRC 2" xfId="5307"/>
    <cellStyle name="_x0013__TENASKA REGULATORY ASSET" xfId="5308"/>
    <cellStyle name="_x0013__TENASKA REGULATORY ASSET 2" xfId="5309"/>
    <cellStyle name="_x0013__TENASKA REGULATORY ASSET 2 2" xfId="5310"/>
    <cellStyle name="_x0013__TENASKA REGULATORY ASSET 3" xfId="5311"/>
    <cellStyle name="_x0013__TENASKA REGULATORY ASSET 4" xfId="5312"/>
    <cellStyle name="_Therms Data" xfId="5313"/>
    <cellStyle name="_Therms Data_Pro Forma Rev 09 GRC" xfId="5314"/>
    <cellStyle name="_Therms Data_Pro Forma Rev 2010 GRC" xfId="5315"/>
    <cellStyle name="_Therms Data_Pro Forma Rev 2010 GRC_Preliminary" xfId="5316"/>
    <cellStyle name="_Therms Data_Revenue (Feb 09 - Jan 10)" xfId="5317"/>
    <cellStyle name="_Therms Data_Revenue (Jan 09 - Dec 09)" xfId="5318"/>
    <cellStyle name="_Therms Data_Revenue (Mar 09 - Feb 10)" xfId="5319"/>
    <cellStyle name="_Therms Data_Volume Exhibit (Jan09 - Dec09)" xfId="5320"/>
    <cellStyle name="_Value Copy 11 30 05 gas 12 09 05 AURORA at 12 14 05" xfId="5321"/>
    <cellStyle name="_Value Copy 11 30 05 gas 12 09 05 AURORA at 12 14 05 2" xfId="5322"/>
    <cellStyle name="_Value Copy 11 30 05 gas 12 09 05 AURORA at 12 14 05 2 2" xfId="5323"/>
    <cellStyle name="_Value Copy 11 30 05 gas 12 09 05 AURORA at 12 14 05 2 2 2" xfId="5324"/>
    <cellStyle name="_Value Copy 11 30 05 gas 12 09 05 AURORA at 12 14 05 2 3" xfId="5325"/>
    <cellStyle name="_Value Copy 11 30 05 gas 12 09 05 AURORA at 12 14 05 3" xfId="5326"/>
    <cellStyle name="_Value Copy 11 30 05 gas 12 09 05 AURORA at 12 14 05 3 2" xfId="5327"/>
    <cellStyle name="_Value Copy 11 30 05 gas 12 09 05 AURORA at 12 14 05 4" xfId="5328"/>
    <cellStyle name="_Value Copy 11 30 05 gas 12 09 05 AURORA at 12 14 05 4 2" xfId="5329"/>
    <cellStyle name="_Value Copy 11 30 05 gas 12 09 05 AURORA at 12 14 05 5" xfId="5330"/>
    <cellStyle name="_Value Copy 11 30 05 gas 12 09 05 AURORA at 12 14 05_04 07E Wild Horse Wind Expansion (C) (2)" xfId="5331"/>
    <cellStyle name="_Value Copy 11 30 05 gas 12 09 05 AURORA at 12 14 05_04 07E Wild Horse Wind Expansion (C) (2) 2" xfId="5332"/>
    <cellStyle name="_Value Copy 11 30 05 gas 12 09 05 AURORA at 12 14 05_04 07E Wild Horse Wind Expansion (C) (2) 2 2" xfId="5333"/>
    <cellStyle name="_Value Copy 11 30 05 gas 12 09 05 AURORA at 12 14 05_04 07E Wild Horse Wind Expansion (C) (2) 3" xfId="5334"/>
    <cellStyle name="_Value Copy 11 30 05 gas 12 09 05 AURORA at 12 14 05_04 07E Wild Horse Wind Expansion (C) (2) 4" xfId="5335"/>
    <cellStyle name="_Value Copy 11 30 05 gas 12 09 05 AURORA at 12 14 05_04 07E Wild Horse Wind Expansion (C) (2)_Adj Bench DR 3 for Initial Briefs (Electric)" xfId="5336"/>
    <cellStyle name="_Value Copy 11 30 05 gas 12 09 05 AURORA at 12 14 05_04 07E Wild Horse Wind Expansion (C) (2)_Adj Bench DR 3 for Initial Briefs (Electric) 2" xfId="5337"/>
    <cellStyle name="_Value Copy 11 30 05 gas 12 09 05 AURORA at 12 14 05_04 07E Wild Horse Wind Expansion (C) (2)_Adj Bench DR 3 for Initial Briefs (Electric) 2 2" xfId="5338"/>
    <cellStyle name="_Value Copy 11 30 05 gas 12 09 05 AURORA at 12 14 05_04 07E Wild Horse Wind Expansion (C) (2)_Adj Bench DR 3 for Initial Briefs (Electric) 3" xfId="5339"/>
    <cellStyle name="_Value Copy 11 30 05 gas 12 09 05 AURORA at 12 14 05_04 07E Wild Horse Wind Expansion (C) (2)_Adj Bench DR 3 for Initial Briefs (Electric) 4" xfId="5340"/>
    <cellStyle name="_Value Copy 11 30 05 gas 12 09 05 AURORA at 12 14 05_04 07E Wild Horse Wind Expansion (C) (2)_Book1" xfId="5341"/>
    <cellStyle name="_Value Copy 11 30 05 gas 12 09 05 AURORA at 12 14 05_04 07E Wild Horse Wind Expansion (C) (2)_Electric Rev Req Model (2009 GRC) " xfId="5342"/>
    <cellStyle name="_Value Copy 11 30 05 gas 12 09 05 AURORA at 12 14 05_04 07E Wild Horse Wind Expansion (C) (2)_Electric Rev Req Model (2009 GRC)  2" xfId="5343"/>
    <cellStyle name="_Value Copy 11 30 05 gas 12 09 05 AURORA at 12 14 05_04 07E Wild Horse Wind Expansion (C) (2)_Electric Rev Req Model (2009 GRC)  2 2" xfId="5344"/>
    <cellStyle name="_Value Copy 11 30 05 gas 12 09 05 AURORA at 12 14 05_04 07E Wild Horse Wind Expansion (C) (2)_Electric Rev Req Model (2009 GRC)  3" xfId="5345"/>
    <cellStyle name="_Value Copy 11 30 05 gas 12 09 05 AURORA at 12 14 05_04 07E Wild Horse Wind Expansion (C) (2)_Electric Rev Req Model (2009 GRC)  4" xfId="5346"/>
    <cellStyle name="_Value Copy 11 30 05 gas 12 09 05 AURORA at 12 14 05_04 07E Wild Horse Wind Expansion (C) (2)_Electric Rev Req Model (2009 GRC) Rebuttal" xfId="5347"/>
    <cellStyle name="_Value Copy 11 30 05 gas 12 09 05 AURORA at 12 14 05_04 07E Wild Horse Wind Expansion (C) (2)_Electric Rev Req Model (2009 GRC) Rebuttal 2" xfId="5348"/>
    <cellStyle name="_Value Copy 11 30 05 gas 12 09 05 AURORA at 12 14 05_04 07E Wild Horse Wind Expansion (C) (2)_Electric Rev Req Model (2009 GRC) Rebuttal 2 2" xfId="5349"/>
    <cellStyle name="_Value Copy 11 30 05 gas 12 09 05 AURORA at 12 14 05_04 07E Wild Horse Wind Expansion (C) (2)_Electric Rev Req Model (2009 GRC) Rebuttal 3" xfId="5350"/>
    <cellStyle name="_Value Copy 11 30 05 gas 12 09 05 AURORA at 12 14 05_04 07E Wild Horse Wind Expansion (C) (2)_Electric Rev Req Model (2009 GRC) Rebuttal 4" xfId="5351"/>
    <cellStyle name="_Value Copy 11 30 05 gas 12 09 05 AURORA at 12 14 05_04 07E Wild Horse Wind Expansion (C) (2)_Electric Rev Req Model (2009 GRC) Rebuttal REmoval of New  WH Solar AdjustMI" xfId="5352"/>
    <cellStyle name="_Value Copy 11 30 05 gas 12 09 05 AURORA at 12 14 05_04 07E Wild Horse Wind Expansion (C) (2)_Electric Rev Req Model (2009 GRC) Rebuttal REmoval of New  WH Solar AdjustMI 2" xfId="5353"/>
    <cellStyle name="_Value Copy 11 30 05 gas 12 09 05 AURORA at 12 14 05_04 07E Wild Horse Wind Expansion (C) (2)_Electric Rev Req Model (2009 GRC) Rebuttal REmoval of New  WH Solar AdjustMI 2 2" xfId="5354"/>
    <cellStyle name="_Value Copy 11 30 05 gas 12 09 05 AURORA at 12 14 05_04 07E Wild Horse Wind Expansion (C) (2)_Electric Rev Req Model (2009 GRC) Rebuttal REmoval of New  WH Solar AdjustMI 3" xfId="5355"/>
    <cellStyle name="_Value Copy 11 30 05 gas 12 09 05 AURORA at 12 14 05_04 07E Wild Horse Wind Expansion (C) (2)_Electric Rev Req Model (2009 GRC) Rebuttal REmoval of New  WH Solar AdjustMI 4" xfId="5356"/>
    <cellStyle name="_Value Copy 11 30 05 gas 12 09 05 AURORA at 12 14 05_04 07E Wild Horse Wind Expansion (C) (2)_Electric Rev Req Model (2009 GRC) Revised 01-18-2010" xfId="5357"/>
    <cellStyle name="_Value Copy 11 30 05 gas 12 09 05 AURORA at 12 14 05_04 07E Wild Horse Wind Expansion (C) (2)_Electric Rev Req Model (2009 GRC) Revised 01-18-2010 2" xfId="5358"/>
    <cellStyle name="_Value Copy 11 30 05 gas 12 09 05 AURORA at 12 14 05_04 07E Wild Horse Wind Expansion (C) (2)_Electric Rev Req Model (2009 GRC) Revised 01-18-2010 2 2" xfId="5359"/>
    <cellStyle name="_Value Copy 11 30 05 gas 12 09 05 AURORA at 12 14 05_04 07E Wild Horse Wind Expansion (C) (2)_Electric Rev Req Model (2009 GRC) Revised 01-18-2010 3" xfId="5360"/>
    <cellStyle name="_Value Copy 11 30 05 gas 12 09 05 AURORA at 12 14 05_04 07E Wild Horse Wind Expansion (C) (2)_Electric Rev Req Model (2009 GRC) Revised 01-18-2010 4" xfId="5361"/>
    <cellStyle name="_Value Copy 11 30 05 gas 12 09 05 AURORA at 12 14 05_04 07E Wild Horse Wind Expansion (C) (2)_Electric Rev Req Model (2010 GRC)" xfId="5362"/>
    <cellStyle name="_Value Copy 11 30 05 gas 12 09 05 AURORA at 12 14 05_04 07E Wild Horse Wind Expansion (C) (2)_Electric Rev Req Model (2010 GRC) SF" xfId="5363"/>
    <cellStyle name="_Value Copy 11 30 05 gas 12 09 05 AURORA at 12 14 05_04 07E Wild Horse Wind Expansion (C) (2)_Final Order Electric EXHIBIT A-1" xfId="5364"/>
    <cellStyle name="_Value Copy 11 30 05 gas 12 09 05 AURORA at 12 14 05_04 07E Wild Horse Wind Expansion (C) (2)_Final Order Electric EXHIBIT A-1 2" xfId="5365"/>
    <cellStyle name="_Value Copy 11 30 05 gas 12 09 05 AURORA at 12 14 05_04 07E Wild Horse Wind Expansion (C) (2)_Final Order Electric EXHIBIT A-1 2 2" xfId="5366"/>
    <cellStyle name="_Value Copy 11 30 05 gas 12 09 05 AURORA at 12 14 05_04 07E Wild Horse Wind Expansion (C) (2)_Final Order Electric EXHIBIT A-1 3" xfId="5367"/>
    <cellStyle name="_Value Copy 11 30 05 gas 12 09 05 AURORA at 12 14 05_04 07E Wild Horse Wind Expansion (C) (2)_Final Order Electric EXHIBIT A-1 4" xfId="5368"/>
    <cellStyle name="_Value Copy 11 30 05 gas 12 09 05 AURORA at 12 14 05_04 07E Wild Horse Wind Expansion (C) (2)_TENASKA REGULATORY ASSET" xfId="5369"/>
    <cellStyle name="_Value Copy 11 30 05 gas 12 09 05 AURORA at 12 14 05_04 07E Wild Horse Wind Expansion (C) (2)_TENASKA REGULATORY ASSET 2" xfId="5370"/>
    <cellStyle name="_Value Copy 11 30 05 gas 12 09 05 AURORA at 12 14 05_04 07E Wild Horse Wind Expansion (C) (2)_TENASKA REGULATORY ASSET 2 2" xfId="5371"/>
    <cellStyle name="_Value Copy 11 30 05 gas 12 09 05 AURORA at 12 14 05_04 07E Wild Horse Wind Expansion (C) (2)_TENASKA REGULATORY ASSET 3" xfId="5372"/>
    <cellStyle name="_Value Copy 11 30 05 gas 12 09 05 AURORA at 12 14 05_04 07E Wild Horse Wind Expansion (C) (2)_TENASKA REGULATORY ASSET 4" xfId="5373"/>
    <cellStyle name="_Value Copy 11 30 05 gas 12 09 05 AURORA at 12 14 05_16.37E Wild Horse Expansion DeferralRevwrkingfile SF" xfId="5374"/>
    <cellStyle name="_Value Copy 11 30 05 gas 12 09 05 AURORA at 12 14 05_16.37E Wild Horse Expansion DeferralRevwrkingfile SF 2" xfId="5375"/>
    <cellStyle name="_Value Copy 11 30 05 gas 12 09 05 AURORA at 12 14 05_16.37E Wild Horse Expansion DeferralRevwrkingfile SF 2 2" xfId="5376"/>
    <cellStyle name="_Value Copy 11 30 05 gas 12 09 05 AURORA at 12 14 05_16.37E Wild Horse Expansion DeferralRevwrkingfile SF 3" xfId="5377"/>
    <cellStyle name="_Value Copy 11 30 05 gas 12 09 05 AURORA at 12 14 05_16.37E Wild Horse Expansion DeferralRevwrkingfile SF 4" xfId="5378"/>
    <cellStyle name="_Value Copy 11 30 05 gas 12 09 05 AURORA at 12 14 05_2009 Compliance Filing PCA Exhibits for GRC" xfId="5379"/>
    <cellStyle name="_Value Copy 11 30 05 gas 12 09 05 AURORA at 12 14 05_2009 Compliance Filing PCA Exhibits for GRC 2" xfId="5380"/>
    <cellStyle name="_Value Copy 11 30 05 gas 12 09 05 AURORA at 12 14 05_2009 GRC Compl Filing - Exhibit D" xfId="5381"/>
    <cellStyle name="_Value Copy 11 30 05 gas 12 09 05 AURORA at 12 14 05_2009 GRC Compl Filing - Exhibit D 2" xfId="5382"/>
    <cellStyle name="_Value Copy 11 30 05 gas 12 09 05 AURORA at 12 14 05_3.01 Income Statement" xfId="5383"/>
    <cellStyle name="_Value Copy 11 30 05 gas 12 09 05 AURORA at 12 14 05_4 31 Regulatory Assets and Liabilities  7 06- Exhibit D" xfId="5384"/>
    <cellStyle name="_Value Copy 11 30 05 gas 12 09 05 AURORA at 12 14 05_4 31 Regulatory Assets and Liabilities  7 06- Exhibit D 2" xfId="5385"/>
    <cellStyle name="_Value Copy 11 30 05 gas 12 09 05 AURORA at 12 14 05_4 31 Regulatory Assets and Liabilities  7 06- Exhibit D 2 2" xfId="5386"/>
    <cellStyle name="_Value Copy 11 30 05 gas 12 09 05 AURORA at 12 14 05_4 31 Regulatory Assets and Liabilities  7 06- Exhibit D 3" xfId="5387"/>
    <cellStyle name="_Value Copy 11 30 05 gas 12 09 05 AURORA at 12 14 05_4 31 Regulatory Assets and Liabilities  7 06- Exhibit D 4" xfId="5388"/>
    <cellStyle name="_Value Copy 11 30 05 gas 12 09 05 AURORA at 12 14 05_4 31 Regulatory Assets and Liabilities  7 06- Exhibit D_NIM Summary" xfId="5389"/>
    <cellStyle name="_Value Copy 11 30 05 gas 12 09 05 AURORA at 12 14 05_4 31 Regulatory Assets and Liabilities  7 06- Exhibit D_NIM Summary 2" xfId="5390"/>
    <cellStyle name="_Value Copy 11 30 05 gas 12 09 05 AURORA at 12 14 05_4 32 Regulatory Assets and Liabilities  7 06- Exhibit D" xfId="5391"/>
    <cellStyle name="_Value Copy 11 30 05 gas 12 09 05 AURORA at 12 14 05_4 32 Regulatory Assets and Liabilities  7 06- Exhibit D 2" xfId="5392"/>
    <cellStyle name="_Value Copy 11 30 05 gas 12 09 05 AURORA at 12 14 05_4 32 Regulatory Assets and Liabilities  7 06- Exhibit D 2 2" xfId="5393"/>
    <cellStyle name="_Value Copy 11 30 05 gas 12 09 05 AURORA at 12 14 05_4 32 Regulatory Assets and Liabilities  7 06- Exhibit D 3" xfId="5394"/>
    <cellStyle name="_Value Copy 11 30 05 gas 12 09 05 AURORA at 12 14 05_4 32 Regulatory Assets and Liabilities  7 06- Exhibit D 4" xfId="5395"/>
    <cellStyle name="_Value Copy 11 30 05 gas 12 09 05 AURORA at 12 14 05_4 32 Regulatory Assets and Liabilities  7 06- Exhibit D_NIM Summary" xfId="5396"/>
    <cellStyle name="_Value Copy 11 30 05 gas 12 09 05 AURORA at 12 14 05_4 32 Regulatory Assets and Liabilities  7 06- Exhibit D_NIM Summary 2" xfId="5397"/>
    <cellStyle name="_Value Copy 11 30 05 gas 12 09 05 AURORA at 12 14 05_ACCOUNTS" xfId="5398"/>
    <cellStyle name="_Value Copy 11 30 05 gas 12 09 05 AURORA at 12 14 05_AURORA Total New" xfId="5399"/>
    <cellStyle name="_Value Copy 11 30 05 gas 12 09 05 AURORA at 12 14 05_AURORA Total New 2" xfId="5400"/>
    <cellStyle name="_Value Copy 11 30 05 gas 12 09 05 AURORA at 12 14 05_Book2" xfId="5401"/>
    <cellStyle name="_Value Copy 11 30 05 gas 12 09 05 AURORA at 12 14 05_Book2 2" xfId="5402"/>
    <cellStyle name="_Value Copy 11 30 05 gas 12 09 05 AURORA at 12 14 05_Book2 2 2" xfId="5403"/>
    <cellStyle name="_Value Copy 11 30 05 gas 12 09 05 AURORA at 12 14 05_Book2 3" xfId="5404"/>
    <cellStyle name="_Value Copy 11 30 05 gas 12 09 05 AURORA at 12 14 05_Book2 4" xfId="5405"/>
    <cellStyle name="_Value Copy 11 30 05 gas 12 09 05 AURORA at 12 14 05_Book2_Adj Bench DR 3 for Initial Briefs (Electric)" xfId="5406"/>
    <cellStyle name="_Value Copy 11 30 05 gas 12 09 05 AURORA at 12 14 05_Book2_Adj Bench DR 3 for Initial Briefs (Electric) 2" xfId="5407"/>
    <cellStyle name="_Value Copy 11 30 05 gas 12 09 05 AURORA at 12 14 05_Book2_Adj Bench DR 3 for Initial Briefs (Electric) 2 2" xfId="5408"/>
    <cellStyle name="_Value Copy 11 30 05 gas 12 09 05 AURORA at 12 14 05_Book2_Adj Bench DR 3 for Initial Briefs (Electric) 3" xfId="5409"/>
    <cellStyle name="_Value Copy 11 30 05 gas 12 09 05 AURORA at 12 14 05_Book2_Adj Bench DR 3 for Initial Briefs (Electric) 4" xfId="5410"/>
    <cellStyle name="_Value Copy 11 30 05 gas 12 09 05 AURORA at 12 14 05_Book2_Electric Rev Req Model (2009 GRC) Rebuttal" xfId="5411"/>
    <cellStyle name="_Value Copy 11 30 05 gas 12 09 05 AURORA at 12 14 05_Book2_Electric Rev Req Model (2009 GRC) Rebuttal 2" xfId="5412"/>
    <cellStyle name="_Value Copy 11 30 05 gas 12 09 05 AURORA at 12 14 05_Book2_Electric Rev Req Model (2009 GRC) Rebuttal 2 2" xfId="5413"/>
    <cellStyle name="_Value Copy 11 30 05 gas 12 09 05 AURORA at 12 14 05_Book2_Electric Rev Req Model (2009 GRC) Rebuttal 3" xfId="5414"/>
    <cellStyle name="_Value Copy 11 30 05 gas 12 09 05 AURORA at 12 14 05_Book2_Electric Rev Req Model (2009 GRC) Rebuttal 4" xfId="5415"/>
    <cellStyle name="_Value Copy 11 30 05 gas 12 09 05 AURORA at 12 14 05_Book2_Electric Rev Req Model (2009 GRC) Rebuttal REmoval of New  WH Solar AdjustMI" xfId="5416"/>
    <cellStyle name="_Value Copy 11 30 05 gas 12 09 05 AURORA at 12 14 05_Book2_Electric Rev Req Model (2009 GRC) Rebuttal REmoval of New  WH Solar AdjustMI 2" xfId="5417"/>
    <cellStyle name="_Value Copy 11 30 05 gas 12 09 05 AURORA at 12 14 05_Book2_Electric Rev Req Model (2009 GRC) Rebuttal REmoval of New  WH Solar AdjustMI 2 2" xfId="5418"/>
    <cellStyle name="_Value Copy 11 30 05 gas 12 09 05 AURORA at 12 14 05_Book2_Electric Rev Req Model (2009 GRC) Rebuttal REmoval of New  WH Solar AdjustMI 3" xfId="5419"/>
    <cellStyle name="_Value Copy 11 30 05 gas 12 09 05 AURORA at 12 14 05_Book2_Electric Rev Req Model (2009 GRC) Rebuttal REmoval of New  WH Solar AdjustMI 4" xfId="5420"/>
    <cellStyle name="_Value Copy 11 30 05 gas 12 09 05 AURORA at 12 14 05_Book2_Electric Rev Req Model (2009 GRC) Revised 01-18-2010" xfId="5421"/>
    <cellStyle name="_Value Copy 11 30 05 gas 12 09 05 AURORA at 12 14 05_Book2_Electric Rev Req Model (2009 GRC) Revised 01-18-2010 2" xfId="5422"/>
    <cellStyle name="_Value Copy 11 30 05 gas 12 09 05 AURORA at 12 14 05_Book2_Electric Rev Req Model (2009 GRC) Revised 01-18-2010 2 2" xfId="5423"/>
    <cellStyle name="_Value Copy 11 30 05 gas 12 09 05 AURORA at 12 14 05_Book2_Electric Rev Req Model (2009 GRC) Revised 01-18-2010 3" xfId="5424"/>
    <cellStyle name="_Value Copy 11 30 05 gas 12 09 05 AURORA at 12 14 05_Book2_Electric Rev Req Model (2009 GRC) Revised 01-18-2010 4" xfId="5425"/>
    <cellStyle name="_Value Copy 11 30 05 gas 12 09 05 AURORA at 12 14 05_Book2_Final Order Electric EXHIBIT A-1" xfId="5426"/>
    <cellStyle name="_Value Copy 11 30 05 gas 12 09 05 AURORA at 12 14 05_Book2_Final Order Electric EXHIBIT A-1 2" xfId="5427"/>
    <cellStyle name="_Value Copy 11 30 05 gas 12 09 05 AURORA at 12 14 05_Book2_Final Order Electric EXHIBIT A-1 2 2" xfId="5428"/>
    <cellStyle name="_Value Copy 11 30 05 gas 12 09 05 AURORA at 12 14 05_Book2_Final Order Electric EXHIBIT A-1 3" xfId="5429"/>
    <cellStyle name="_Value Copy 11 30 05 gas 12 09 05 AURORA at 12 14 05_Book2_Final Order Electric EXHIBIT A-1 4" xfId="5430"/>
    <cellStyle name="_Value Copy 11 30 05 gas 12 09 05 AURORA at 12 14 05_Book4" xfId="5431"/>
    <cellStyle name="_Value Copy 11 30 05 gas 12 09 05 AURORA at 12 14 05_Book4 2" xfId="5432"/>
    <cellStyle name="_Value Copy 11 30 05 gas 12 09 05 AURORA at 12 14 05_Book4 2 2" xfId="5433"/>
    <cellStyle name="_Value Copy 11 30 05 gas 12 09 05 AURORA at 12 14 05_Book4 3" xfId="5434"/>
    <cellStyle name="_Value Copy 11 30 05 gas 12 09 05 AURORA at 12 14 05_Book4 4" xfId="5435"/>
    <cellStyle name="_Value Copy 11 30 05 gas 12 09 05 AURORA at 12 14 05_Book9" xfId="5436"/>
    <cellStyle name="_Value Copy 11 30 05 gas 12 09 05 AURORA at 12 14 05_Book9 2" xfId="5437"/>
    <cellStyle name="_Value Copy 11 30 05 gas 12 09 05 AURORA at 12 14 05_Book9 2 2" xfId="5438"/>
    <cellStyle name="_Value Copy 11 30 05 gas 12 09 05 AURORA at 12 14 05_Book9 3" xfId="5439"/>
    <cellStyle name="_Value Copy 11 30 05 gas 12 09 05 AURORA at 12 14 05_Book9 4" xfId="5440"/>
    <cellStyle name="_Value Copy 11 30 05 gas 12 09 05 AURORA at 12 14 05_Check the Interest Calculation" xfId="5441"/>
    <cellStyle name="_Value Copy 11 30 05 gas 12 09 05 AURORA at 12 14 05_Check the Interest Calculation_Scenario 1 REC vs PTC Offset" xfId="5442"/>
    <cellStyle name="_Value Copy 11 30 05 gas 12 09 05 AURORA at 12 14 05_Check the Interest Calculation_Scenario 3" xfId="5443"/>
    <cellStyle name="_Value Copy 11 30 05 gas 12 09 05 AURORA at 12 14 05_Chelan PUD Power Costs (8-10)" xfId="5444"/>
    <cellStyle name="_Value Copy 11 30 05 gas 12 09 05 AURORA at 12 14 05_Direct Assignment Distribution Plant 2008" xfId="5445"/>
    <cellStyle name="_Value Copy 11 30 05 gas 12 09 05 AURORA at 12 14 05_Direct Assignment Distribution Plant 2008 2" xfId="5446"/>
    <cellStyle name="_Value Copy 11 30 05 gas 12 09 05 AURORA at 12 14 05_Direct Assignment Distribution Plant 2008 2 2" xfId="5447"/>
    <cellStyle name="_Value Copy 11 30 05 gas 12 09 05 AURORA at 12 14 05_Direct Assignment Distribution Plant 2008 2 2 2" xfId="5448"/>
    <cellStyle name="_Value Copy 11 30 05 gas 12 09 05 AURORA at 12 14 05_Direct Assignment Distribution Plant 2008 2 3" xfId="5449"/>
    <cellStyle name="_Value Copy 11 30 05 gas 12 09 05 AURORA at 12 14 05_Direct Assignment Distribution Plant 2008 2 3 2" xfId="5450"/>
    <cellStyle name="_Value Copy 11 30 05 gas 12 09 05 AURORA at 12 14 05_Direct Assignment Distribution Plant 2008 2 4" xfId="5451"/>
    <cellStyle name="_Value Copy 11 30 05 gas 12 09 05 AURORA at 12 14 05_Direct Assignment Distribution Plant 2008 2 4 2" xfId="5452"/>
    <cellStyle name="_Value Copy 11 30 05 gas 12 09 05 AURORA at 12 14 05_Direct Assignment Distribution Plant 2008 3" xfId="5453"/>
    <cellStyle name="_Value Copy 11 30 05 gas 12 09 05 AURORA at 12 14 05_Direct Assignment Distribution Plant 2008 3 2" xfId="5454"/>
    <cellStyle name="_Value Copy 11 30 05 gas 12 09 05 AURORA at 12 14 05_Direct Assignment Distribution Plant 2008 4" xfId="5455"/>
    <cellStyle name="_Value Copy 11 30 05 gas 12 09 05 AURORA at 12 14 05_Direct Assignment Distribution Plant 2008 4 2" xfId="5456"/>
    <cellStyle name="_Value Copy 11 30 05 gas 12 09 05 AURORA at 12 14 05_Direct Assignment Distribution Plant 2008 5" xfId="5457"/>
    <cellStyle name="_Value Copy 11 30 05 gas 12 09 05 AURORA at 12 14 05_Direct Assignment Distribution Plant 2008 6" xfId="5458"/>
    <cellStyle name="_Value Copy 11 30 05 gas 12 09 05 AURORA at 12 14 05_Electric COS Inputs" xfId="5459"/>
    <cellStyle name="_Value Copy 11 30 05 gas 12 09 05 AURORA at 12 14 05_Electric COS Inputs 2" xfId="5460"/>
    <cellStyle name="_Value Copy 11 30 05 gas 12 09 05 AURORA at 12 14 05_Electric COS Inputs 2 2" xfId="5461"/>
    <cellStyle name="_Value Copy 11 30 05 gas 12 09 05 AURORA at 12 14 05_Electric COS Inputs 2 2 2" xfId="5462"/>
    <cellStyle name="_Value Copy 11 30 05 gas 12 09 05 AURORA at 12 14 05_Electric COS Inputs 2 3" xfId="5463"/>
    <cellStyle name="_Value Copy 11 30 05 gas 12 09 05 AURORA at 12 14 05_Electric COS Inputs 2 3 2" xfId="5464"/>
    <cellStyle name="_Value Copy 11 30 05 gas 12 09 05 AURORA at 12 14 05_Electric COS Inputs 2 4" xfId="5465"/>
    <cellStyle name="_Value Copy 11 30 05 gas 12 09 05 AURORA at 12 14 05_Electric COS Inputs 2 4 2" xfId="5466"/>
    <cellStyle name="_Value Copy 11 30 05 gas 12 09 05 AURORA at 12 14 05_Electric COS Inputs 3" xfId="5467"/>
    <cellStyle name="_Value Copy 11 30 05 gas 12 09 05 AURORA at 12 14 05_Electric COS Inputs 3 2" xfId="5468"/>
    <cellStyle name="_Value Copy 11 30 05 gas 12 09 05 AURORA at 12 14 05_Electric COS Inputs 4" xfId="5469"/>
    <cellStyle name="_Value Copy 11 30 05 gas 12 09 05 AURORA at 12 14 05_Electric COS Inputs 4 2" xfId="5470"/>
    <cellStyle name="_Value Copy 11 30 05 gas 12 09 05 AURORA at 12 14 05_Electric COS Inputs 5" xfId="5471"/>
    <cellStyle name="_Value Copy 11 30 05 gas 12 09 05 AURORA at 12 14 05_Electric COS Inputs 6" xfId="5472"/>
    <cellStyle name="_Value Copy 11 30 05 gas 12 09 05 AURORA at 12 14 05_Electric Rate Spread and Rate Design 3.23.09" xfId="5473"/>
    <cellStyle name="_Value Copy 11 30 05 gas 12 09 05 AURORA at 12 14 05_Electric Rate Spread and Rate Design 3.23.09 2" xfId="5474"/>
    <cellStyle name="_Value Copy 11 30 05 gas 12 09 05 AURORA at 12 14 05_Electric Rate Spread and Rate Design 3.23.09 2 2" xfId="5475"/>
    <cellStyle name="_Value Copy 11 30 05 gas 12 09 05 AURORA at 12 14 05_Electric Rate Spread and Rate Design 3.23.09 2 2 2" xfId="5476"/>
    <cellStyle name="_Value Copy 11 30 05 gas 12 09 05 AURORA at 12 14 05_Electric Rate Spread and Rate Design 3.23.09 2 3" xfId="5477"/>
    <cellStyle name="_Value Copy 11 30 05 gas 12 09 05 AURORA at 12 14 05_Electric Rate Spread and Rate Design 3.23.09 2 3 2" xfId="5478"/>
    <cellStyle name="_Value Copy 11 30 05 gas 12 09 05 AURORA at 12 14 05_Electric Rate Spread and Rate Design 3.23.09 2 4" xfId="5479"/>
    <cellStyle name="_Value Copy 11 30 05 gas 12 09 05 AURORA at 12 14 05_Electric Rate Spread and Rate Design 3.23.09 2 4 2" xfId="5480"/>
    <cellStyle name="_Value Copy 11 30 05 gas 12 09 05 AURORA at 12 14 05_Electric Rate Spread and Rate Design 3.23.09 3" xfId="5481"/>
    <cellStyle name="_Value Copy 11 30 05 gas 12 09 05 AURORA at 12 14 05_Electric Rate Spread and Rate Design 3.23.09 3 2" xfId="5482"/>
    <cellStyle name="_Value Copy 11 30 05 gas 12 09 05 AURORA at 12 14 05_Electric Rate Spread and Rate Design 3.23.09 4" xfId="5483"/>
    <cellStyle name="_Value Copy 11 30 05 gas 12 09 05 AURORA at 12 14 05_Electric Rate Spread and Rate Design 3.23.09 4 2" xfId="5484"/>
    <cellStyle name="_Value Copy 11 30 05 gas 12 09 05 AURORA at 12 14 05_Electric Rate Spread and Rate Design 3.23.09 5" xfId="5485"/>
    <cellStyle name="_Value Copy 11 30 05 gas 12 09 05 AURORA at 12 14 05_Electric Rate Spread and Rate Design 3.23.09 6" xfId="5486"/>
    <cellStyle name="_Value Copy 11 30 05 gas 12 09 05 AURORA at 12 14 05_Exhibit D fr R Gho 12-31-08" xfId="5487"/>
    <cellStyle name="_Value Copy 11 30 05 gas 12 09 05 AURORA at 12 14 05_Exhibit D fr R Gho 12-31-08 2" xfId="5488"/>
    <cellStyle name="_Value Copy 11 30 05 gas 12 09 05 AURORA at 12 14 05_Exhibit D fr R Gho 12-31-08 3" xfId="5489"/>
    <cellStyle name="_Value Copy 11 30 05 gas 12 09 05 AURORA at 12 14 05_Exhibit D fr R Gho 12-31-08 v2" xfId="5490"/>
    <cellStyle name="_Value Copy 11 30 05 gas 12 09 05 AURORA at 12 14 05_Exhibit D fr R Gho 12-31-08 v2 2" xfId="5491"/>
    <cellStyle name="_Value Copy 11 30 05 gas 12 09 05 AURORA at 12 14 05_Exhibit D fr R Gho 12-31-08 v2 3" xfId="5492"/>
    <cellStyle name="_Value Copy 11 30 05 gas 12 09 05 AURORA at 12 14 05_Exhibit D fr R Gho 12-31-08 v2_NIM Summary" xfId="5493"/>
    <cellStyle name="_Value Copy 11 30 05 gas 12 09 05 AURORA at 12 14 05_Exhibit D fr R Gho 12-31-08 v2_NIM Summary 2" xfId="5494"/>
    <cellStyle name="_Value Copy 11 30 05 gas 12 09 05 AURORA at 12 14 05_Exhibit D fr R Gho 12-31-08_NIM Summary" xfId="5495"/>
    <cellStyle name="_Value Copy 11 30 05 gas 12 09 05 AURORA at 12 14 05_Exhibit D fr R Gho 12-31-08_NIM Summary 2" xfId="5496"/>
    <cellStyle name="_Value Copy 11 30 05 gas 12 09 05 AURORA at 12 14 05_Gas Rev Req Model (2010 GRC)" xfId="5497"/>
    <cellStyle name="_Value Copy 11 30 05 gas 12 09 05 AURORA at 12 14 05_Hopkins Ridge Prepaid Tran - Interest Earned RY 12ME Feb  '11" xfId="5498"/>
    <cellStyle name="_Value Copy 11 30 05 gas 12 09 05 AURORA at 12 14 05_Hopkins Ridge Prepaid Tran - Interest Earned RY 12ME Feb  '11 2" xfId="5499"/>
    <cellStyle name="_Value Copy 11 30 05 gas 12 09 05 AURORA at 12 14 05_Hopkins Ridge Prepaid Tran - Interest Earned RY 12ME Feb  '11_NIM Summary" xfId="5500"/>
    <cellStyle name="_Value Copy 11 30 05 gas 12 09 05 AURORA at 12 14 05_Hopkins Ridge Prepaid Tran - Interest Earned RY 12ME Feb  '11_NIM Summary 2" xfId="5501"/>
    <cellStyle name="_Value Copy 11 30 05 gas 12 09 05 AURORA at 12 14 05_Hopkins Ridge Prepaid Tran - Interest Earned RY 12ME Feb  '11_Transmission Workbook for May BOD" xfId="5502"/>
    <cellStyle name="_Value Copy 11 30 05 gas 12 09 05 AURORA at 12 14 05_Hopkins Ridge Prepaid Tran - Interest Earned RY 12ME Feb  '11_Transmission Workbook for May BOD 2" xfId="5503"/>
    <cellStyle name="_Value Copy 11 30 05 gas 12 09 05 AURORA at 12 14 05_INPUTS" xfId="5504"/>
    <cellStyle name="_Value Copy 11 30 05 gas 12 09 05 AURORA at 12 14 05_INPUTS 2" xfId="5505"/>
    <cellStyle name="_Value Copy 11 30 05 gas 12 09 05 AURORA at 12 14 05_INPUTS 2 2" xfId="5506"/>
    <cellStyle name="_Value Copy 11 30 05 gas 12 09 05 AURORA at 12 14 05_INPUTS 2 2 2" xfId="5507"/>
    <cellStyle name="_Value Copy 11 30 05 gas 12 09 05 AURORA at 12 14 05_INPUTS 2 3" xfId="5508"/>
    <cellStyle name="_Value Copy 11 30 05 gas 12 09 05 AURORA at 12 14 05_INPUTS 2 3 2" xfId="5509"/>
    <cellStyle name="_Value Copy 11 30 05 gas 12 09 05 AURORA at 12 14 05_INPUTS 2 4" xfId="5510"/>
    <cellStyle name="_Value Copy 11 30 05 gas 12 09 05 AURORA at 12 14 05_INPUTS 2 4 2" xfId="5511"/>
    <cellStyle name="_Value Copy 11 30 05 gas 12 09 05 AURORA at 12 14 05_INPUTS 3" xfId="5512"/>
    <cellStyle name="_Value Copy 11 30 05 gas 12 09 05 AURORA at 12 14 05_INPUTS 3 2" xfId="5513"/>
    <cellStyle name="_Value Copy 11 30 05 gas 12 09 05 AURORA at 12 14 05_INPUTS 4" xfId="5514"/>
    <cellStyle name="_Value Copy 11 30 05 gas 12 09 05 AURORA at 12 14 05_INPUTS 4 2" xfId="5515"/>
    <cellStyle name="_Value Copy 11 30 05 gas 12 09 05 AURORA at 12 14 05_INPUTS 5" xfId="5516"/>
    <cellStyle name="_Value Copy 11 30 05 gas 12 09 05 AURORA at 12 14 05_INPUTS 6" xfId="5517"/>
    <cellStyle name="_Value Copy 11 30 05 gas 12 09 05 AURORA at 12 14 05_Leased Transformer &amp; Substation Plant &amp; Rev 12-2009" xfId="5518"/>
    <cellStyle name="_Value Copy 11 30 05 gas 12 09 05 AURORA at 12 14 05_Leased Transformer &amp; Substation Plant &amp; Rev 12-2009 2" xfId="5519"/>
    <cellStyle name="_Value Copy 11 30 05 gas 12 09 05 AURORA at 12 14 05_Leased Transformer &amp; Substation Plant &amp; Rev 12-2009 2 2" xfId="5520"/>
    <cellStyle name="_Value Copy 11 30 05 gas 12 09 05 AURORA at 12 14 05_Leased Transformer &amp; Substation Plant &amp; Rev 12-2009 2 2 2" xfId="5521"/>
    <cellStyle name="_Value Copy 11 30 05 gas 12 09 05 AURORA at 12 14 05_Leased Transformer &amp; Substation Plant &amp; Rev 12-2009 2 3" xfId="5522"/>
    <cellStyle name="_Value Copy 11 30 05 gas 12 09 05 AURORA at 12 14 05_Leased Transformer &amp; Substation Plant &amp; Rev 12-2009 2 3 2" xfId="5523"/>
    <cellStyle name="_Value Copy 11 30 05 gas 12 09 05 AURORA at 12 14 05_Leased Transformer &amp; Substation Plant &amp; Rev 12-2009 2 4" xfId="5524"/>
    <cellStyle name="_Value Copy 11 30 05 gas 12 09 05 AURORA at 12 14 05_Leased Transformer &amp; Substation Plant &amp; Rev 12-2009 2 4 2" xfId="5525"/>
    <cellStyle name="_Value Copy 11 30 05 gas 12 09 05 AURORA at 12 14 05_Leased Transformer &amp; Substation Plant &amp; Rev 12-2009 3" xfId="5526"/>
    <cellStyle name="_Value Copy 11 30 05 gas 12 09 05 AURORA at 12 14 05_Leased Transformer &amp; Substation Plant &amp; Rev 12-2009 3 2" xfId="5527"/>
    <cellStyle name="_Value Copy 11 30 05 gas 12 09 05 AURORA at 12 14 05_Leased Transformer &amp; Substation Plant &amp; Rev 12-2009 4" xfId="5528"/>
    <cellStyle name="_Value Copy 11 30 05 gas 12 09 05 AURORA at 12 14 05_Leased Transformer &amp; Substation Plant &amp; Rev 12-2009 4 2" xfId="5529"/>
    <cellStyle name="_Value Copy 11 30 05 gas 12 09 05 AURORA at 12 14 05_Leased Transformer &amp; Substation Plant &amp; Rev 12-2009 5" xfId="5530"/>
    <cellStyle name="_Value Copy 11 30 05 gas 12 09 05 AURORA at 12 14 05_Leased Transformer &amp; Substation Plant &amp; Rev 12-2009 6" xfId="5531"/>
    <cellStyle name="_Value Copy 11 30 05 gas 12 09 05 AURORA at 12 14 05_NIM Summary" xfId="5532"/>
    <cellStyle name="_Value Copy 11 30 05 gas 12 09 05 AURORA at 12 14 05_NIM Summary 09GRC" xfId="5533"/>
    <cellStyle name="_Value Copy 11 30 05 gas 12 09 05 AURORA at 12 14 05_NIM Summary 09GRC 2" xfId="5534"/>
    <cellStyle name="_Value Copy 11 30 05 gas 12 09 05 AURORA at 12 14 05_NIM Summary 2" xfId="5535"/>
    <cellStyle name="_Value Copy 11 30 05 gas 12 09 05 AURORA at 12 14 05_NIM Summary 3" xfId="5536"/>
    <cellStyle name="_Value Copy 11 30 05 gas 12 09 05 AURORA at 12 14 05_NIM Summary 4" xfId="5537"/>
    <cellStyle name="_Value Copy 11 30 05 gas 12 09 05 AURORA at 12 14 05_NIM Summary 5" xfId="5538"/>
    <cellStyle name="_Value Copy 11 30 05 gas 12 09 05 AURORA at 12 14 05_NIM Summary 6" xfId="5539"/>
    <cellStyle name="_Value Copy 11 30 05 gas 12 09 05 AURORA at 12 14 05_NIM Summary 7" xfId="5540"/>
    <cellStyle name="_Value Copy 11 30 05 gas 12 09 05 AURORA at 12 14 05_NIM Summary 8" xfId="5541"/>
    <cellStyle name="_Value Copy 11 30 05 gas 12 09 05 AURORA at 12 14 05_NIM Summary 9" xfId="5542"/>
    <cellStyle name="_Value Copy 11 30 05 gas 12 09 05 AURORA at 12 14 05_PCA 10 -  Exhibit D from A Kellogg Jan 2011" xfId="5543"/>
    <cellStyle name="_Value Copy 11 30 05 gas 12 09 05 AURORA at 12 14 05_PCA 10 -  Exhibit D from A Kellogg July 2011" xfId="5544"/>
    <cellStyle name="_Value Copy 11 30 05 gas 12 09 05 AURORA at 12 14 05_PCA 10 -  Exhibit D from S Free Rcv'd 12-11" xfId="5545"/>
    <cellStyle name="_Value Copy 11 30 05 gas 12 09 05 AURORA at 12 14 05_PCA 7 - Exhibit D update 11_30_08 (2)" xfId="5546"/>
    <cellStyle name="_Value Copy 11 30 05 gas 12 09 05 AURORA at 12 14 05_PCA 7 - Exhibit D update 11_30_08 (2) 2" xfId="5547"/>
    <cellStyle name="_Value Copy 11 30 05 gas 12 09 05 AURORA at 12 14 05_PCA 7 - Exhibit D update 11_30_08 (2) 2 2" xfId="5548"/>
    <cellStyle name="_Value Copy 11 30 05 gas 12 09 05 AURORA at 12 14 05_PCA 7 - Exhibit D update 11_30_08 (2) 3" xfId="5549"/>
    <cellStyle name="_Value Copy 11 30 05 gas 12 09 05 AURORA at 12 14 05_PCA 7 - Exhibit D update 11_30_08 (2) 4" xfId="5550"/>
    <cellStyle name="_Value Copy 11 30 05 gas 12 09 05 AURORA at 12 14 05_PCA 7 - Exhibit D update 11_30_08 (2)_NIM Summary" xfId="5551"/>
    <cellStyle name="_Value Copy 11 30 05 gas 12 09 05 AURORA at 12 14 05_PCA 7 - Exhibit D update 11_30_08 (2)_NIM Summary 2" xfId="5552"/>
    <cellStyle name="_Value Copy 11 30 05 gas 12 09 05 AURORA at 12 14 05_PCA 8 - Exhibit D update 12_31_09" xfId="5553"/>
    <cellStyle name="_Value Copy 11 30 05 gas 12 09 05 AURORA at 12 14 05_PCA 8 - Exhibit D update 12_31_09 2" xfId="5554"/>
    <cellStyle name="_Value Copy 11 30 05 gas 12 09 05 AURORA at 12 14 05_PCA 9 -  Exhibit D April 2010" xfId="5555"/>
    <cellStyle name="_Value Copy 11 30 05 gas 12 09 05 AURORA at 12 14 05_PCA 9 -  Exhibit D April 2010 (3)" xfId="5556"/>
    <cellStyle name="_Value Copy 11 30 05 gas 12 09 05 AURORA at 12 14 05_PCA 9 -  Exhibit D April 2010 (3) 2" xfId="5557"/>
    <cellStyle name="_Value Copy 11 30 05 gas 12 09 05 AURORA at 12 14 05_PCA 9 -  Exhibit D April 2010 2" xfId="5558"/>
    <cellStyle name="_Value Copy 11 30 05 gas 12 09 05 AURORA at 12 14 05_PCA 9 -  Exhibit D April 2010 3" xfId="5559"/>
    <cellStyle name="_Value Copy 11 30 05 gas 12 09 05 AURORA at 12 14 05_PCA 9 -  Exhibit D Feb 2010" xfId="5560"/>
    <cellStyle name="_Value Copy 11 30 05 gas 12 09 05 AURORA at 12 14 05_PCA 9 -  Exhibit D Feb 2010 2" xfId="5561"/>
    <cellStyle name="_Value Copy 11 30 05 gas 12 09 05 AURORA at 12 14 05_PCA 9 -  Exhibit D Feb 2010 v2" xfId="5562"/>
    <cellStyle name="_Value Copy 11 30 05 gas 12 09 05 AURORA at 12 14 05_PCA 9 -  Exhibit D Feb 2010 v2 2" xfId="5563"/>
    <cellStyle name="_Value Copy 11 30 05 gas 12 09 05 AURORA at 12 14 05_PCA 9 -  Exhibit D Feb 2010 WF" xfId="5564"/>
    <cellStyle name="_Value Copy 11 30 05 gas 12 09 05 AURORA at 12 14 05_PCA 9 -  Exhibit D Feb 2010 WF 2" xfId="5565"/>
    <cellStyle name="_Value Copy 11 30 05 gas 12 09 05 AURORA at 12 14 05_PCA 9 -  Exhibit D Jan 2010" xfId="5566"/>
    <cellStyle name="_Value Copy 11 30 05 gas 12 09 05 AURORA at 12 14 05_PCA 9 -  Exhibit D Jan 2010 2" xfId="5567"/>
    <cellStyle name="_Value Copy 11 30 05 gas 12 09 05 AURORA at 12 14 05_PCA 9 -  Exhibit D March 2010 (2)" xfId="5568"/>
    <cellStyle name="_Value Copy 11 30 05 gas 12 09 05 AURORA at 12 14 05_PCA 9 -  Exhibit D March 2010 (2) 2" xfId="5569"/>
    <cellStyle name="_Value Copy 11 30 05 gas 12 09 05 AURORA at 12 14 05_PCA 9 -  Exhibit D Nov 2010" xfId="5570"/>
    <cellStyle name="_Value Copy 11 30 05 gas 12 09 05 AURORA at 12 14 05_PCA 9 -  Exhibit D Nov 2010 2" xfId="5571"/>
    <cellStyle name="_Value Copy 11 30 05 gas 12 09 05 AURORA at 12 14 05_PCA 9 - Exhibit D at August 2010" xfId="5572"/>
    <cellStyle name="_Value Copy 11 30 05 gas 12 09 05 AURORA at 12 14 05_PCA 9 - Exhibit D at August 2010 2" xfId="5573"/>
    <cellStyle name="_Value Copy 11 30 05 gas 12 09 05 AURORA at 12 14 05_PCA 9 - Exhibit D June 2010 GRC" xfId="5574"/>
    <cellStyle name="_Value Copy 11 30 05 gas 12 09 05 AURORA at 12 14 05_PCA 9 - Exhibit D June 2010 GRC 2" xfId="5575"/>
    <cellStyle name="_Value Copy 11 30 05 gas 12 09 05 AURORA at 12 14 05_Power Costs - Comparison bx Rbtl-Staff-Jt-PC" xfId="5576"/>
    <cellStyle name="_Value Copy 11 30 05 gas 12 09 05 AURORA at 12 14 05_Power Costs - Comparison bx Rbtl-Staff-Jt-PC 2" xfId="5577"/>
    <cellStyle name="_Value Copy 11 30 05 gas 12 09 05 AURORA at 12 14 05_Power Costs - Comparison bx Rbtl-Staff-Jt-PC 2 2" xfId="5578"/>
    <cellStyle name="_Value Copy 11 30 05 gas 12 09 05 AURORA at 12 14 05_Power Costs - Comparison bx Rbtl-Staff-Jt-PC 3" xfId="5579"/>
    <cellStyle name="_Value Copy 11 30 05 gas 12 09 05 AURORA at 12 14 05_Power Costs - Comparison bx Rbtl-Staff-Jt-PC 4" xfId="5580"/>
    <cellStyle name="_Value Copy 11 30 05 gas 12 09 05 AURORA at 12 14 05_Power Costs - Comparison bx Rbtl-Staff-Jt-PC_Adj Bench DR 3 for Initial Briefs (Electric)" xfId="5581"/>
    <cellStyle name="_Value Copy 11 30 05 gas 12 09 05 AURORA at 12 14 05_Power Costs - Comparison bx Rbtl-Staff-Jt-PC_Adj Bench DR 3 for Initial Briefs (Electric) 2" xfId="5582"/>
    <cellStyle name="_Value Copy 11 30 05 gas 12 09 05 AURORA at 12 14 05_Power Costs - Comparison bx Rbtl-Staff-Jt-PC_Adj Bench DR 3 for Initial Briefs (Electric) 2 2" xfId="5583"/>
    <cellStyle name="_Value Copy 11 30 05 gas 12 09 05 AURORA at 12 14 05_Power Costs - Comparison bx Rbtl-Staff-Jt-PC_Adj Bench DR 3 for Initial Briefs (Electric) 3" xfId="5584"/>
    <cellStyle name="_Value Copy 11 30 05 gas 12 09 05 AURORA at 12 14 05_Power Costs - Comparison bx Rbtl-Staff-Jt-PC_Adj Bench DR 3 for Initial Briefs (Electric) 4" xfId="5585"/>
    <cellStyle name="_Value Copy 11 30 05 gas 12 09 05 AURORA at 12 14 05_Power Costs - Comparison bx Rbtl-Staff-Jt-PC_Electric Rev Req Model (2009 GRC) Rebuttal" xfId="5586"/>
    <cellStyle name="_Value Copy 11 30 05 gas 12 09 05 AURORA at 12 14 05_Power Costs - Comparison bx Rbtl-Staff-Jt-PC_Electric Rev Req Model (2009 GRC) Rebuttal 2" xfId="5587"/>
    <cellStyle name="_Value Copy 11 30 05 gas 12 09 05 AURORA at 12 14 05_Power Costs - Comparison bx Rbtl-Staff-Jt-PC_Electric Rev Req Model (2009 GRC) Rebuttal 2 2" xfId="5588"/>
    <cellStyle name="_Value Copy 11 30 05 gas 12 09 05 AURORA at 12 14 05_Power Costs - Comparison bx Rbtl-Staff-Jt-PC_Electric Rev Req Model (2009 GRC) Rebuttal 3" xfId="5589"/>
    <cellStyle name="_Value Copy 11 30 05 gas 12 09 05 AURORA at 12 14 05_Power Costs - Comparison bx Rbtl-Staff-Jt-PC_Electric Rev Req Model (2009 GRC) Rebuttal 4" xfId="5590"/>
    <cellStyle name="_Value Copy 11 30 05 gas 12 09 05 AURORA at 12 14 05_Power Costs - Comparison bx Rbtl-Staff-Jt-PC_Electric Rev Req Model (2009 GRC) Rebuttal REmoval of New  WH Solar AdjustMI" xfId="5591"/>
    <cellStyle name="_Value Copy 11 30 05 gas 12 09 05 AURORA at 12 14 05_Power Costs - Comparison bx Rbtl-Staff-Jt-PC_Electric Rev Req Model (2009 GRC) Rebuttal REmoval of New  WH Solar AdjustMI 2" xfId="5592"/>
    <cellStyle name="_Value Copy 11 30 05 gas 12 09 05 AURORA at 12 14 05_Power Costs - Comparison bx Rbtl-Staff-Jt-PC_Electric Rev Req Model (2009 GRC) Rebuttal REmoval of New  WH Solar AdjustMI 2 2" xfId="5593"/>
    <cellStyle name="_Value Copy 11 30 05 gas 12 09 05 AURORA at 12 14 05_Power Costs - Comparison bx Rbtl-Staff-Jt-PC_Electric Rev Req Model (2009 GRC) Rebuttal REmoval of New  WH Solar AdjustMI 3" xfId="5594"/>
    <cellStyle name="_Value Copy 11 30 05 gas 12 09 05 AURORA at 12 14 05_Power Costs - Comparison bx Rbtl-Staff-Jt-PC_Electric Rev Req Model (2009 GRC) Rebuttal REmoval of New  WH Solar AdjustMI 4" xfId="5595"/>
    <cellStyle name="_Value Copy 11 30 05 gas 12 09 05 AURORA at 12 14 05_Power Costs - Comparison bx Rbtl-Staff-Jt-PC_Electric Rev Req Model (2009 GRC) Revised 01-18-2010" xfId="5596"/>
    <cellStyle name="_Value Copy 11 30 05 gas 12 09 05 AURORA at 12 14 05_Power Costs - Comparison bx Rbtl-Staff-Jt-PC_Electric Rev Req Model (2009 GRC) Revised 01-18-2010 2" xfId="5597"/>
    <cellStyle name="_Value Copy 11 30 05 gas 12 09 05 AURORA at 12 14 05_Power Costs - Comparison bx Rbtl-Staff-Jt-PC_Electric Rev Req Model (2009 GRC) Revised 01-18-2010 2 2" xfId="5598"/>
    <cellStyle name="_Value Copy 11 30 05 gas 12 09 05 AURORA at 12 14 05_Power Costs - Comparison bx Rbtl-Staff-Jt-PC_Electric Rev Req Model (2009 GRC) Revised 01-18-2010 3" xfId="5599"/>
    <cellStyle name="_Value Copy 11 30 05 gas 12 09 05 AURORA at 12 14 05_Power Costs - Comparison bx Rbtl-Staff-Jt-PC_Electric Rev Req Model (2009 GRC) Revised 01-18-2010 4" xfId="5600"/>
    <cellStyle name="_Value Copy 11 30 05 gas 12 09 05 AURORA at 12 14 05_Power Costs - Comparison bx Rbtl-Staff-Jt-PC_Final Order Electric EXHIBIT A-1" xfId="5601"/>
    <cellStyle name="_Value Copy 11 30 05 gas 12 09 05 AURORA at 12 14 05_Power Costs - Comparison bx Rbtl-Staff-Jt-PC_Final Order Electric EXHIBIT A-1 2" xfId="5602"/>
    <cellStyle name="_Value Copy 11 30 05 gas 12 09 05 AURORA at 12 14 05_Power Costs - Comparison bx Rbtl-Staff-Jt-PC_Final Order Electric EXHIBIT A-1 2 2" xfId="5603"/>
    <cellStyle name="_Value Copy 11 30 05 gas 12 09 05 AURORA at 12 14 05_Power Costs - Comparison bx Rbtl-Staff-Jt-PC_Final Order Electric EXHIBIT A-1 3" xfId="5604"/>
    <cellStyle name="_Value Copy 11 30 05 gas 12 09 05 AURORA at 12 14 05_Power Costs - Comparison bx Rbtl-Staff-Jt-PC_Final Order Electric EXHIBIT A-1 4" xfId="5605"/>
    <cellStyle name="_Value Copy 11 30 05 gas 12 09 05 AURORA at 12 14 05_Production Adj 4.37" xfId="5606"/>
    <cellStyle name="_Value Copy 11 30 05 gas 12 09 05 AURORA at 12 14 05_Production Adj 4.37 2" xfId="5607"/>
    <cellStyle name="_Value Copy 11 30 05 gas 12 09 05 AURORA at 12 14 05_Production Adj 4.37 2 2" xfId="5608"/>
    <cellStyle name="_Value Copy 11 30 05 gas 12 09 05 AURORA at 12 14 05_Production Adj 4.37 3" xfId="5609"/>
    <cellStyle name="_Value Copy 11 30 05 gas 12 09 05 AURORA at 12 14 05_Purchased Power Adj 4.03" xfId="5610"/>
    <cellStyle name="_Value Copy 11 30 05 gas 12 09 05 AURORA at 12 14 05_Purchased Power Adj 4.03 2" xfId="5611"/>
    <cellStyle name="_Value Copy 11 30 05 gas 12 09 05 AURORA at 12 14 05_Purchased Power Adj 4.03 2 2" xfId="5612"/>
    <cellStyle name="_Value Copy 11 30 05 gas 12 09 05 AURORA at 12 14 05_Purchased Power Adj 4.03 3" xfId="5613"/>
    <cellStyle name="_Value Copy 11 30 05 gas 12 09 05 AURORA at 12 14 05_Rate Design Sch 24" xfId="5614"/>
    <cellStyle name="_Value Copy 11 30 05 gas 12 09 05 AURORA at 12 14 05_Rate Design Sch 24 2" xfId="5615"/>
    <cellStyle name="_Value Copy 11 30 05 gas 12 09 05 AURORA at 12 14 05_Rate Design Sch 25" xfId="5616"/>
    <cellStyle name="_Value Copy 11 30 05 gas 12 09 05 AURORA at 12 14 05_Rate Design Sch 25 2" xfId="5617"/>
    <cellStyle name="_Value Copy 11 30 05 gas 12 09 05 AURORA at 12 14 05_Rate Design Sch 25 2 2" xfId="5618"/>
    <cellStyle name="_Value Copy 11 30 05 gas 12 09 05 AURORA at 12 14 05_Rate Design Sch 25 3" xfId="5619"/>
    <cellStyle name="_Value Copy 11 30 05 gas 12 09 05 AURORA at 12 14 05_Rate Design Sch 26" xfId="5620"/>
    <cellStyle name="_Value Copy 11 30 05 gas 12 09 05 AURORA at 12 14 05_Rate Design Sch 26 2" xfId="5621"/>
    <cellStyle name="_Value Copy 11 30 05 gas 12 09 05 AURORA at 12 14 05_Rate Design Sch 26 2 2" xfId="5622"/>
    <cellStyle name="_Value Copy 11 30 05 gas 12 09 05 AURORA at 12 14 05_Rate Design Sch 26 3" xfId="5623"/>
    <cellStyle name="_Value Copy 11 30 05 gas 12 09 05 AURORA at 12 14 05_Rate Design Sch 31" xfId="5624"/>
    <cellStyle name="_Value Copy 11 30 05 gas 12 09 05 AURORA at 12 14 05_Rate Design Sch 31 2" xfId="5625"/>
    <cellStyle name="_Value Copy 11 30 05 gas 12 09 05 AURORA at 12 14 05_Rate Design Sch 31 2 2" xfId="5626"/>
    <cellStyle name="_Value Copy 11 30 05 gas 12 09 05 AURORA at 12 14 05_Rate Design Sch 31 3" xfId="5627"/>
    <cellStyle name="_Value Copy 11 30 05 gas 12 09 05 AURORA at 12 14 05_Rate Design Sch 43" xfId="5628"/>
    <cellStyle name="_Value Copy 11 30 05 gas 12 09 05 AURORA at 12 14 05_Rate Design Sch 43 2" xfId="5629"/>
    <cellStyle name="_Value Copy 11 30 05 gas 12 09 05 AURORA at 12 14 05_Rate Design Sch 43 2 2" xfId="5630"/>
    <cellStyle name="_Value Copy 11 30 05 gas 12 09 05 AURORA at 12 14 05_Rate Design Sch 43 3" xfId="5631"/>
    <cellStyle name="_Value Copy 11 30 05 gas 12 09 05 AURORA at 12 14 05_Rate Design Sch 448-449" xfId="5632"/>
    <cellStyle name="_Value Copy 11 30 05 gas 12 09 05 AURORA at 12 14 05_Rate Design Sch 448-449 2" xfId="5633"/>
    <cellStyle name="_Value Copy 11 30 05 gas 12 09 05 AURORA at 12 14 05_Rate Design Sch 46" xfId="5634"/>
    <cellStyle name="_Value Copy 11 30 05 gas 12 09 05 AURORA at 12 14 05_Rate Design Sch 46 2" xfId="5635"/>
    <cellStyle name="_Value Copy 11 30 05 gas 12 09 05 AURORA at 12 14 05_Rate Design Sch 46 2 2" xfId="5636"/>
    <cellStyle name="_Value Copy 11 30 05 gas 12 09 05 AURORA at 12 14 05_Rate Design Sch 46 3" xfId="5637"/>
    <cellStyle name="_Value Copy 11 30 05 gas 12 09 05 AURORA at 12 14 05_Rate Spread" xfId="5638"/>
    <cellStyle name="_Value Copy 11 30 05 gas 12 09 05 AURORA at 12 14 05_Rate Spread 2" xfId="5639"/>
    <cellStyle name="_Value Copy 11 30 05 gas 12 09 05 AURORA at 12 14 05_Rate Spread 2 2" xfId="5640"/>
    <cellStyle name="_Value Copy 11 30 05 gas 12 09 05 AURORA at 12 14 05_Rate Spread 3" xfId="5641"/>
    <cellStyle name="_Value Copy 11 30 05 gas 12 09 05 AURORA at 12 14 05_Rebuttal Power Costs" xfId="5642"/>
    <cellStyle name="_Value Copy 11 30 05 gas 12 09 05 AURORA at 12 14 05_Rebuttal Power Costs 2" xfId="5643"/>
    <cellStyle name="_Value Copy 11 30 05 gas 12 09 05 AURORA at 12 14 05_Rebuttal Power Costs 2 2" xfId="5644"/>
    <cellStyle name="_Value Copy 11 30 05 gas 12 09 05 AURORA at 12 14 05_Rebuttal Power Costs 3" xfId="5645"/>
    <cellStyle name="_Value Copy 11 30 05 gas 12 09 05 AURORA at 12 14 05_Rebuttal Power Costs 4" xfId="5646"/>
    <cellStyle name="_Value Copy 11 30 05 gas 12 09 05 AURORA at 12 14 05_Rebuttal Power Costs_Adj Bench DR 3 for Initial Briefs (Electric)" xfId="5647"/>
    <cellStyle name="_Value Copy 11 30 05 gas 12 09 05 AURORA at 12 14 05_Rebuttal Power Costs_Adj Bench DR 3 for Initial Briefs (Electric) 2" xfId="5648"/>
    <cellStyle name="_Value Copy 11 30 05 gas 12 09 05 AURORA at 12 14 05_Rebuttal Power Costs_Adj Bench DR 3 for Initial Briefs (Electric) 2 2" xfId="5649"/>
    <cellStyle name="_Value Copy 11 30 05 gas 12 09 05 AURORA at 12 14 05_Rebuttal Power Costs_Adj Bench DR 3 for Initial Briefs (Electric) 3" xfId="5650"/>
    <cellStyle name="_Value Copy 11 30 05 gas 12 09 05 AURORA at 12 14 05_Rebuttal Power Costs_Adj Bench DR 3 for Initial Briefs (Electric) 4" xfId="5651"/>
    <cellStyle name="_Value Copy 11 30 05 gas 12 09 05 AURORA at 12 14 05_Rebuttal Power Costs_Electric Rev Req Model (2009 GRC) Rebuttal" xfId="5652"/>
    <cellStyle name="_Value Copy 11 30 05 gas 12 09 05 AURORA at 12 14 05_Rebuttal Power Costs_Electric Rev Req Model (2009 GRC) Rebuttal 2" xfId="5653"/>
    <cellStyle name="_Value Copy 11 30 05 gas 12 09 05 AURORA at 12 14 05_Rebuttal Power Costs_Electric Rev Req Model (2009 GRC) Rebuttal 2 2" xfId="5654"/>
    <cellStyle name="_Value Copy 11 30 05 gas 12 09 05 AURORA at 12 14 05_Rebuttal Power Costs_Electric Rev Req Model (2009 GRC) Rebuttal 3" xfId="5655"/>
    <cellStyle name="_Value Copy 11 30 05 gas 12 09 05 AURORA at 12 14 05_Rebuttal Power Costs_Electric Rev Req Model (2009 GRC) Rebuttal 4" xfId="5656"/>
    <cellStyle name="_Value Copy 11 30 05 gas 12 09 05 AURORA at 12 14 05_Rebuttal Power Costs_Electric Rev Req Model (2009 GRC) Rebuttal REmoval of New  WH Solar AdjustMI" xfId="5657"/>
    <cellStyle name="_Value Copy 11 30 05 gas 12 09 05 AURORA at 12 14 05_Rebuttal Power Costs_Electric Rev Req Model (2009 GRC) Rebuttal REmoval of New  WH Solar AdjustMI 2" xfId="5658"/>
    <cellStyle name="_Value Copy 11 30 05 gas 12 09 05 AURORA at 12 14 05_Rebuttal Power Costs_Electric Rev Req Model (2009 GRC) Rebuttal REmoval of New  WH Solar AdjustMI 2 2" xfId="5659"/>
    <cellStyle name="_Value Copy 11 30 05 gas 12 09 05 AURORA at 12 14 05_Rebuttal Power Costs_Electric Rev Req Model (2009 GRC) Rebuttal REmoval of New  WH Solar AdjustMI 3" xfId="5660"/>
    <cellStyle name="_Value Copy 11 30 05 gas 12 09 05 AURORA at 12 14 05_Rebuttal Power Costs_Electric Rev Req Model (2009 GRC) Rebuttal REmoval of New  WH Solar AdjustMI 4" xfId="5661"/>
    <cellStyle name="_Value Copy 11 30 05 gas 12 09 05 AURORA at 12 14 05_Rebuttal Power Costs_Electric Rev Req Model (2009 GRC) Revised 01-18-2010" xfId="5662"/>
    <cellStyle name="_Value Copy 11 30 05 gas 12 09 05 AURORA at 12 14 05_Rebuttal Power Costs_Electric Rev Req Model (2009 GRC) Revised 01-18-2010 2" xfId="5663"/>
    <cellStyle name="_Value Copy 11 30 05 gas 12 09 05 AURORA at 12 14 05_Rebuttal Power Costs_Electric Rev Req Model (2009 GRC) Revised 01-18-2010 2 2" xfId="5664"/>
    <cellStyle name="_Value Copy 11 30 05 gas 12 09 05 AURORA at 12 14 05_Rebuttal Power Costs_Electric Rev Req Model (2009 GRC) Revised 01-18-2010 3" xfId="5665"/>
    <cellStyle name="_Value Copy 11 30 05 gas 12 09 05 AURORA at 12 14 05_Rebuttal Power Costs_Electric Rev Req Model (2009 GRC) Revised 01-18-2010 4" xfId="5666"/>
    <cellStyle name="_Value Copy 11 30 05 gas 12 09 05 AURORA at 12 14 05_Rebuttal Power Costs_Final Order Electric EXHIBIT A-1" xfId="5667"/>
    <cellStyle name="_Value Copy 11 30 05 gas 12 09 05 AURORA at 12 14 05_Rebuttal Power Costs_Final Order Electric EXHIBIT A-1 2" xfId="5668"/>
    <cellStyle name="_Value Copy 11 30 05 gas 12 09 05 AURORA at 12 14 05_Rebuttal Power Costs_Final Order Electric EXHIBIT A-1 2 2" xfId="5669"/>
    <cellStyle name="_Value Copy 11 30 05 gas 12 09 05 AURORA at 12 14 05_Rebuttal Power Costs_Final Order Electric EXHIBIT A-1 3" xfId="5670"/>
    <cellStyle name="_Value Copy 11 30 05 gas 12 09 05 AURORA at 12 14 05_Rebuttal Power Costs_Final Order Electric EXHIBIT A-1 4" xfId="5671"/>
    <cellStyle name="_Value Copy 11 30 05 gas 12 09 05 AURORA at 12 14 05_ROR 5.02" xfId="5672"/>
    <cellStyle name="_Value Copy 11 30 05 gas 12 09 05 AURORA at 12 14 05_ROR 5.02 2" xfId="5673"/>
    <cellStyle name="_Value Copy 11 30 05 gas 12 09 05 AURORA at 12 14 05_ROR 5.02 2 2" xfId="5674"/>
    <cellStyle name="_Value Copy 11 30 05 gas 12 09 05 AURORA at 12 14 05_ROR 5.02 3" xfId="5675"/>
    <cellStyle name="_Value Copy 11 30 05 gas 12 09 05 AURORA at 12 14 05_Sch 40 Feeder OH 2008" xfId="5676"/>
    <cellStyle name="_Value Copy 11 30 05 gas 12 09 05 AURORA at 12 14 05_Sch 40 Feeder OH 2008 2" xfId="5677"/>
    <cellStyle name="_Value Copy 11 30 05 gas 12 09 05 AURORA at 12 14 05_Sch 40 Feeder OH 2008 2 2" xfId="5678"/>
    <cellStyle name="_Value Copy 11 30 05 gas 12 09 05 AURORA at 12 14 05_Sch 40 Feeder OH 2008 3" xfId="5679"/>
    <cellStyle name="_Value Copy 11 30 05 gas 12 09 05 AURORA at 12 14 05_Sch 40 Interim Energy Rates " xfId="5680"/>
    <cellStyle name="_Value Copy 11 30 05 gas 12 09 05 AURORA at 12 14 05_Sch 40 Interim Energy Rates  2" xfId="5681"/>
    <cellStyle name="_Value Copy 11 30 05 gas 12 09 05 AURORA at 12 14 05_Sch 40 Interim Energy Rates  2 2" xfId="5682"/>
    <cellStyle name="_Value Copy 11 30 05 gas 12 09 05 AURORA at 12 14 05_Sch 40 Interim Energy Rates  3" xfId="5683"/>
    <cellStyle name="_Value Copy 11 30 05 gas 12 09 05 AURORA at 12 14 05_Sch 40 Substation A&amp;G 2008" xfId="5684"/>
    <cellStyle name="_Value Copy 11 30 05 gas 12 09 05 AURORA at 12 14 05_Sch 40 Substation A&amp;G 2008 2" xfId="5685"/>
    <cellStyle name="_Value Copy 11 30 05 gas 12 09 05 AURORA at 12 14 05_Sch 40 Substation A&amp;G 2008 2 2" xfId="5686"/>
    <cellStyle name="_Value Copy 11 30 05 gas 12 09 05 AURORA at 12 14 05_Sch 40 Substation A&amp;G 2008 3" xfId="5687"/>
    <cellStyle name="_Value Copy 11 30 05 gas 12 09 05 AURORA at 12 14 05_Sch 40 Substation O&amp;M 2008" xfId="5688"/>
    <cellStyle name="_Value Copy 11 30 05 gas 12 09 05 AURORA at 12 14 05_Sch 40 Substation O&amp;M 2008 2" xfId="5689"/>
    <cellStyle name="_Value Copy 11 30 05 gas 12 09 05 AURORA at 12 14 05_Sch 40 Substation O&amp;M 2008 2 2" xfId="5690"/>
    <cellStyle name="_Value Copy 11 30 05 gas 12 09 05 AURORA at 12 14 05_Sch 40 Substation O&amp;M 2008 3" xfId="5691"/>
    <cellStyle name="_Value Copy 11 30 05 gas 12 09 05 AURORA at 12 14 05_Subs 2008" xfId="5692"/>
    <cellStyle name="_Value Copy 11 30 05 gas 12 09 05 AURORA at 12 14 05_Subs 2008 2" xfId="5693"/>
    <cellStyle name="_Value Copy 11 30 05 gas 12 09 05 AURORA at 12 14 05_Subs 2008 2 2" xfId="5694"/>
    <cellStyle name="_Value Copy 11 30 05 gas 12 09 05 AURORA at 12 14 05_Subs 2008 3" xfId="5695"/>
    <cellStyle name="_Value Copy 11 30 05 gas 12 09 05 AURORA at 12 14 05_Transmission Workbook for May BOD" xfId="5696"/>
    <cellStyle name="_Value Copy 11 30 05 gas 12 09 05 AURORA at 12 14 05_Transmission Workbook for May BOD 2" xfId="5697"/>
    <cellStyle name="_Value Copy 11 30 05 gas 12 09 05 AURORA at 12 14 05_Wind Integration 10GRC" xfId="5698"/>
    <cellStyle name="_Value Copy 11 30 05 gas 12 09 05 AURORA at 12 14 05_Wind Integration 10GRC 2" xfId="5699"/>
    <cellStyle name="_VC 2007GRC PC 10312007" xfId="5700"/>
    <cellStyle name="_VC 6.15.06 update on 06GRC power costs.xls Chart 1" xfId="5701"/>
    <cellStyle name="_VC 6.15.06 update on 06GRC power costs.xls Chart 1 2" xfId="5702"/>
    <cellStyle name="_VC 6.15.06 update on 06GRC power costs.xls Chart 1 2 2" xfId="5703"/>
    <cellStyle name="_VC 6.15.06 update on 06GRC power costs.xls Chart 1 2 2 2" xfId="5704"/>
    <cellStyle name="_VC 6.15.06 update on 06GRC power costs.xls Chart 1 2 3" xfId="5705"/>
    <cellStyle name="_VC 6.15.06 update on 06GRC power costs.xls Chart 1 3" xfId="5706"/>
    <cellStyle name="_VC 6.15.06 update on 06GRC power costs.xls Chart 1 3 2" xfId="5707"/>
    <cellStyle name="_VC 6.15.06 update on 06GRC power costs.xls Chart 1 3 2 2" xfId="5708"/>
    <cellStyle name="_VC 6.15.06 update on 06GRC power costs.xls Chart 1 3 3" xfId="5709"/>
    <cellStyle name="_VC 6.15.06 update on 06GRC power costs.xls Chart 1 3 3 2" xfId="5710"/>
    <cellStyle name="_VC 6.15.06 update on 06GRC power costs.xls Chart 1 3 4" xfId="5711"/>
    <cellStyle name="_VC 6.15.06 update on 06GRC power costs.xls Chart 1 3 4 2" xfId="5712"/>
    <cellStyle name="_VC 6.15.06 update on 06GRC power costs.xls Chart 1 4" xfId="5713"/>
    <cellStyle name="_VC 6.15.06 update on 06GRC power costs.xls Chart 1 4 2" xfId="5714"/>
    <cellStyle name="_VC 6.15.06 update on 06GRC power costs.xls Chart 1 5" xfId="5715"/>
    <cellStyle name="_VC 6.15.06 update on 06GRC power costs.xls Chart 1 6" xfId="5716"/>
    <cellStyle name="_VC 6.15.06 update on 06GRC power costs.xls Chart 1 7" xfId="5717"/>
    <cellStyle name="_VC 6.15.06 update on 06GRC power costs.xls Chart 1_04 07E Wild Horse Wind Expansion (C) (2)" xfId="5718"/>
    <cellStyle name="_VC 6.15.06 update on 06GRC power costs.xls Chart 1_04 07E Wild Horse Wind Expansion (C) (2) 2" xfId="5719"/>
    <cellStyle name="_VC 6.15.06 update on 06GRC power costs.xls Chart 1_04 07E Wild Horse Wind Expansion (C) (2) 2 2" xfId="5720"/>
    <cellStyle name="_VC 6.15.06 update on 06GRC power costs.xls Chart 1_04 07E Wild Horse Wind Expansion (C) (2) 3" xfId="5721"/>
    <cellStyle name="_VC 6.15.06 update on 06GRC power costs.xls Chart 1_04 07E Wild Horse Wind Expansion (C) (2) 4" xfId="5722"/>
    <cellStyle name="_VC 6.15.06 update on 06GRC power costs.xls Chart 1_04 07E Wild Horse Wind Expansion (C) (2)_Adj Bench DR 3 for Initial Briefs (Electric)" xfId="5723"/>
    <cellStyle name="_VC 6.15.06 update on 06GRC power costs.xls Chart 1_04 07E Wild Horse Wind Expansion (C) (2)_Adj Bench DR 3 for Initial Briefs (Electric) 2" xfId="5724"/>
    <cellStyle name="_VC 6.15.06 update on 06GRC power costs.xls Chart 1_04 07E Wild Horse Wind Expansion (C) (2)_Adj Bench DR 3 for Initial Briefs (Electric) 2 2" xfId="5725"/>
    <cellStyle name="_VC 6.15.06 update on 06GRC power costs.xls Chart 1_04 07E Wild Horse Wind Expansion (C) (2)_Adj Bench DR 3 for Initial Briefs (Electric) 3" xfId="5726"/>
    <cellStyle name="_VC 6.15.06 update on 06GRC power costs.xls Chart 1_04 07E Wild Horse Wind Expansion (C) (2)_Adj Bench DR 3 for Initial Briefs (Electric) 4" xfId="5727"/>
    <cellStyle name="_VC 6.15.06 update on 06GRC power costs.xls Chart 1_04 07E Wild Horse Wind Expansion (C) (2)_Book1" xfId="5728"/>
    <cellStyle name="_VC 6.15.06 update on 06GRC power costs.xls Chart 1_04 07E Wild Horse Wind Expansion (C) (2)_Electric Rev Req Model (2009 GRC) " xfId="5729"/>
    <cellStyle name="_VC 6.15.06 update on 06GRC power costs.xls Chart 1_04 07E Wild Horse Wind Expansion (C) (2)_Electric Rev Req Model (2009 GRC)  2" xfId="5730"/>
    <cellStyle name="_VC 6.15.06 update on 06GRC power costs.xls Chart 1_04 07E Wild Horse Wind Expansion (C) (2)_Electric Rev Req Model (2009 GRC)  2 2" xfId="5731"/>
    <cellStyle name="_VC 6.15.06 update on 06GRC power costs.xls Chart 1_04 07E Wild Horse Wind Expansion (C) (2)_Electric Rev Req Model (2009 GRC)  3" xfId="5732"/>
    <cellStyle name="_VC 6.15.06 update on 06GRC power costs.xls Chart 1_04 07E Wild Horse Wind Expansion (C) (2)_Electric Rev Req Model (2009 GRC)  4" xfId="5733"/>
    <cellStyle name="_VC 6.15.06 update on 06GRC power costs.xls Chart 1_04 07E Wild Horse Wind Expansion (C) (2)_Electric Rev Req Model (2009 GRC) Rebuttal" xfId="5734"/>
    <cellStyle name="_VC 6.15.06 update on 06GRC power costs.xls Chart 1_04 07E Wild Horse Wind Expansion (C) (2)_Electric Rev Req Model (2009 GRC) Rebuttal 2" xfId="5735"/>
    <cellStyle name="_VC 6.15.06 update on 06GRC power costs.xls Chart 1_04 07E Wild Horse Wind Expansion (C) (2)_Electric Rev Req Model (2009 GRC) Rebuttal 2 2" xfId="5736"/>
    <cellStyle name="_VC 6.15.06 update on 06GRC power costs.xls Chart 1_04 07E Wild Horse Wind Expansion (C) (2)_Electric Rev Req Model (2009 GRC) Rebuttal 3" xfId="5737"/>
    <cellStyle name="_VC 6.15.06 update on 06GRC power costs.xls Chart 1_04 07E Wild Horse Wind Expansion (C) (2)_Electric Rev Req Model (2009 GRC) Rebuttal 4" xfId="5738"/>
    <cellStyle name="_VC 6.15.06 update on 06GRC power costs.xls Chart 1_04 07E Wild Horse Wind Expansion (C) (2)_Electric Rev Req Model (2009 GRC) Rebuttal REmoval of New  WH Solar AdjustMI" xfId="5739"/>
    <cellStyle name="_VC 6.15.06 update on 06GRC power costs.xls Chart 1_04 07E Wild Horse Wind Expansion (C) (2)_Electric Rev Req Model (2009 GRC) Rebuttal REmoval of New  WH Solar AdjustMI 2" xfId="5740"/>
    <cellStyle name="_VC 6.15.06 update on 06GRC power costs.xls Chart 1_04 07E Wild Horse Wind Expansion (C) (2)_Electric Rev Req Model (2009 GRC) Rebuttal REmoval of New  WH Solar AdjustMI 2 2" xfId="5741"/>
    <cellStyle name="_VC 6.15.06 update on 06GRC power costs.xls Chart 1_04 07E Wild Horse Wind Expansion (C) (2)_Electric Rev Req Model (2009 GRC) Rebuttal REmoval of New  WH Solar AdjustMI 3" xfId="5742"/>
    <cellStyle name="_VC 6.15.06 update on 06GRC power costs.xls Chart 1_04 07E Wild Horse Wind Expansion (C) (2)_Electric Rev Req Model (2009 GRC) Rebuttal REmoval of New  WH Solar AdjustMI 4" xfId="5743"/>
    <cellStyle name="_VC 6.15.06 update on 06GRC power costs.xls Chart 1_04 07E Wild Horse Wind Expansion (C) (2)_Electric Rev Req Model (2009 GRC) Revised 01-18-2010" xfId="5744"/>
    <cellStyle name="_VC 6.15.06 update on 06GRC power costs.xls Chart 1_04 07E Wild Horse Wind Expansion (C) (2)_Electric Rev Req Model (2009 GRC) Revised 01-18-2010 2" xfId="5745"/>
    <cellStyle name="_VC 6.15.06 update on 06GRC power costs.xls Chart 1_04 07E Wild Horse Wind Expansion (C) (2)_Electric Rev Req Model (2009 GRC) Revised 01-18-2010 2 2" xfId="5746"/>
    <cellStyle name="_VC 6.15.06 update on 06GRC power costs.xls Chart 1_04 07E Wild Horse Wind Expansion (C) (2)_Electric Rev Req Model (2009 GRC) Revised 01-18-2010 3" xfId="5747"/>
    <cellStyle name="_VC 6.15.06 update on 06GRC power costs.xls Chart 1_04 07E Wild Horse Wind Expansion (C) (2)_Electric Rev Req Model (2009 GRC) Revised 01-18-2010 4" xfId="5748"/>
    <cellStyle name="_VC 6.15.06 update on 06GRC power costs.xls Chart 1_04 07E Wild Horse Wind Expansion (C) (2)_Electric Rev Req Model (2010 GRC)" xfId="5749"/>
    <cellStyle name="_VC 6.15.06 update on 06GRC power costs.xls Chart 1_04 07E Wild Horse Wind Expansion (C) (2)_Electric Rev Req Model (2010 GRC) SF" xfId="5750"/>
    <cellStyle name="_VC 6.15.06 update on 06GRC power costs.xls Chart 1_04 07E Wild Horse Wind Expansion (C) (2)_Final Order Electric EXHIBIT A-1" xfId="5751"/>
    <cellStyle name="_VC 6.15.06 update on 06GRC power costs.xls Chart 1_04 07E Wild Horse Wind Expansion (C) (2)_Final Order Electric EXHIBIT A-1 2" xfId="5752"/>
    <cellStyle name="_VC 6.15.06 update on 06GRC power costs.xls Chart 1_04 07E Wild Horse Wind Expansion (C) (2)_Final Order Electric EXHIBIT A-1 2 2" xfId="5753"/>
    <cellStyle name="_VC 6.15.06 update on 06GRC power costs.xls Chart 1_04 07E Wild Horse Wind Expansion (C) (2)_Final Order Electric EXHIBIT A-1 3" xfId="5754"/>
    <cellStyle name="_VC 6.15.06 update on 06GRC power costs.xls Chart 1_04 07E Wild Horse Wind Expansion (C) (2)_Final Order Electric EXHIBIT A-1 4" xfId="5755"/>
    <cellStyle name="_VC 6.15.06 update on 06GRC power costs.xls Chart 1_04 07E Wild Horse Wind Expansion (C) (2)_TENASKA REGULATORY ASSET" xfId="5756"/>
    <cellStyle name="_VC 6.15.06 update on 06GRC power costs.xls Chart 1_04 07E Wild Horse Wind Expansion (C) (2)_TENASKA REGULATORY ASSET 2" xfId="5757"/>
    <cellStyle name="_VC 6.15.06 update on 06GRC power costs.xls Chart 1_04 07E Wild Horse Wind Expansion (C) (2)_TENASKA REGULATORY ASSET 2 2" xfId="5758"/>
    <cellStyle name="_VC 6.15.06 update on 06GRC power costs.xls Chart 1_04 07E Wild Horse Wind Expansion (C) (2)_TENASKA REGULATORY ASSET 3" xfId="5759"/>
    <cellStyle name="_VC 6.15.06 update on 06GRC power costs.xls Chart 1_04 07E Wild Horse Wind Expansion (C) (2)_TENASKA REGULATORY ASSET 4" xfId="5760"/>
    <cellStyle name="_VC 6.15.06 update on 06GRC power costs.xls Chart 1_16.37E Wild Horse Expansion DeferralRevwrkingfile SF" xfId="5761"/>
    <cellStyle name="_VC 6.15.06 update on 06GRC power costs.xls Chart 1_16.37E Wild Horse Expansion DeferralRevwrkingfile SF 2" xfId="5762"/>
    <cellStyle name="_VC 6.15.06 update on 06GRC power costs.xls Chart 1_16.37E Wild Horse Expansion DeferralRevwrkingfile SF 2 2" xfId="5763"/>
    <cellStyle name="_VC 6.15.06 update on 06GRC power costs.xls Chart 1_16.37E Wild Horse Expansion DeferralRevwrkingfile SF 3" xfId="5764"/>
    <cellStyle name="_VC 6.15.06 update on 06GRC power costs.xls Chart 1_16.37E Wild Horse Expansion DeferralRevwrkingfile SF 4" xfId="5765"/>
    <cellStyle name="_VC 6.15.06 update on 06GRC power costs.xls Chart 1_2009 Compliance Filing PCA Exhibits for GRC" xfId="5766"/>
    <cellStyle name="_VC 6.15.06 update on 06GRC power costs.xls Chart 1_2009 Compliance Filing PCA Exhibits for GRC 2" xfId="5767"/>
    <cellStyle name="_VC 6.15.06 update on 06GRC power costs.xls Chart 1_2009 GRC Compl Filing - Exhibit D" xfId="5768"/>
    <cellStyle name="_VC 6.15.06 update on 06GRC power costs.xls Chart 1_2009 GRC Compl Filing - Exhibit D 2" xfId="5769"/>
    <cellStyle name="_VC 6.15.06 update on 06GRC power costs.xls Chart 1_2009 GRC Compl Filing - Exhibit D 3" xfId="5770"/>
    <cellStyle name="_VC 6.15.06 update on 06GRC power costs.xls Chart 1_3.01 Income Statement" xfId="5771"/>
    <cellStyle name="_VC 6.15.06 update on 06GRC power costs.xls Chart 1_4 31 Regulatory Assets and Liabilities  7 06- Exhibit D" xfId="5772"/>
    <cellStyle name="_VC 6.15.06 update on 06GRC power costs.xls Chart 1_4 31 Regulatory Assets and Liabilities  7 06- Exhibit D 2" xfId="5773"/>
    <cellStyle name="_VC 6.15.06 update on 06GRC power costs.xls Chart 1_4 31 Regulatory Assets and Liabilities  7 06- Exhibit D 2 2" xfId="5774"/>
    <cellStyle name="_VC 6.15.06 update on 06GRC power costs.xls Chart 1_4 31 Regulatory Assets and Liabilities  7 06- Exhibit D 3" xfId="5775"/>
    <cellStyle name="_VC 6.15.06 update on 06GRC power costs.xls Chart 1_4 31 Regulatory Assets and Liabilities  7 06- Exhibit D 4" xfId="5776"/>
    <cellStyle name="_VC 6.15.06 update on 06GRC power costs.xls Chart 1_4 31 Regulatory Assets and Liabilities  7 06- Exhibit D_NIM Summary" xfId="5777"/>
    <cellStyle name="_VC 6.15.06 update on 06GRC power costs.xls Chart 1_4 31 Regulatory Assets and Liabilities  7 06- Exhibit D_NIM Summary 2" xfId="5778"/>
    <cellStyle name="_VC 6.15.06 update on 06GRC power costs.xls Chart 1_4 32 Regulatory Assets and Liabilities  7 06- Exhibit D" xfId="5779"/>
    <cellStyle name="_VC 6.15.06 update on 06GRC power costs.xls Chart 1_4 32 Regulatory Assets and Liabilities  7 06- Exhibit D 2" xfId="5780"/>
    <cellStyle name="_VC 6.15.06 update on 06GRC power costs.xls Chart 1_4 32 Regulatory Assets and Liabilities  7 06- Exhibit D 2 2" xfId="5781"/>
    <cellStyle name="_VC 6.15.06 update on 06GRC power costs.xls Chart 1_4 32 Regulatory Assets and Liabilities  7 06- Exhibit D 3" xfId="5782"/>
    <cellStyle name="_VC 6.15.06 update on 06GRC power costs.xls Chart 1_4 32 Regulatory Assets and Liabilities  7 06- Exhibit D 4" xfId="5783"/>
    <cellStyle name="_VC 6.15.06 update on 06GRC power costs.xls Chart 1_4 32 Regulatory Assets and Liabilities  7 06- Exhibit D_NIM Summary" xfId="5784"/>
    <cellStyle name="_VC 6.15.06 update on 06GRC power costs.xls Chart 1_4 32 Regulatory Assets and Liabilities  7 06- Exhibit D_NIM Summary 2" xfId="5785"/>
    <cellStyle name="_VC 6.15.06 update on 06GRC power costs.xls Chart 1_ACCOUNTS" xfId="5786"/>
    <cellStyle name="_VC 6.15.06 update on 06GRC power costs.xls Chart 1_AURORA Total New" xfId="5787"/>
    <cellStyle name="_VC 6.15.06 update on 06GRC power costs.xls Chart 1_AURORA Total New 2" xfId="5788"/>
    <cellStyle name="_VC 6.15.06 update on 06GRC power costs.xls Chart 1_Book2" xfId="5789"/>
    <cellStyle name="_VC 6.15.06 update on 06GRC power costs.xls Chart 1_Book2 2" xfId="5790"/>
    <cellStyle name="_VC 6.15.06 update on 06GRC power costs.xls Chart 1_Book2 2 2" xfId="5791"/>
    <cellStyle name="_VC 6.15.06 update on 06GRC power costs.xls Chart 1_Book2 3" xfId="5792"/>
    <cellStyle name="_VC 6.15.06 update on 06GRC power costs.xls Chart 1_Book2 4" xfId="5793"/>
    <cellStyle name="_VC 6.15.06 update on 06GRC power costs.xls Chart 1_Book2_Adj Bench DR 3 for Initial Briefs (Electric)" xfId="5794"/>
    <cellStyle name="_VC 6.15.06 update on 06GRC power costs.xls Chart 1_Book2_Adj Bench DR 3 for Initial Briefs (Electric) 2" xfId="5795"/>
    <cellStyle name="_VC 6.15.06 update on 06GRC power costs.xls Chart 1_Book2_Adj Bench DR 3 for Initial Briefs (Electric) 2 2" xfId="5796"/>
    <cellStyle name="_VC 6.15.06 update on 06GRC power costs.xls Chart 1_Book2_Adj Bench DR 3 for Initial Briefs (Electric) 3" xfId="5797"/>
    <cellStyle name="_VC 6.15.06 update on 06GRC power costs.xls Chart 1_Book2_Adj Bench DR 3 for Initial Briefs (Electric) 4" xfId="5798"/>
    <cellStyle name="_VC 6.15.06 update on 06GRC power costs.xls Chart 1_Book2_Electric Rev Req Model (2009 GRC) Rebuttal" xfId="5799"/>
    <cellStyle name="_VC 6.15.06 update on 06GRC power costs.xls Chart 1_Book2_Electric Rev Req Model (2009 GRC) Rebuttal 2" xfId="5800"/>
    <cellStyle name="_VC 6.15.06 update on 06GRC power costs.xls Chart 1_Book2_Electric Rev Req Model (2009 GRC) Rebuttal 2 2" xfId="5801"/>
    <cellStyle name="_VC 6.15.06 update on 06GRC power costs.xls Chart 1_Book2_Electric Rev Req Model (2009 GRC) Rebuttal 3" xfId="5802"/>
    <cellStyle name="_VC 6.15.06 update on 06GRC power costs.xls Chart 1_Book2_Electric Rev Req Model (2009 GRC) Rebuttal 4" xfId="5803"/>
    <cellStyle name="_VC 6.15.06 update on 06GRC power costs.xls Chart 1_Book2_Electric Rev Req Model (2009 GRC) Rebuttal REmoval of New  WH Solar AdjustMI" xfId="5804"/>
    <cellStyle name="_VC 6.15.06 update on 06GRC power costs.xls Chart 1_Book2_Electric Rev Req Model (2009 GRC) Rebuttal REmoval of New  WH Solar AdjustMI 2" xfId="5805"/>
    <cellStyle name="_VC 6.15.06 update on 06GRC power costs.xls Chart 1_Book2_Electric Rev Req Model (2009 GRC) Rebuttal REmoval of New  WH Solar AdjustMI 2 2" xfId="5806"/>
    <cellStyle name="_VC 6.15.06 update on 06GRC power costs.xls Chart 1_Book2_Electric Rev Req Model (2009 GRC) Rebuttal REmoval of New  WH Solar AdjustMI 3" xfId="5807"/>
    <cellStyle name="_VC 6.15.06 update on 06GRC power costs.xls Chart 1_Book2_Electric Rev Req Model (2009 GRC) Rebuttal REmoval of New  WH Solar AdjustMI 4" xfId="5808"/>
    <cellStyle name="_VC 6.15.06 update on 06GRC power costs.xls Chart 1_Book2_Electric Rev Req Model (2009 GRC) Revised 01-18-2010" xfId="5809"/>
    <cellStyle name="_VC 6.15.06 update on 06GRC power costs.xls Chart 1_Book2_Electric Rev Req Model (2009 GRC) Revised 01-18-2010 2" xfId="5810"/>
    <cellStyle name="_VC 6.15.06 update on 06GRC power costs.xls Chart 1_Book2_Electric Rev Req Model (2009 GRC) Revised 01-18-2010 2 2" xfId="5811"/>
    <cellStyle name="_VC 6.15.06 update on 06GRC power costs.xls Chart 1_Book2_Electric Rev Req Model (2009 GRC) Revised 01-18-2010 3" xfId="5812"/>
    <cellStyle name="_VC 6.15.06 update on 06GRC power costs.xls Chart 1_Book2_Electric Rev Req Model (2009 GRC) Revised 01-18-2010 4" xfId="5813"/>
    <cellStyle name="_VC 6.15.06 update on 06GRC power costs.xls Chart 1_Book2_Final Order Electric EXHIBIT A-1" xfId="5814"/>
    <cellStyle name="_VC 6.15.06 update on 06GRC power costs.xls Chart 1_Book2_Final Order Electric EXHIBIT A-1 2" xfId="5815"/>
    <cellStyle name="_VC 6.15.06 update on 06GRC power costs.xls Chart 1_Book2_Final Order Electric EXHIBIT A-1 2 2" xfId="5816"/>
    <cellStyle name="_VC 6.15.06 update on 06GRC power costs.xls Chart 1_Book2_Final Order Electric EXHIBIT A-1 3" xfId="5817"/>
    <cellStyle name="_VC 6.15.06 update on 06GRC power costs.xls Chart 1_Book2_Final Order Electric EXHIBIT A-1 4" xfId="5818"/>
    <cellStyle name="_VC 6.15.06 update on 06GRC power costs.xls Chart 1_Book4" xfId="5819"/>
    <cellStyle name="_VC 6.15.06 update on 06GRC power costs.xls Chart 1_Book4 2" xfId="5820"/>
    <cellStyle name="_VC 6.15.06 update on 06GRC power costs.xls Chart 1_Book4 2 2" xfId="5821"/>
    <cellStyle name="_VC 6.15.06 update on 06GRC power costs.xls Chart 1_Book4 3" xfId="5822"/>
    <cellStyle name="_VC 6.15.06 update on 06GRC power costs.xls Chart 1_Book4 4" xfId="5823"/>
    <cellStyle name="_VC 6.15.06 update on 06GRC power costs.xls Chart 1_Book9" xfId="5824"/>
    <cellStyle name="_VC 6.15.06 update on 06GRC power costs.xls Chart 1_Book9 2" xfId="5825"/>
    <cellStyle name="_VC 6.15.06 update on 06GRC power costs.xls Chart 1_Book9 2 2" xfId="5826"/>
    <cellStyle name="_VC 6.15.06 update on 06GRC power costs.xls Chart 1_Book9 3" xfId="5827"/>
    <cellStyle name="_VC 6.15.06 update on 06GRC power costs.xls Chart 1_Book9 4" xfId="5828"/>
    <cellStyle name="_VC 6.15.06 update on 06GRC power costs.xls Chart 1_Chelan PUD Power Costs (8-10)" xfId="5829"/>
    <cellStyle name="_VC 6.15.06 update on 06GRC power costs.xls Chart 1_Gas Rev Req Model (2010 GRC)" xfId="5830"/>
    <cellStyle name="_VC 6.15.06 update on 06GRC power costs.xls Chart 1_INPUTS" xfId="5831"/>
    <cellStyle name="_VC 6.15.06 update on 06GRC power costs.xls Chart 1_INPUTS 2" xfId="5832"/>
    <cellStyle name="_VC 6.15.06 update on 06GRC power costs.xls Chart 1_INPUTS 2 2" xfId="5833"/>
    <cellStyle name="_VC 6.15.06 update on 06GRC power costs.xls Chart 1_INPUTS 3" xfId="5834"/>
    <cellStyle name="_VC 6.15.06 update on 06GRC power costs.xls Chart 1_NIM Summary" xfId="5835"/>
    <cellStyle name="_VC 6.15.06 update on 06GRC power costs.xls Chart 1_NIM Summary 09GRC" xfId="5836"/>
    <cellStyle name="_VC 6.15.06 update on 06GRC power costs.xls Chart 1_NIM Summary 09GRC 2" xfId="5837"/>
    <cellStyle name="_VC 6.15.06 update on 06GRC power costs.xls Chart 1_NIM Summary 2" xfId="5838"/>
    <cellStyle name="_VC 6.15.06 update on 06GRC power costs.xls Chart 1_NIM Summary 3" xfId="5839"/>
    <cellStyle name="_VC 6.15.06 update on 06GRC power costs.xls Chart 1_NIM Summary 4" xfId="5840"/>
    <cellStyle name="_VC 6.15.06 update on 06GRC power costs.xls Chart 1_NIM Summary 5" xfId="5841"/>
    <cellStyle name="_VC 6.15.06 update on 06GRC power costs.xls Chart 1_NIM Summary 6" xfId="5842"/>
    <cellStyle name="_VC 6.15.06 update on 06GRC power costs.xls Chart 1_NIM Summary 7" xfId="5843"/>
    <cellStyle name="_VC 6.15.06 update on 06GRC power costs.xls Chart 1_NIM Summary 8" xfId="5844"/>
    <cellStyle name="_VC 6.15.06 update on 06GRC power costs.xls Chart 1_NIM Summary 9" xfId="5845"/>
    <cellStyle name="_VC 6.15.06 update on 06GRC power costs.xls Chart 1_PCA 10 -  Exhibit D from A Kellogg Jan 2011" xfId="5846"/>
    <cellStyle name="_VC 6.15.06 update on 06GRC power costs.xls Chart 1_PCA 10 -  Exhibit D from A Kellogg July 2011" xfId="5847"/>
    <cellStyle name="_VC 6.15.06 update on 06GRC power costs.xls Chart 1_PCA 10 -  Exhibit D from S Free Rcv'd 12-11" xfId="5848"/>
    <cellStyle name="_VC 6.15.06 update on 06GRC power costs.xls Chart 1_PCA 9 -  Exhibit D April 2010" xfId="5849"/>
    <cellStyle name="_VC 6.15.06 update on 06GRC power costs.xls Chart 1_PCA 9 -  Exhibit D April 2010 (3)" xfId="5850"/>
    <cellStyle name="_VC 6.15.06 update on 06GRC power costs.xls Chart 1_PCA 9 -  Exhibit D April 2010 (3) 2" xfId="5851"/>
    <cellStyle name="_VC 6.15.06 update on 06GRC power costs.xls Chart 1_PCA 9 -  Exhibit D April 2010 2" xfId="5852"/>
    <cellStyle name="_VC 6.15.06 update on 06GRC power costs.xls Chart 1_PCA 9 -  Exhibit D April 2010 3" xfId="5853"/>
    <cellStyle name="_VC 6.15.06 update on 06GRC power costs.xls Chart 1_PCA 9 -  Exhibit D Nov 2010" xfId="5854"/>
    <cellStyle name="_VC 6.15.06 update on 06GRC power costs.xls Chart 1_PCA 9 -  Exhibit D Nov 2010 2" xfId="5855"/>
    <cellStyle name="_VC 6.15.06 update on 06GRC power costs.xls Chart 1_PCA 9 - Exhibit D at August 2010" xfId="5856"/>
    <cellStyle name="_VC 6.15.06 update on 06GRC power costs.xls Chart 1_PCA 9 - Exhibit D at August 2010 2" xfId="5857"/>
    <cellStyle name="_VC 6.15.06 update on 06GRC power costs.xls Chart 1_PCA 9 - Exhibit D June 2010 GRC" xfId="5858"/>
    <cellStyle name="_VC 6.15.06 update on 06GRC power costs.xls Chart 1_PCA 9 - Exhibit D June 2010 GRC 2" xfId="5859"/>
    <cellStyle name="_VC 6.15.06 update on 06GRC power costs.xls Chart 1_Power Costs - Comparison bx Rbtl-Staff-Jt-PC" xfId="5860"/>
    <cellStyle name="_VC 6.15.06 update on 06GRC power costs.xls Chart 1_Power Costs - Comparison bx Rbtl-Staff-Jt-PC 2" xfId="5861"/>
    <cellStyle name="_VC 6.15.06 update on 06GRC power costs.xls Chart 1_Power Costs - Comparison bx Rbtl-Staff-Jt-PC 2 2" xfId="5862"/>
    <cellStyle name="_VC 6.15.06 update on 06GRC power costs.xls Chart 1_Power Costs - Comparison bx Rbtl-Staff-Jt-PC 3" xfId="5863"/>
    <cellStyle name="_VC 6.15.06 update on 06GRC power costs.xls Chart 1_Power Costs - Comparison bx Rbtl-Staff-Jt-PC 4" xfId="5864"/>
    <cellStyle name="_VC 6.15.06 update on 06GRC power costs.xls Chart 1_Power Costs - Comparison bx Rbtl-Staff-Jt-PC_Adj Bench DR 3 for Initial Briefs (Electric)" xfId="5865"/>
    <cellStyle name="_VC 6.15.06 update on 06GRC power costs.xls Chart 1_Power Costs - Comparison bx Rbtl-Staff-Jt-PC_Adj Bench DR 3 for Initial Briefs (Electric) 2" xfId="5866"/>
    <cellStyle name="_VC 6.15.06 update on 06GRC power costs.xls Chart 1_Power Costs - Comparison bx Rbtl-Staff-Jt-PC_Adj Bench DR 3 for Initial Briefs (Electric) 2 2" xfId="5867"/>
    <cellStyle name="_VC 6.15.06 update on 06GRC power costs.xls Chart 1_Power Costs - Comparison bx Rbtl-Staff-Jt-PC_Adj Bench DR 3 for Initial Briefs (Electric) 3" xfId="5868"/>
    <cellStyle name="_VC 6.15.06 update on 06GRC power costs.xls Chart 1_Power Costs - Comparison bx Rbtl-Staff-Jt-PC_Adj Bench DR 3 for Initial Briefs (Electric) 4" xfId="5869"/>
    <cellStyle name="_VC 6.15.06 update on 06GRC power costs.xls Chart 1_Power Costs - Comparison bx Rbtl-Staff-Jt-PC_Electric Rev Req Model (2009 GRC) Rebuttal" xfId="5870"/>
    <cellStyle name="_VC 6.15.06 update on 06GRC power costs.xls Chart 1_Power Costs - Comparison bx Rbtl-Staff-Jt-PC_Electric Rev Req Model (2009 GRC) Rebuttal 2" xfId="5871"/>
    <cellStyle name="_VC 6.15.06 update on 06GRC power costs.xls Chart 1_Power Costs - Comparison bx Rbtl-Staff-Jt-PC_Electric Rev Req Model (2009 GRC) Rebuttal 2 2" xfId="5872"/>
    <cellStyle name="_VC 6.15.06 update on 06GRC power costs.xls Chart 1_Power Costs - Comparison bx Rbtl-Staff-Jt-PC_Electric Rev Req Model (2009 GRC) Rebuttal 3" xfId="5873"/>
    <cellStyle name="_VC 6.15.06 update on 06GRC power costs.xls Chart 1_Power Costs - Comparison bx Rbtl-Staff-Jt-PC_Electric Rev Req Model (2009 GRC) Rebuttal 4" xfId="5874"/>
    <cellStyle name="_VC 6.15.06 update on 06GRC power costs.xls Chart 1_Power Costs - Comparison bx Rbtl-Staff-Jt-PC_Electric Rev Req Model (2009 GRC) Rebuttal REmoval of New  WH Solar AdjustMI" xfId="5875"/>
    <cellStyle name="_VC 6.15.06 update on 06GRC power costs.xls Chart 1_Power Costs - Comparison bx Rbtl-Staff-Jt-PC_Electric Rev Req Model (2009 GRC) Rebuttal REmoval of New  WH Solar AdjustMI 2" xfId="5876"/>
    <cellStyle name="_VC 6.15.06 update on 06GRC power costs.xls Chart 1_Power Costs - Comparison bx Rbtl-Staff-Jt-PC_Electric Rev Req Model (2009 GRC) Rebuttal REmoval of New  WH Solar AdjustMI 2 2" xfId="5877"/>
    <cellStyle name="_VC 6.15.06 update on 06GRC power costs.xls Chart 1_Power Costs - Comparison bx Rbtl-Staff-Jt-PC_Electric Rev Req Model (2009 GRC) Rebuttal REmoval of New  WH Solar AdjustMI 3" xfId="5878"/>
    <cellStyle name="_VC 6.15.06 update on 06GRC power costs.xls Chart 1_Power Costs - Comparison bx Rbtl-Staff-Jt-PC_Electric Rev Req Model (2009 GRC) Rebuttal REmoval of New  WH Solar AdjustMI 4" xfId="5879"/>
    <cellStyle name="_VC 6.15.06 update on 06GRC power costs.xls Chart 1_Power Costs - Comparison bx Rbtl-Staff-Jt-PC_Electric Rev Req Model (2009 GRC) Revised 01-18-2010" xfId="5880"/>
    <cellStyle name="_VC 6.15.06 update on 06GRC power costs.xls Chart 1_Power Costs - Comparison bx Rbtl-Staff-Jt-PC_Electric Rev Req Model (2009 GRC) Revised 01-18-2010 2" xfId="5881"/>
    <cellStyle name="_VC 6.15.06 update on 06GRC power costs.xls Chart 1_Power Costs - Comparison bx Rbtl-Staff-Jt-PC_Electric Rev Req Model (2009 GRC) Revised 01-18-2010 2 2" xfId="5882"/>
    <cellStyle name="_VC 6.15.06 update on 06GRC power costs.xls Chart 1_Power Costs - Comparison bx Rbtl-Staff-Jt-PC_Electric Rev Req Model (2009 GRC) Revised 01-18-2010 3" xfId="5883"/>
    <cellStyle name="_VC 6.15.06 update on 06GRC power costs.xls Chart 1_Power Costs - Comparison bx Rbtl-Staff-Jt-PC_Electric Rev Req Model (2009 GRC) Revised 01-18-2010 4" xfId="5884"/>
    <cellStyle name="_VC 6.15.06 update on 06GRC power costs.xls Chart 1_Power Costs - Comparison bx Rbtl-Staff-Jt-PC_Final Order Electric EXHIBIT A-1" xfId="5885"/>
    <cellStyle name="_VC 6.15.06 update on 06GRC power costs.xls Chart 1_Power Costs - Comparison bx Rbtl-Staff-Jt-PC_Final Order Electric EXHIBIT A-1 2" xfId="5886"/>
    <cellStyle name="_VC 6.15.06 update on 06GRC power costs.xls Chart 1_Power Costs - Comparison bx Rbtl-Staff-Jt-PC_Final Order Electric EXHIBIT A-1 2 2" xfId="5887"/>
    <cellStyle name="_VC 6.15.06 update on 06GRC power costs.xls Chart 1_Power Costs - Comparison bx Rbtl-Staff-Jt-PC_Final Order Electric EXHIBIT A-1 3" xfId="5888"/>
    <cellStyle name="_VC 6.15.06 update on 06GRC power costs.xls Chart 1_Power Costs - Comparison bx Rbtl-Staff-Jt-PC_Final Order Electric EXHIBIT A-1 4" xfId="5889"/>
    <cellStyle name="_VC 6.15.06 update on 06GRC power costs.xls Chart 1_Production Adj 4.37" xfId="5890"/>
    <cellStyle name="_VC 6.15.06 update on 06GRC power costs.xls Chart 1_Production Adj 4.37 2" xfId="5891"/>
    <cellStyle name="_VC 6.15.06 update on 06GRC power costs.xls Chart 1_Production Adj 4.37 2 2" xfId="5892"/>
    <cellStyle name="_VC 6.15.06 update on 06GRC power costs.xls Chart 1_Production Adj 4.37 3" xfId="5893"/>
    <cellStyle name="_VC 6.15.06 update on 06GRC power costs.xls Chart 1_Purchased Power Adj 4.03" xfId="5894"/>
    <cellStyle name="_VC 6.15.06 update on 06GRC power costs.xls Chart 1_Purchased Power Adj 4.03 2" xfId="5895"/>
    <cellStyle name="_VC 6.15.06 update on 06GRC power costs.xls Chart 1_Purchased Power Adj 4.03 2 2" xfId="5896"/>
    <cellStyle name="_VC 6.15.06 update on 06GRC power costs.xls Chart 1_Purchased Power Adj 4.03 3" xfId="5897"/>
    <cellStyle name="_VC 6.15.06 update on 06GRC power costs.xls Chart 1_Rebuttal Power Costs" xfId="5898"/>
    <cellStyle name="_VC 6.15.06 update on 06GRC power costs.xls Chart 1_Rebuttal Power Costs 2" xfId="5899"/>
    <cellStyle name="_VC 6.15.06 update on 06GRC power costs.xls Chart 1_Rebuttal Power Costs 2 2" xfId="5900"/>
    <cellStyle name="_VC 6.15.06 update on 06GRC power costs.xls Chart 1_Rebuttal Power Costs 3" xfId="5901"/>
    <cellStyle name="_VC 6.15.06 update on 06GRC power costs.xls Chart 1_Rebuttal Power Costs 4" xfId="5902"/>
    <cellStyle name="_VC 6.15.06 update on 06GRC power costs.xls Chart 1_Rebuttal Power Costs_Adj Bench DR 3 for Initial Briefs (Electric)" xfId="5903"/>
    <cellStyle name="_VC 6.15.06 update on 06GRC power costs.xls Chart 1_Rebuttal Power Costs_Adj Bench DR 3 for Initial Briefs (Electric) 2" xfId="5904"/>
    <cellStyle name="_VC 6.15.06 update on 06GRC power costs.xls Chart 1_Rebuttal Power Costs_Adj Bench DR 3 for Initial Briefs (Electric) 2 2" xfId="5905"/>
    <cellStyle name="_VC 6.15.06 update on 06GRC power costs.xls Chart 1_Rebuttal Power Costs_Adj Bench DR 3 for Initial Briefs (Electric) 3" xfId="5906"/>
    <cellStyle name="_VC 6.15.06 update on 06GRC power costs.xls Chart 1_Rebuttal Power Costs_Adj Bench DR 3 for Initial Briefs (Electric) 4" xfId="5907"/>
    <cellStyle name="_VC 6.15.06 update on 06GRC power costs.xls Chart 1_Rebuttal Power Costs_Electric Rev Req Model (2009 GRC) Rebuttal" xfId="5908"/>
    <cellStyle name="_VC 6.15.06 update on 06GRC power costs.xls Chart 1_Rebuttal Power Costs_Electric Rev Req Model (2009 GRC) Rebuttal 2" xfId="5909"/>
    <cellStyle name="_VC 6.15.06 update on 06GRC power costs.xls Chart 1_Rebuttal Power Costs_Electric Rev Req Model (2009 GRC) Rebuttal 2 2" xfId="5910"/>
    <cellStyle name="_VC 6.15.06 update on 06GRC power costs.xls Chart 1_Rebuttal Power Costs_Electric Rev Req Model (2009 GRC) Rebuttal 3" xfId="5911"/>
    <cellStyle name="_VC 6.15.06 update on 06GRC power costs.xls Chart 1_Rebuttal Power Costs_Electric Rev Req Model (2009 GRC) Rebuttal 4" xfId="5912"/>
    <cellStyle name="_VC 6.15.06 update on 06GRC power costs.xls Chart 1_Rebuttal Power Costs_Electric Rev Req Model (2009 GRC) Rebuttal REmoval of New  WH Solar AdjustMI" xfId="5913"/>
    <cellStyle name="_VC 6.15.06 update on 06GRC power costs.xls Chart 1_Rebuttal Power Costs_Electric Rev Req Model (2009 GRC) Rebuttal REmoval of New  WH Solar AdjustMI 2" xfId="5914"/>
    <cellStyle name="_VC 6.15.06 update on 06GRC power costs.xls Chart 1_Rebuttal Power Costs_Electric Rev Req Model (2009 GRC) Rebuttal REmoval of New  WH Solar AdjustMI 2 2" xfId="5915"/>
    <cellStyle name="_VC 6.15.06 update on 06GRC power costs.xls Chart 1_Rebuttal Power Costs_Electric Rev Req Model (2009 GRC) Rebuttal REmoval of New  WH Solar AdjustMI 3" xfId="5916"/>
    <cellStyle name="_VC 6.15.06 update on 06GRC power costs.xls Chart 1_Rebuttal Power Costs_Electric Rev Req Model (2009 GRC) Rebuttal REmoval of New  WH Solar AdjustMI 4" xfId="5917"/>
    <cellStyle name="_VC 6.15.06 update on 06GRC power costs.xls Chart 1_Rebuttal Power Costs_Electric Rev Req Model (2009 GRC) Revised 01-18-2010" xfId="5918"/>
    <cellStyle name="_VC 6.15.06 update on 06GRC power costs.xls Chart 1_Rebuttal Power Costs_Electric Rev Req Model (2009 GRC) Revised 01-18-2010 2" xfId="5919"/>
    <cellStyle name="_VC 6.15.06 update on 06GRC power costs.xls Chart 1_Rebuttal Power Costs_Electric Rev Req Model (2009 GRC) Revised 01-18-2010 2 2" xfId="5920"/>
    <cellStyle name="_VC 6.15.06 update on 06GRC power costs.xls Chart 1_Rebuttal Power Costs_Electric Rev Req Model (2009 GRC) Revised 01-18-2010 3" xfId="5921"/>
    <cellStyle name="_VC 6.15.06 update on 06GRC power costs.xls Chart 1_Rebuttal Power Costs_Electric Rev Req Model (2009 GRC) Revised 01-18-2010 4" xfId="5922"/>
    <cellStyle name="_VC 6.15.06 update on 06GRC power costs.xls Chart 1_Rebuttal Power Costs_Final Order Electric EXHIBIT A-1" xfId="5923"/>
    <cellStyle name="_VC 6.15.06 update on 06GRC power costs.xls Chart 1_Rebuttal Power Costs_Final Order Electric EXHIBIT A-1 2" xfId="5924"/>
    <cellStyle name="_VC 6.15.06 update on 06GRC power costs.xls Chart 1_Rebuttal Power Costs_Final Order Electric EXHIBIT A-1 2 2" xfId="5925"/>
    <cellStyle name="_VC 6.15.06 update on 06GRC power costs.xls Chart 1_Rebuttal Power Costs_Final Order Electric EXHIBIT A-1 3" xfId="5926"/>
    <cellStyle name="_VC 6.15.06 update on 06GRC power costs.xls Chart 1_Rebuttal Power Costs_Final Order Electric EXHIBIT A-1 4" xfId="5927"/>
    <cellStyle name="_VC 6.15.06 update on 06GRC power costs.xls Chart 1_ROR &amp; CONV FACTOR" xfId="5928"/>
    <cellStyle name="_VC 6.15.06 update on 06GRC power costs.xls Chart 1_ROR &amp; CONV FACTOR 2" xfId="5929"/>
    <cellStyle name="_VC 6.15.06 update on 06GRC power costs.xls Chart 1_ROR &amp; CONV FACTOR 2 2" xfId="5930"/>
    <cellStyle name="_VC 6.15.06 update on 06GRC power costs.xls Chart 1_ROR &amp; CONV FACTOR 3" xfId="5931"/>
    <cellStyle name="_VC 6.15.06 update on 06GRC power costs.xls Chart 1_ROR 5.02" xfId="5932"/>
    <cellStyle name="_VC 6.15.06 update on 06GRC power costs.xls Chart 1_ROR 5.02 2" xfId="5933"/>
    <cellStyle name="_VC 6.15.06 update on 06GRC power costs.xls Chart 1_ROR 5.02 2 2" xfId="5934"/>
    <cellStyle name="_VC 6.15.06 update on 06GRC power costs.xls Chart 1_ROR 5.02 3" xfId="5935"/>
    <cellStyle name="_VC 6.15.06 update on 06GRC power costs.xls Chart 1_Wind Integration 10GRC" xfId="5936"/>
    <cellStyle name="_VC 6.15.06 update on 06GRC power costs.xls Chart 1_Wind Integration 10GRC 2" xfId="5937"/>
    <cellStyle name="_VC 6.15.06 update on 06GRC power costs.xls Chart 2" xfId="5938"/>
    <cellStyle name="_VC 6.15.06 update on 06GRC power costs.xls Chart 2 2" xfId="5939"/>
    <cellStyle name="_VC 6.15.06 update on 06GRC power costs.xls Chart 2 2 2" xfId="5940"/>
    <cellStyle name="_VC 6.15.06 update on 06GRC power costs.xls Chart 2 2 2 2" xfId="5941"/>
    <cellStyle name="_VC 6.15.06 update on 06GRC power costs.xls Chart 2 2 3" xfId="5942"/>
    <cellStyle name="_VC 6.15.06 update on 06GRC power costs.xls Chart 2 3" xfId="5943"/>
    <cellStyle name="_VC 6.15.06 update on 06GRC power costs.xls Chart 2 3 2" xfId="5944"/>
    <cellStyle name="_VC 6.15.06 update on 06GRC power costs.xls Chart 2 3 2 2" xfId="5945"/>
    <cellStyle name="_VC 6.15.06 update on 06GRC power costs.xls Chart 2 3 3" xfId="5946"/>
    <cellStyle name="_VC 6.15.06 update on 06GRC power costs.xls Chart 2 3 3 2" xfId="5947"/>
    <cellStyle name="_VC 6.15.06 update on 06GRC power costs.xls Chart 2 3 4" xfId="5948"/>
    <cellStyle name="_VC 6.15.06 update on 06GRC power costs.xls Chart 2 3 4 2" xfId="5949"/>
    <cellStyle name="_VC 6.15.06 update on 06GRC power costs.xls Chart 2 4" xfId="5950"/>
    <cellStyle name="_VC 6.15.06 update on 06GRC power costs.xls Chart 2 4 2" xfId="5951"/>
    <cellStyle name="_VC 6.15.06 update on 06GRC power costs.xls Chart 2 5" xfId="5952"/>
    <cellStyle name="_VC 6.15.06 update on 06GRC power costs.xls Chart 2 6" xfId="5953"/>
    <cellStyle name="_VC 6.15.06 update on 06GRC power costs.xls Chart 2 7" xfId="5954"/>
    <cellStyle name="_VC 6.15.06 update on 06GRC power costs.xls Chart 2_04 07E Wild Horse Wind Expansion (C) (2)" xfId="5955"/>
    <cellStyle name="_VC 6.15.06 update on 06GRC power costs.xls Chart 2_04 07E Wild Horse Wind Expansion (C) (2) 2" xfId="5956"/>
    <cellStyle name="_VC 6.15.06 update on 06GRC power costs.xls Chart 2_04 07E Wild Horse Wind Expansion (C) (2) 2 2" xfId="5957"/>
    <cellStyle name="_VC 6.15.06 update on 06GRC power costs.xls Chart 2_04 07E Wild Horse Wind Expansion (C) (2) 3" xfId="5958"/>
    <cellStyle name="_VC 6.15.06 update on 06GRC power costs.xls Chart 2_04 07E Wild Horse Wind Expansion (C) (2) 4" xfId="5959"/>
    <cellStyle name="_VC 6.15.06 update on 06GRC power costs.xls Chart 2_04 07E Wild Horse Wind Expansion (C) (2)_Adj Bench DR 3 for Initial Briefs (Electric)" xfId="5960"/>
    <cellStyle name="_VC 6.15.06 update on 06GRC power costs.xls Chart 2_04 07E Wild Horse Wind Expansion (C) (2)_Adj Bench DR 3 for Initial Briefs (Electric) 2" xfId="5961"/>
    <cellStyle name="_VC 6.15.06 update on 06GRC power costs.xls Chart 2_04 07E Wild Horse Wind Expansion (C) (2)_Adj Bench DR 3 for Initial Briefs (Electric) 2 2" xfId="5962"/>
    <cellStyle name="_VC 6.15.06 update on 06GRC power costs.xls Chart 2_04 07E Wild Horse Wind Expansion (C) (2)_Adj Bench DR 3 for Initial Briefs (Electric) 3" xfId="5963"/>
    <cellStyle name="_VC 6.15.06 update on 06GRC power costs.xls Chart 2_04 07E Wild Horse Wind Expansion (C) (2)_Adj Bench DR 3 for Initial Briefs (Electric) 4" xfId="5964"/>
    <cellStyle name="_VC 6.15.06 update on 06GRC power costs.xls Chart 2_04 07E Wild Horse Wind Expansion (C) (2)_Book1" xfId="5965"/>
    <cellStyle name="_VC 6.15.06 update on 06GRC power costs.xls Chart 2_04 07E Wild Horse Wind Expansion (C) (2)_Electric Rev Req Model (2009 GRC) " xfId="5966"/>
    <cellStyle name="_VC 6.15.06 update on 06GRC power costs.xls Chart 2_04 07E Wild Horse Wind Expansion (C) (2)_Electric Rev Req Model (2009 GRC)  2" xfId="5967"/>
    <cellStyle name="_VC 6.15.06 update on 06GRC power costs.xls Chart 2_04 07E Wild Horse Wind Expansion (C) (2)_Electric Rev Req Model (2009 GRC)  2 2" xfId="5968"/>
    <cellStyle name="_VC 6.15.06 update on 06GRC power costs.xls Chart 2_04 07E Wild Horse Wind Expansion (C) (2)_Electric Rev Req Model (2009 GRC)  3" xfId="5969"/>
    <cellStyle name="_VC 6.15.06 update on 06GRC power costs.xls Chart 2_04 07E Wild Horse Wind Expansion (C) (2)_Electric Rev Req Model (2009 GRC)  4" xfId="5970"/>
    <cellStyle name="_VC 6.15.06 update on 06GRC power costs.xls Chart 2_04 07E Wild Horse Wind Expansion (C) (2)_Electric Rev Req Model (2009 GRC) Rebuttal" xfId="5971"/>
    <cellStyle name="_VC 6.15.06 update on 06GRC power costs.xls Chart 2_04 07E Wild Horse Wind Expansion (C) (2)_Electric Rev Req Model (2009 GRC) Rebuttal 2" xfId="5972"/>
    <cellStyle name="_VC 6.15.06 update on 06GRC power costs.xls Chart 2_04 07E Wild Horse Wind Expansion (C) (2)_Electric Rev Req Model (2009 GRC) Rebuttal 2 2" xfId="5973"/>
    <cellStyle name="_VC 6.15.06 update on 06GRC power costs.xls Chart 2_04 07E Wild Horse Wind Expansion (C) (2)_Electric Rev Req Model (2009 GRC) Rebuttal 3" xfId="5974"/>
    <cellStyle name="_VC 6.15.06 update on 06GRC power costs.xls Chart 2_04 07E Wild Horse Wind Expansion (C) (2)_Electric Rev Req Model (2009 GRC) Rebuttal 4" xfId="5975"/>
    <cellStyle name="_VC 6.15.06 update on 06GRC power costs.xls Chart 2_04 07E Wild Horse Wind Expansion (C) (2)_Electric Rev Req Model (2009 GRC) Rebuttal REmoval of New  WH Solar AdjustMI" xfId="5976"/>
    <cellStyle name="_VC 6.15.06 update on 06GRC power costs.xls Chart 2_04 07E Wild Horse Wind Expansion (C) (2)_Electric Rev Req Model (2009 GRC) Rebuttal REmoval of New  WH Solar AdjustMI 2" xfId="5977"/>
    <cellStyle name="_VC 6.15.06 update on 06GRC power costs.xls Chart 2_04 07E Wild Horse Wind Expansion (C) (2)_Electric Rev Req Model (2009 GRC) Rebuttal REmoval of New  WH Solar AdjustMI 2 2" xfId="5978"/>
    <cellStyle name="_VC 6.15.06 update on 06GRC power costs.xls Chart 2_04 07E Wild Horse Wind Expansion (C) (2)_Electric Rev Req Model (2009 GRC) Rebuttal REmoval of New  WH Solar AdjustMI 3" xfId="5979"/>
    <cellStyle name="_VC 6.15.06 update on 06GRC power costs.xls Chart 2_04 07E Wild Horse Wind Expansion (C) (2)_Electric Rev Req Model (2009 GRC) Rebuttal REmoval of New  WH Solar AdjustMI 4" xfId="5980"/>
    <cellStyle name="_VC 6.15.06 update on 06GRC power costs.xls Chart 2_04 07E Wild Horse Wind Expansion (C) (2)_Electric Rev Req Model (2009 GRC) Revised 01-18-2010" xfId="5981"/>
    <cellStyle name="_VC 6.15.06 update on 06GRC power costs.xls Chart 2_04 07E Wild Horse Wind Expansion (C) (2)_Electric Rev Req Model (2009 GRC) Revised 01-18-2010 2" xfId="5982"/>
    <cellStyle name="_VC 6.15.06 update on 06GRC power costs.xls Chart 2_04 07E Wild Horse Wind Expansion (C) (2)_Electric Rev Req Model (2009 GRC) Revised 01-18-2010 2 2" xfId="5983"/>
    <cellStyle name="_VC 6.15.06 update on 06GRC power costs.xls Chart 2_04 07E Wild Horse Wind Expansion (C) (2)_Electric Rev Req Model (2009 GRC) Revised 01-18-2010 3" xfId="5984"/>
    <cellStyle name="_VC 6.15.06 update on 06GRC power costs.xls Chart 2_04 07E Wild Horse Wind Expansion (C) (2)_Electric Rev Req Model (2009 GRC) Revised 01-18-2010 4" xfId="5985"/>
    <cellStyle name="_VC 6.15.06 update on 06GRC power costs.xls Chart 2_04 07E Wild Horse Wind Expansion (C) (2)_Electric Rev Req Model (2010 GRC)" xfId="5986"/>
    <cellStyle name="_VC 6.15.06 update on 06GRC power costs.xls Chart 2_04 07E Wild Horse Wind Expansion (C) (2)_Electric Rev Req Model (2010 GRC) SF" xfId="5987"/>
    <cellStyle name="_VC 6.15.06 update on 06GRC power costs.xls Chart 2_04 07E Wild Horse Wind Expansion (C) (2)_Final Order Electric EXHIBIT A-1" xfId="5988"/>
    <cellStyle name="_VC 6.15.06 update on 06GRC power costs.xls Chart 2_04 07E Wild Horse Wind Expansion (C) (2)_Final Order Electric EXHIBIT A-1 2" xfId="5989"/>
    <cellStyle name="_VC 6.15.06 update on 06GRC power costs.xls Chart 2_04 07E Wild Horse Wind Expansion (C) (2)_Final Order Electric EXHIBIT A-1 2 2" xfId="5990"/>
    <cellStyle name="_VC 6.15.06 update on 06GRC power costs.xls Chart 2_04 07E Wild Horse Wind Expansion (C) (2)_Final Order Electric EXHIBIT A-1 3" xfId="5991"/>
    <cellStyle name="_VC 6.15.06 update on 06GRC power costs.xls Chart 2_04 07E Wild Horse Wind Expansion (C) (2)_Final Order Electric EXHIBIT A-1 4" xfId="5992"/>
    <cellStyle name="_VC 6.15.06 update on 06GRC power costs.xls Chart 2_04 07E Wild Horse Wind Expansion (C) (2)_TENASKA REGULATORY ASSET" xfId="5993"/>
    <cellStyle name="_VC 6.15.06 update on 06GRC power costs.xls Chart 2_04 07E Wild Horse Wind Expansion (C) (2)_TENASKA REGULATORY ASSET 2" xfId="5994"/>
    <cellStyle name="_VC 6.15.06 update on 06GRC power costs.xls Chart 2_04 07E Wild Horse Wind Expansion (C) (2)_TENASKA REGULATORY ASSET 2 2" xfId="5995"/>
    <cellStyle name="_VC 6.15.06 update on 06GRC power costs.xls Chart 2_04 07E Wild Horse Wind Expansion (C) (2)_TENASKA REGULATORY ASSET 3" xfId="5996"/>
    <cellStyle name="_VC 6.15.06 update on 06GRC power costs.xls Chart 2_04 07E Wild Horse Wind Expansion (C) (2)_TENASKA REGULATORY ASSET 4" xfId="5997"/>
    <cellStyle name="_VC 6.15.06 update on 06GRC power costs.xls Chart 2_16.37E Wild Horse Expansion DeferralRevwrkingfile SF" xfId="5998"/>
    <cellStyle name="_VC 6.15.06 update on 06GRC power costs.xls Chart 2_16.37E Wild Horse Expansion DeferralRevwrkingfile SF 2" xfId="5999"/>
    <cellStyle name="_VC 6.15.06 update on 06GRC power costs.xls Chart 2_16.37E Wild Horse Expansion DeferralRevwrkingfile SF 2 2" xfId="6000"/>
    <cellStyle name="_VC 6.15.06 update on 06GRC power costs.xls Chart 2_16.37E Wild Horse Expansion DeferralRevwrkingfile SF 3" xfId="6001"/>
    <cellStyle name="_VC 6.15.06 update on 06GRC power costs.xls Chart 2_16.37E Wild Horse Expansion DeferralRevwrkingfile SF 4" xfId="6002"/>
    <cellStyle name="_VC 6.15.06 update on 06GRC power costs.xls Chart 2_2009 Compliance Filing PCA Exhibits for GRC" xfId="6003"/>
    <cellStyle name="_VC 6.15.06 update on 06GRC power costs.xls Chart 2_2009 Compliance Filing PCA Exhibits for GRC 2" xfId="6004"/>
    <cellStyle name="_VC 6.15.06 update on 06GRC power costs.xls Chart 2_2009 GRC Compl Filing - Exhibit D" xfId="6005"/>
    <cellStyle name="_VC 6.15.06 update on 06GRC power costs.xls Chart 2_2009 GRC Compl Filing - Exhibit D 2" xfId="6006"/>
    <cellStyle name="_VC 6.15.06 update on 06GRC power costs.xls Chart 2_2009 GRC Compl Filing - Exhibit D 3" xfId="6007"/>
    <cellStyle name="_VC 6.15.06 update on 06GRC power costs.xls Chart 2_3.01 Income Statement" xfId="6008"/>
    <cellStyle name="_VC 6.15.06 update on 06GRC power costs.xls Chart 2_4 31 Regulatory Assets and Liabilities  7 06- Exhibit D" xfId="6009"/>
    <cellStyle name="_VC 6.15.06 update on 06GRC power costs.xls Chart 2_4 31 Regulatory Assets and Liabilities  7 06- Exhibit D 2" xfId="6010"/>
    <cellStyle name="_VC 6.15.06 update on 06GRC power costs.xls Chart 2_4 31 Regulatory Assets and Liabilities  7 06- Exhibit D 2 2" xfId="6011"/>
    <cellStyle name="_VC 6.15.06 update on 06GRC power costs.xls Chart 2_4 31 Regulatory Assets and Liabilities  7 06- Exhibit D 3" xfId="6012"/>
    <cellStyle name="_VC 6.15.06 update on 06GRC power costs.xls Chart 2_4 31 Regulatory Assets and Liabilities  7 06- Exhibit D 4" xfId="6013"/>
    <cellStyle name="_VC 6.15.06 update on 06GRC power costs.xls Chart 2_4 31 Regulatory Assets and Liabilities  7 06- Exhibit D_NIM Summary" xfId="6014"/>
    <cellStyle name="_VC 6.15.06 update on 06GRC power costs.xls Chart 2_4 31 Regulatory Assets and Liabilities  7 06- Exhibit D_NIM Summary 2" xfId="6015"/>
    <cellStyle name="_VC 6.15.06 update on 06GRC power costs.xls Chart 2_4 32 Regulatory Assets and Liabilities  7 06- Exhibit D" xfId="6016"/>
    <cellStyle name="_VC 6.15.06 update on 06GRC power costs.xls Chart 2_4 32 Regulatory Assets and Liabilities  7 06- Exhibit D 2" xfId="6017"/>
    <cellStyle name="_VC 6.15.06 update on 06GRC power costs.xls Chart 2_4 32 Regulatory Assets and Liabilities  7 06- Exhibit D 2 2" xfId="6018"/>
    <cellStyle name="_VC 6.15.06 update on 06GRC power costs.xls Chart 2_4 32 Regulatory Assets and Liabilities  7 06- Exhibit D 3" xfId="6019"/>
    <cellStyle name="_VC 6.15.06 update on 06GRC power costs.xls Chart 2_4 32 Regulatory Assets and Liabilities  7 06- Exhibit D 4" xfId="6020"/>
    <cellStyle name="_VC 6.15.06 update on 06GRC power costs.xls Chart 2_4 32 Regulatory Assets and Liabilities  7 06- Exhibit D_NIM Summary" xfId="6021"/>
    <cellStyle name="_VC 6.15.06 update on 06GRC power costs.xls Chart 2_4 32 Regulatory Assets and Liabilities  7 06- Exhibit D_NIM Summary 2" xfId="6022"/>
    <cellStyle name="_VC 6.15.06 update on 06GRC power costs.xls Chart 2_ACCOUNTS" xfId="6023"/>
    <cellStyle name="_VC 6.15.06 update on 06GRC power costs.xls Chart 2_AURORA Total New" xfId="6024"/>
    <cellStyle name="_VC 6.15.06 update on 06GRC power costs.xls Chart 2_AURORA Total New 2" xfId="6025"/>
    <cellStyle name="_VC 6.15.06 update on 06GRC power costs.xls Chart 2_Book2" xfId="6026"/>
    <cellStyle name="_VC 6.15.06 update on 06GRC power costs.xls Chart 2_Book2 2" xfId="6027"/>
    <cellStyle name="_VC 6.15.06 update on 06GRC power costs.xls Chart 2_Book2 2 2" xfId="6028"/>
    <cellStyle name="_VC 6.15.06 update on 06GRC power costs.xls Chart 2_Book2 3" xfId="6029"/>
    <cellStyle name="_VC 6.15.06 update on 06GRC power costs.xls Chart 2_Book2 4" xfId="6030"/>
    <cellStyle name="_VC 6.15.06 update on 06GRC power costs.xls Chart 2_Book2_Adj Bench DR 3 for Initial Briefs (Electric)" xfId="6031"/>
    <cellStyle name="_VC 6.15.06 update on 06GRC power costs.xls Chart 2_Book2_Adj Bench DR 3 for Initial Briefs (Electric) 2" xfId="6032"/>
    <cellStyle name="_VC 6.15.06 update on 06GRC power costs.xls Chart 2_Book2_Adj Bench DR 3 for Initial Briefs (Electric) 2 2" xfId="6033"/>
    <cellStyle name="_VC 6.15.06 update on 06GRC power costs.xls Chart 2_Book2_Adj Bench DR 3 for Initial Briefs (Electric) 3" xfId="6034"/>
    <cellStyle name="_VC 6.15.06 update on 06GRC power costs.xls Chart 2_Book2_Adj Bench DR 3 for Initial Briefs (Electric) 4" xfId="6035"/>
    <cellStyle name="_VC 6.15.06 update on 06GRC power costs.xls Chart 2_Book2_Electric Rev Req Model (2009 GRC) Rebuttal" xfId="6036"/>
    <cellStyle name="_VC 6.15.06 update on 06GRC power costs.xls Chart 2_Book2_Electric Rev Req Model (2009 GRC) Rebuttal 2" xfId="6037"/>
    <cellStyle name="_VC 6.15.06 update on 06GRC power costs.xls Chart 2_Book2_Electric Rev Req Model (2009 GRC) Rebuttal 2 2" xfId="6038"/>
    <cellStyle name="_VC 6.15.06 update on 06GRC power costs.xls Chart 2_Book2_Electric Rev Req Model (2009 GRC) Rebuttal 3" xfId="6039"/>
    <cellStyle name="_VC 6.15.06 update on 06GRC power costs.xls Chart 2_Book2_Electric Rev Req Model (2009 GRC) Rebuttal 4" xfId="6040"/>
    <cellStyle name="_VC 6.15.06 update on 06GRC power costs.xls Chart 2_Book2_Electric Rev Req Model (2009 GRC) Rebuttal REmoval of New  WH Solar AdjustMI" xfId="6041"/>
    <cellStyle name="_VC 6.15.06 update on 06GRC power costs.xls Chart 2_Book2_Electric Rev Req Model (2009 GRC) Rebuttal REmoval of New  WH Solar AdjustMI 2" xfId="6042"/>
    <cellStyle name="_VC 6.15.06 update on 06GRC power costs.xls Chart 2_Book2_Electric Rev Req Model (2009 GRC) Rebuttal REmoval of New  WH Solar AdjustMI 2 2" xfId="6043"/>
    <cellStyle name="_VC 6.15.06 update on 06GRC power costs.xls Chart 2_Book2_Electric Rev Req Model (2009 GRC) Rebuttal REmoval of New  WH Solar AdjustMI 3" xfId="6044"/>
    <cellStyle name="_VC 6.15.06 update on 06GRC power costs.xls Chart 2_Book2_Electric Rev Req Model (2009 GRC) Rebuttal REmoval of New  WH Solar AdjustMI 4" xfId="6045"/>
    <cellStyle name="_VC 6.15.06 update on 06GRC power costs.xls Chart 2_Book2_Electric Rev Req Model (2009 GRC) Revised 01-18-2010" xfId="6046"/>
    <cellStyle name="_VC 6.15.06 update on 06GRC power costs.xls Chart 2_Book2_Electric Rev Req Model (2009 GRC) Revised 01-18-2010 2" xfId="6047"/>
    <cellStyle name="_VC 6.15.06 update on 06GRC power costs.xls Chart 2_Book2_Electric Rev Req Model (2009 GRC) Revised 01-18-2010 2 2" xfId="6048"/>
    <cellStyle name="_VC 6.15.06 update on 06GRC power costs.xls Chart 2_Book2_Electric Rev Req Model (2009 GRC) Revised 01-18-2010 3" xfId="6049"/>
    <cellStyle name="_VC 6.15.06 update on 06GRC power costs.xls Chart 2_Book2_Electric Rev Req Model (2009 GRC) Revised 01-18-2010 4" xfId="6050"/>
    <cellStyle name="_VC 6.15.06 update on 06GRC power costs.xls Chart 2_Book2_Final Order Electric EXHIBIT A-1" xfId="6051"/>
    <cellStyle name="_VC 6.15.06 update on 06GRC power costs.xls Chart 2_Book2_Final Order Electric EXHIBIT A-1 2" xfId="6052"/>
    <cellStyle name="_VC 6.15.06 update on 06GRC power costs.xls Chart 2_Book2_Final Order Electric EXHIBIT A-1 2 2" xfId="6053"/>
    <cellStyle name="_VC 6.15.06 update on 06GRC power costs.xls Chart 2_Book2_Final Order Electric EXHIBIT A-1 3" xfId="6054"/>
    <cellStyle name="_VC 6.15.06 update on 06GRC power costs.xls Chart 2_Book2_Final Order Electric EXHIBIT A-1 4" xfId="6055"/>
    <cellStyle name="_VC 6.15.06 update on 06GRC power costs.xls Chart 2_Book4" xfId="6056"/>
    <cellStyle name="_VC 6.15.06 update on 06GRC power costs.xls Chart 2_Book4 2" xfId="6057"/>
    <cellStyle name="_VC 6.15.06 update on 06GRC power costs.xls Chart 2_Book4 2 2" xfId="6058"/>
    <cellStyle name="_VC 6.15.06 update on 06GRC power costs.xls Chart 2_Book4 3" xfId="6059"/>
    <cellStyle name="_VC 6.15.06 update on 06GRC power costs.xls Chart 2_Book4 4" xfId="6060"/>
    <cellStyle name="_VC 6.15.06 update on 06GRC power costs.xls Chart 2_Book9" xfId="6061"/>
    <cellStyle name="_VC 6.15.06 update on 06GRC power costs.xls Chart 2_Book9 2" xfId="6062"/>
    <cellStyle name="_VC 6.15.06 update on 06GRC power costs.xls Chart 2_Book9 2 2" xfId="6063"/>
    <cellStyle name="_VC 6.15.06 update on 06GRC power costs.xls Chart 2_Book9 3" xfId="6064"/>
    <cellStyle name="_VC 6.15.06 update on 06GRC power costs.xls Chart 2_Book9 4" xfId="6065"/>
    <cellStyle name="_VC 6.15.06 update on 06GRC power costs.xls Chart 2_Chelan PUD Power Costs (8-10)" xfId="6066"/>
    <cellStyle name="_VC 6.15.06 update on 06GRC power costs.xls Chart 2_Gas Rev Req Model (2010 GRC)" xfId="6067"/>
    <cellStyle name="_VC 6.15.06 update on 06GRC power costs.xls Chart 2_INPUTS" xfId="6068"/>
    <cellStyle name="_VC 6.15.06 update on 06GRC power costs.xls Chart 2_INPUTS 2" xfId="6069"/>
    <cellStyle name="_VC 6.15.06 update on 06GRC power costs.xls Chart 2_INPUTS 2 2" xfId="6070"/>
    <cellStyle name="_VC 6.15.06 update on 06GRC power costs.xls Chart 2_INPUTS 3" xfId="6071"/>
    <cellStyle name="_VC 6.15.06 update on 06GRC power costs.xls Chart 2_NIM Summary" xfId="6072"/>
    <cellStyle name="_VC 6.15.06 update on 06GRC power costs.xls Chart 2_NIM Summary 09GRC" xfId="6073"/>
    <cellStyle name="_VC 6.15.06 update on 06GRC power costs.xls Chart 2_NIM Summary 09GRC 2" xfId="6074"/>
    <cellStyle name="_VC 6.15.06 update on 06GRC power costs.xls Chart 2_NIM Summary 2" xfId="6075"/>
    <cellStyle name="_VC 6.15.06 update on 06GRC power costs.xls Chart 2_NIM Summary 3" xfId="6076"/>
    <cellStyle name="_VC 6.15.06 update on 06GRC power costs.xls Chart 2_NIM Summary 4" xfId="6077"/>
    <cellStyle name="_VC 6.15.06 update on 06GRC power costs.xls Chart 2_NIM Summary 5" xfId="6078"/>
    <cellStyle name="_VC 6.15.06 update on 06GRC power costs.xls Chart 2_NIM Summary 6" xfId="6079"/>
    <cellStyle name="_VC 6.15.06 update on 06GRC power costs.xls Chart 2_NIM Summary 7" xfId="6080"/>
    <cellStyle name="_VC 6.15.06 update on 06GRC power costs.xls Chart 2_NIM Summary 8" xfId="6081"/>
    <cellStyle name="_VC 6.15.06 update on 06GRC power costs.xls Chart 2_NIM Summary 9" xfId="6082"/>
    <cellStyle name="_VC 6.15.06 update on 06GRC power costs.xls Chart 2_PCA 10 -  Exhibit D from A Kellogg Jan 2011" xfId="6083"/>
    <cellStyle name="_VC 6.15.06 update on 06GRC power costs.xls Chart 2_PCA 10 -  Exhibit D from A Kellogg July 2011" xfId="6084"/>
    <cellStyle name="_VC 6.15.06 update on 06GRC power costs.xls Chart 2_PCA 10 -  Exhibit D from S Free Rcv'd 12-11" xfId="6085"/>
    <cellStyle name="_VC 6.15.06 update on 06GRC power costs.xls Chart 2_PCA 9 -  Exhibit D April 2010" xfId="6086"/>
    <cellStyle name="_VC 6.15.06 update on 06GRC power costs.xls Chart 2_PCA 9 -  Exhibit D April 2010 (3)" xfId="6087"/>
    <cellStyle name="_VC 6.15.06 update on 06GRC power costs.xls Chart 2_PCA 9 -  Exhibit D April 2010 (3) 2" xfId="6088"/>
    <cellStyle name="_VC 6.15.06 update on 06GRC power costs.xls Chart 2_PCA 9 -  Exhibit D April 2010 2" xfId="6089"/>
    <cellStyle name="_VC 6.15.06 update on 06GRC power costs.xls Chart 2_PCA 9 -  Exhibit D April 2010 3" xfId="6090"/>
    <cellStyle name="_VC 6.15.06 update on 06GRC power costs.xls Chart 2_PCA 9 -  Exhibit D Nov 2010" xfId="6091"/>
    <cellStyle name="_VC 6.15.06 update on 06GRC power costs.xls Chart 2_PCA 9 -  Exhibit D Nov 2010 2" xfId="6092"/>
    <cellStyle name="_VC 6.15.06 update on 06GRC power costs.xls Chart 2_PCA 9 - Exhibit D at August 2010" xfId="6093"/>
    <cellStyle name="_VC 6.15.06 update on 06GRC power costs.xls Chart 2_PCA 9 - Exhibit D at August 2010 2" xfId="6094"/>
    <cellStyle name="_VC 6.15.06 update on 06GRC power costs.xls Chart 2_PCA 9 - Exhibit D June 2010 GRC" xfId="6095"/>
    <cellStyle name="_VC 6.15.06 update on 06GRC power costs.xls Chart 2_PCA 9 - Exhibit D June 2010 GRC 2" xfId="6096"/>
    <cellStyle name="_VC 6.15.06 update on 06GRC power costs.xls Chart 2_Power Costs - Comparison bx Rbtl-Staff-Jt-PC" xfId="6097"/>
    <cellStyle name="_VC 6.15.06 update on 06GRC power costs.xls Chart 2_Power Costs - Comparison bx Rbtl-Staff-Jt-PC 2" xfId="6098"/>
    <cellStyle name="_VC 6.15.06 update on 06GRC power costs.xls Chart 2_Power Costs - Comparison bx Rbtl-Staff-Jt-PC 2 2" xfId="6099"/>
    <cellStyle name="_VC 6.15.06 update on 06GRC power costs.xls Chart 2_Power Costs - Comparison bx Rbtl-Staff-Jt-PC 3" xfId="6100"/>
    <cellStyle name="_VC 6.15.06 update on 06GRC power costs.xls Chart 2_Power Costs - Comparison bx Rbtl-Staff-Jt-PC 4" xfId="6101"/>
    <cellStyle name="_VC 6.15.06 update on 06GRC power costs.xls Chart 2_Power Costs - Comparison bx Rbtl-Staff-Jt-PC_Adj Bench DR 3 for Initial Briefs (Electric)" xfId="6102"/>
    <cellStyle name="_VC 6.15.06 update on 06GRC power costs.xls Chart 2_Power Costs - Comparison bx Rbtl-Staff-Jt-PC_Adj Bench DR 3 for Initial Briefs (Electric) 2" xfId="6103"/>
    <cellStyle name="_VC 6.15.06 update on 06GRC power costs.xls Chart 2_Power Costs - Comparison bx Rbtl-Staff-Jt-PC_Adj Bench DR 3 for Initial Briefs (Electric) 2 2" xfId="6104"/>
    <cellStyle name="_VC 6.15.06 update on 06GRC power costs.xls Chart 2_Power Costs - Comparison bx Rbtl-Staff-Jt-PC_Adj Bench DR 3 for Initial Briefs (Electric) 3" xfId="6105"/>
    <cellStyle name="_VC 6.15.06 update on 06GRC power costs.xls Chart 2_Power Costs - Comparison bx Rbtl-Staff-Jt-PC_Adj Bench DR 3 for Initial Briefs (Electric) 4" xfId="6106"/>
    <cellStyle name="_VC 6.15.06 update on 06GRC power costs.xls Chart 2_Power Costs - Comparison bx Rbtl-Staff-Jt-PC_Electric Rev Req Model (2009 GRC) Rebuttal" xfId="6107"/>
    <cellStyle name="_VC 6.15.06 update on 06GRC power costs.xls Chart 2_Power Costs - Comparison bx Rbtl-Staff-Jt-PC_Electric Rev Req Model (2009 GRC) Rebuttal 2" xfId="6108"/>
    <cellStyle name="_VC 6.15.06 update on 06GRC power costs.xls Chart 2_Power Costs - Comparison bx Rbtl-Staff-Jt-PC_Electric Rev Req Model (2009 GRC) Rebuttal 2 2" xfId="6109"/>
    <cellStyle name="_VC 6.15.06 update on 06GRC power costs.xls Chart 2_Power Costs - Comparison bx Rbtl-Staff-Jt-PC_Electric Rev Req Model (2009 GRC) Rebuttal 3" xfId="6110"/>
    <cellStyle name="_VC 6.15.06 update on 06GRC power costs.xls Chart 2_Power Costs - Comparison bx Rbtl-Staff-Jt-PC_Electric Rev Req Model (2009 GRC) Rebuttal 4" xfId="6111"/>
    <cellStyle name="_VC 6.15.06 update on 06GRC power costs.xls Chart 2_Power Costs - Comparison bx Rbtl-Staff-Jt-PC_Electric Rev Req Model (2009 GRC) Rebuttal REmoval of New  WH Solar AdjustMI" xfId="6112"/>
    <cellStyle name="_VC 6.15.06 update on 06GRC power costs.xls Chart 2_Power Costs - Comparison bx Rbtl-Staff-Jt-PC_Electric Rev Req Model (2009 GRC) Rebuttal REmoval of New  WH Solar AdjustMI 2" xfId="6113"/>
    <cellStyle name="_VC 6.15.06 update on 06GRC power costs.xls Chart 2_Power Costs - Comparison bx Rbtl-Staff-Jt-PC_Electric Rev Req Model (2009 GRC) Rebuttal REmoval of New  WH Solar AdjustMI 2 2" xfId="6114"/>
    <cellStyle name="_VC 6.15.06 update on 06GRC power costs.xls Chart 2_Power Costs - Comparison bx Rbtl-Staff-Jt-PC_Electric Rev Req Model (2009 GRC) Rebuttal REmoval of New  WH Solar AdjustMI 3" xfId="6115"/>
    <cellStyle name="_VC 6.15.06 update on 06GRC power costs.xls Chart 2_Power Costs - Comparison bx Rbtl-Staff-Jt-PC_Electric Rev Req Model (2009 GRC) Rebuttal REmoval of New  WH Solar AdjustMI 4" xfId="6116"/>
    <cellStyle name="_VC 6.15.06 update on 06GRC power costs.xls Chart 2_Power Costs - Comparison bx Rbtl-Staff-Jt-PC_Electric Rev Req Model (2009 GRC) Revised 01-18-2010" xfId="6117"/>
    <cellStyle name="_VC 6.15.06 update on 06GRC power costs.xls Chart 2_Power Costs - Comparison bx Rbtl-Staff-Jt-PC_Electric Rev Req Model (2009 GRC) Revised 01-18-2010 2" xfId="6118"/>
    <cellStyle name="_VC 6.15.06 update on 06GRC power costs.xls Chart 2_Power Costs - Comparison bx Rbtl-Staff-Jt-PC_Electric Rev Req Model (2009 GRC) Revised 01-18-2010 2 2" xfId="6119"/>
    <cellStyle name="_VC 6.15.06 update on 06GRC power costs.xls Chart 2_Power Costs - Comparison bx Rbtl-Staff-Jt-PC_Electric Rev Req Model (2009 GRC) Revised 01-18-2010 3" xfId="6120"/>
    <cellStyle name="_VC 6.15.06 update on 06GRC power costs.xls Chart 2_Power Costs - Comparison bx Rbtl-Staff-Jt-PC_Electric Rev Req Model (2009 GRC) Revised 01-18-2010 4" xfId="6121"/>
    <cellStyle name="_VC 6.15.06 update on 06GRC power costs.xls Chart 2_Power Costs - Comparison bx Rbtl-Staff-Jt-PC_Final Order Electric EXHIBIT A-1" xfId="6122"/>
    <cellStyle name="_VC 6.15.06 update on 06GRC power costs.xls Chart 2_Power Costs - Comparison bx Rbtl-Staff-Jt-PC_Final Order Electric EXHIBIT A-1 2" xfId="6123"/>
    <cellStyle name="_VC 6.15.06 update on 06GRC power costs.xls Chart 2_Power Costs - Comparison bx Rbtl-Staff-Jt-PC_Final Order Electric EXHIBIT A-1 2 2" xfId="6124"/>
    <cellStyle name="_VC 6.15.06 update on 06GRC power costs.xls Chart 2_Power Costs - Comparison bx Rbtl-Staff-Jt-PC_Final Order Electric EXHIBIT A-1 3" xfId="6125"/>
    <cellStyle name="_VC 6.15.06 update on 06GRC power costs.xls Chart 2_Power Costs - Comparison bx Rbtl-Staff-Jt-PC_Final Order Electric EXHIBIT A-1 4" xfId="6126"/>
    <cellStyle name="_VC 6.15.06 update on 06GRC power costs.xls Chart 2_Production Adj 4.37" xfId="6127"/>
    <cellStyle name="_VC 6.15.06 update on 06GRC power costs.xls Chart 2_Production Adj 4.37 2" xfId="6128"/>
    <cellStyle name="_VC 6.15.06 update on 06GRC power costs.xls Chart 2_Production Adj 4.37 2 2" xfId="6129"/>
    <cellStyle name="_VC 6.15.06 update on 06GRC power costs.xls Chart 2_Production Adj 4.37 3" xfId="6130"/>
    <cellStyle name="_VC 6.15.06 update on 06GRC power costs.xls Chart 2_Purchased Power Adj 4.03" xfId="6131"/>
    <cellStyle name="_VC 6.15.06 update on 06GRC power costs.xls Chart 2_Purchased Power Adj 4.03 2" xfId="6132"/>
    <cellStyle name="_VC 6.15.06 update on 06GRC power costs.xls Chart 2_Purchased Power Adj 4.03 2 2" xfId="6133"/>
    <cellStyle name="_VC 6.15.06 update on 06GRC power costs.xls Chart 2_Purchased Power Adj 4.03 3" xfId="6134"/>
    <cellStyle name="_VC 6.15.06 update on 06GRC power costs.xls Chart 2_Rebuttal Power Costs" xfId="6135"/>
    <cellStyle name="_VC 6.15.06 update on 06GRC power costs.xls Chart 2_Rebuttal Power Costs 2" xfId="6136"/>
    <cellStyle name="_VC 6.15.06 update on 06GRC power costs.xls Chart 2_Rebuttal Power Costs 2 2" xfId="6137"/>
    <cellStyle name="_VC 6.15.06 update on 06GRC power costs.xls Chart 2_Rebuttal Power Costs 3" xfId="6138"/>
    <cellStyle name="_VC 6.15.06 update on 06GRC power costs.xls Chart 2_Rebuttal Power Costs 4" xfId="6139"/>
    <cellStyle name="_VC 6.15.06 update on 06GRC power costs.xls Chart 2_Rebuttal Power Costs_Adj Bench DR 3 for Initial Briefs (Electric)" xfId="6140"/>
    <cellStyle name="_VC 6.15.06 update on 06GRC power costs.xls Chart 2_Rebuttal Power Costs_Adj Bench DR 3 for Initial Briefs (Electric) 2" xfId="6141"/>
    <cellStyle name="_VC 6.15.06 update on 06GRC power costs.xls Chart 2_Rebuttal Power Costs_Adj Bench DR 3 for Initial Briefs (Electric) 2 2" xfId="6142"/>
    <cellStyle name="_VC 6.15.06 update on 06GRC power costs.xls Chart 2_Rebuttal Power Costs_Adj Bench DR 3 for Initial Briefs (Electric) 3" xfId="6143"/>
    <cellStyle name="_VC 6.15.06 update on 06GRC power costs.xls Chart 2_Rebuttal Power Costs_Adj Bench DR 3 for Initial Briefs (Electric) 4" xfId="6144"/>
    <cellStyle name="_VC 6.15.06 update on 06GRC power costs.xls Chart 2_Rebuttal Power Costs_Electric Rev Req Model (2009 GRC) Rebuttal" xfId="6145"/>
    <cellStyle name="_VC 6.15.06 update on 06GRC power costs.xls Chart 2_Rebuttal Power Costs_Electric Rev Req Model (2009 GRC) Rebuttal 2" xfId="6146"/>
    <cellStyle name="_VC 6.15.06 update on 06GRC power costs.xls Chart 2_Rebuttal Power Costs_Electric Rev Req Model (2009 GRC) Rebuttal 2 2" xfId="6147"/>
    <cellStyle name="_VC 6.15.06 update on 06GRC power costs.xls Chart 2_Rebuttal Power Costs_Electric Rev Req Model (2009 GRC) Rebuttal 3" xfId="6148"/>
    <cellStyle name="_VC 6.15.06 update on 06GRC power costs.xls Chart 2_Rebuttal Power Costs_Electric Rev Req Model (2009 GRC) Rebuttal 4" xfId="6149"/>
    <cellStyle name="_VC 6.15.06 update on 06GRC power costs.xls Chart 2_Rebuttal Power Costs_Electric Rev Req Model (2009 GRC) Rebuttal REmoval of New  WH Solar AdjustMI" xfId="6150"/>
    <cellStyle name="_VC 6.15.06 update on 06GRC power costs.xls Chart 2_Rebuttal Power Costs_Electric Rev Req Model (2009 GRC) Rebuttal REmoval of New  WH Solar AdjustMI 2" xfId="6151"/>
    <cellStyle name="_VC 6.15.06 update on 06GRC power costs.xls Chart 2_Rebuttal Power Costs_Electric Rev Req Model (2009 GRC) Rebuttal REmoval of New  WH Solar AdjustMI 2 2" xfId="6152"/>
    <cellStyle name="_VC 6.15.06 update on 06GRC power costs.xls Chart 2_Rebuttal Power Costs_Electric Rev Req Model (2009 GRC) Rebuttal REmoval of New  WH Solar AdjustMI 3" xfId="6153"/>
    <cellStyle name="_VC 6.15.06 update on 06GRC power costs.xls Chart 2_Rebuttal Power Costs_Electric Rev Req Model (2009 GRC) Rebuttal REmoval of New  WH Solar AdjustMI 4" xfId="6154"/>
    <cellStyle name="_VC 6.15.06 update on 06GRC power costs.xls Chart 2_Rebuttal Power Costs_Electric Rev Req Model (2009 GRC) Revised 01-18-2010" xfId="6155"/>
    <cellStyle name="_VC 6.15.06 update on 06GRC power costs.xls Chart 2_Rebuttal Power Costs_Electric Rev Req Model (2009 GRC) Revised 01-18-2010 2" xfId="6156"/>
    <cellStyle name="_VC 6.15.06 update on 06GRC power costs.xls Chart 2_Rebuttal Power Costs_Electric Rev Req Model (2009 GRC) Revised 01-18-2010 2 2" xfId="6157"/>
    <cellStyle name="_VC 6.15.06 update on 06GRC power costs.xls Chart 2_Rebuttal Power Costs_Electric Rev Req Model (2009 GRC) Revised 01-18-2010 3" xfId="6158"/>
    <cellStyle name="_VC 6.15.06 update on 06GRC power costs.xls Chart 2_Rebuttal Power Costs_Electric Rev Req Model (2009 GRC) Revised 01-18-2010 4" xfId="6159"/>
    <cellStyle name="_VC 6.15.06 update on 06GRC power costs.xls Chart 2_Rebuttal Power Costs_Final Order Electric EXHIBIT A-1" xfId="6160"/>
    <cellStyle name="_VC 6.15.06 update on 06GRC power costs.xls Chart 2_Rebuttal Power Costs_Final Order Electric EXHIBIT A-1 2" xfId="6161"/>
    <cellStyle name="_VC 6.15.06 update on 06GRC power costs.xls Chart 2_Rebuttal Power Costs_Final Order Electric EXHIBIT A-1 2 2" xfId="6162"/>
    <cellStyle name="_VC 6.15.06 update on 06GRC power costs.xls Chart 2_Rebuttal Power Costs_Final Order Electric EXHIBIT A-1 3" xfId="6163"/>
    <cellStyle name="_VC 6.15.06 update on 06GRC power costs.xls Chart 2_Rebuttal Power Costs_Final Order Electric EXHIBIT A-1 4" xfId="6164"/>
    <cellStyle name="_VC 6.15.06 update on 06GRC power costs.xls Chart 2_ROR &amp; CONV FACTOR" xfId="6165"/>
    <cellStyle name="_VC 6.15.06 update on 06GRC power costs.xls Chart 2_ROR &amp; CONV FACTOR 2" xfId="6166"/>
    <cellStyle name="_VC 6.15.06 update on 06GRC power costs.xls Chart 2_ROR &amp; CONV FACTOR 2 2" xfId="6167"/>
    <cellStyle name="_VC 6.15.06 update on 06GRC power costs.xls Chart 2_ROR &amp; CONV FACTOR 3" xfId="6168"/>
    <cellStyle name="_VC 6.15.06 update on 06GRC power costs.xls Chart 2_ROR 5.02" xfId="6169"/>
    <cellStyle name="_VC 6.15.06 update on 06GRC power costs.xls Chart 2_ROR 5.02 2" xfId="6170"/>
    <cellStyle name="_VC 6.15.06 update on 06GRC power costs.xls Chart 2_ROR 5.02 2 2" xfId="6171"/>
    <cellStyle name="_VC 6.15.06 update on 06GRC power costs.xls Chart 2_ROR 5.02 3" xfId="6172"/>
    <cellStyle name="_VC 6.15.06 update on 06GRC power costs.xls Chart 2_Wind Integration 10GRC" xfId="6173"/>
    <cellStyle name="_VC 6.15.06 update on 06GRC power costs.xls Chart 2_Wind Integration 10GRC 2" xfId="6174"/>
    <cellStyle name="_VC 6.15.06 update on 06GRC power costs.xls Chart 3" xfId="6175"/>
    <cellStyle name="_VC 6.15.06 update on 06GRC power costs.xls Chart 3 2" xfId="6176"/>
    <cellStyle name="_VC 6.15.06 update on 06GRC power costs.xls Chart 3 2 2" xfId="6177"/>
    <cellStyle name="_VC 6.15.06 update on 06GRC power costs.xls Chart 3 2 2 2" xfId="6178"/>
    <cellStyle name="_VC 6.15.06 update on 06GRC power costs.xls Chart 3 2 3" xfId="6179"/>
    <cellStyle name="_VC 6.15.06 update on 06GRC power costs.xls Chart 3 3" xfId="6180"/>
    <cellStyle name="_VC 6.15.06 update on 06GRC power costs.xls Chart 3 3 2" xfId="6181"/>
    <cellStyle name="_VC 6.15.06 update on 06GRC power costs.xls Chart 3 3 2 2" xfId="6182"/>
    <cellStyle name="_VC 6.15.06 update on 06GRC power costs.xls Chart 3 3 3" xfId="6183"/>
    <cellStyle name="_VC 6.15.06 update on 06GRC power costs.xls Chart 3 3 3 2" xfId="6184"/>
    <cellStyle name="_VC 6.15.06 update on 06GRC power costs.xls Chart 3 3 4" xfId="6185"/>
    <cellStyle name="_VC 6.15.06 update on 06GRC power costs.xls Chart 3 3 4 2" xfId="6186"/>
    <cellStyle name="_VC 6.15.06 update on 06GRC power costs.xls Chart 3 4" xfId="6187"/>
    <cellStyle name="_VC 6.15.06 update on 06GRC power costs.xls Chart 3 4 2" xfId="6188"/>
    <cellStyle name="_VC 6.15.06 update on 06GRC power costs.xls Chart 3 5" xfId="6189"/>
    <cellStyle name="_VC 6.15.06 update on 06GRC power costs.xls Chart 3 6" xfId="6190"/>
    <cellStyle name="_VC 6.15.06 update on 06GRC power costs.xls Chart 3 7" xfId="6191"/>
    <cellStyle name="_VC 6.15.06 update on 06GRC power costs.xls Chart 3_04 07E Wild Horse Wind Expansion (C) (2)" xfId="6192"/>
    <cellStyle name="_VC 6.15.06 update on 06GRC power costs.xls Chart 3_04 07E Wild Horse Wind Expansion (C) (2) 2" xfId="6193"/>
    <cellStyle name="_VC 6.15.06 update on 06GRC power costs.xls Chart 3_04 07E Wild Horse Wind Expansion (C) (2) 2 2" xfId="6194"/>
    <cellStyle name="_VC 6.15.06 update on 06GRC power costs.xls Chart 3_04 07E Wild Horse Wind Expansion (C) (2) 3" xfId="6195"/>
    <cellStyle name="_VC 6.15.06 update on 06GRC power costs.xls Chart 3_04 07E Wild Horse Wind Expansion (C) (2) 4" xfId="6196"/>
    <cellStyle name="_VC 6.15.06 update on 06GRC power costs.xls Chart 3_04 07E Wild Horse Wind Expansion (C) (2)_Adj Bench DR 3 for Initial Briefs (Electric)" xfId="6197"/>
    <cellStyle name="_VC 6.15.06 update on 06GRC power costs.xls Chart 3_04 07E Wild Horse Wind Expansion (C) (2)_Adj Bench DR 3 for Initial Briefs (Electric) 2" xfId="6198"/>
    <cellStyle name="_VC 6.15.06 update on 06GRC power costs.xls Chart 3_04 07E Wild Horse Wind Expansion (C) (2)_Adj Bench DR 3 for Initial Briefs (Electric) 2 2" xfId="6199"/>
    <cellStyle name="_VC 6.15.06 update on 06GRC power costs.xls Chart 3_04 07E Wild Horse Wind Expansion (C) (2)_Adj Bench DR 3 for Initial Briefs (Electric) 3" xfId="6200"/>
    <cellStyle name="_VC 6.15.06 update on 06GRC power costs.xls Chart 3_04 07E Wild Horse Wind Expansion (C) (2)_Adj Bench DR 3 for Initial Briefs (Electric) 4" xfId="6201"/>
    <cellStyle name="_VC 6.15.06 update on 06GRC power costs.xls Chart 3_04 07E Wild Horse Wind Expansion (C) (2)_Book1" xfId="6202"/>
    <cellStyle name="_VC 6.15.06 update on 06GRC power costs.xls Chart 3_04 07E Wild Horse Wind Expansion (C) (2)_Electric Rev Req Model (2009 GRC) " xfId="6203"/>
    <cellStyle name="_VC 6.15.06 update on 06GRC power costs.xls Chart 3_04 07E Wild Horse Wind Expansion (C) (2)_Electric Rev Req Model (2009 GRC)  2" xfId="6204"/>
    <cellStyle name="_VC 6.15.06 update on 06GRC power costs.xls Chart 3_04 07E Wild Horse Wind Expansion (C) (2)_Electric Rev Req Model (2009 GRC)  2 2" xfId="6205"/>
    <cellStyle name="_VC 6.15.06 update on 06GRC power costs.xls Chart 3_04 07E Wild Horse Wind Expansion (C) (2)_Electric Rev Req Model (2009 GRC)  3" xfId="6206"/>
    <cellStyle name="_VC 6.15.06 update on 06GRC power costs.xls Chart 3_04 07E Wild Horse Wind Expansion (C) (2)_Electric Rev Req Model (2009 GRC)  4" xfId="6207"/>
    <cellStyle name="_VC 6.15.06 update on 06GRC power costs.xls Chart 3_04 07E Wild Horse Wind Expansion (C) (2)_Electric Rev Req Model (2009 GRC) Rebuttal" xfId="6208"/>
    <cellStyle name="_VC 6.15.06 update on 06GRC power costs.xls Chart 3_04 07E Wild Horse Wind Expansion (C) (2)_Electric Rev Req Model (2009 GRC) Rebuttal 2" xfId="6209"/>
    <cellStyle name="_VC 6.15.06 update on 06GRC power costs.xls Chart 3_04 07E Wild Horse Wind Expansion (C) (2)_Electric Rev Req Model (2009 GRC) Rebuttal 2 2" xfId="6210"/>
    <cellStyle name="_VC 6.15.06 update on 06GRC power costs.xls Chart 3_04 07E Wild Horse Wind Expansion (C) (2)_Electric Rev Req Model (2009 GRC) Rebuttal 3" xfId="6211"/>
    <cellStyle name="_VC 6.15.06 update on 06GRC power costs.xls Chart 3_04 07E Wild Horse Wind Expansion (C) (2)_Electric Rev Req Model (2009 GRC) Rebuttal 4" xfId="6212"/>
    <cellStyle name="_VC 6.15.06 update on 06GRC power costs.xls Chart 3_04 07E Wild Horse Wind Expansion (C) (2)_Electric Rev Req Model (2009 GRC) Rebuttal REmoval of New  WH Solar AdjustMI" xfId="6213"/>
    <cellStyle name="_VC 6.15.06 update on 06GRC power costs.xls Chart 3_04 07E Wild Horse Wind Expansion (C) (2)_Electric Rev Req Model (2009 GRC) Rebuttal REmoval of New  WH Solar AdjustMI 2" xfId="6214"/>
    <cellStyle name="_VC 6.15.06 update on 06GRC power costs.xls Chart 3_04 07E Wild Horse Wind Expansion (C) (2)_Electric Rev Req Model (2009 GRC) Rebuttal REmoval of New  WH Solar AdjustMI 2 2" xfId="6215"/>
    <cellStyle name="_VC 6.15.06 update on 06GRC power costs.xls Chart 3_04 07E Wild Horse Wind Expansion (C) (2)_Electric Rev Req Model (2009 GRC) Rebuttal REmoval of New  WH Solar AdjustMI 3" xfId="6216"/>
    <cellStyle name="_VC 6.15.06 update on 06GRC power costs.xls Chart 3_04 07E Wild Horse Wind Expansion (C) (2)_Electric Rev Req Model (2009 GRC) Rebuttal REmoval of New  WH Solar AdjustMI 4" xfId="6217"/>
    <cellStyle name="_VC 6.15.06 update on 06GRC power costs.xls Chart 3_04 07E Wild Horse Wind Expansion (C) (2)_Electric Rev Req Model (2009 GRC) Revised 01-18-2010" xfId="6218"/>
    <cellStyle name="_VC 6.15.06 update on 06GRC power costs.xls Chart 3_04 07E Wild Horse Wind Expansion (C) (2)_Electric Rev Req Model (2009 GRC) Revised 01-18-2010 2" xfId="6219"/>
    <cellStyle name="_VC 6.15.06 update on 06GRC power costs.xls Chart 3_04 07E Wild Horse Wind Expansion (C) (2)_Electric Rev Req Model (2009 GRC) Revised 01-18-2010 2 2" xfId="6220"/>
    <cellStyle name="_VC 6.15.06 update on 06GRC power costs.xls Chart 3_04 07E Wild Horse Wind Expansion (C) (2)_Electric Rev Req Model (2009 GRC) Revised 01-18-2010 3" xfId="6221"/>
    <cellStyle name="_VC 6.15.06 update on 06GRC power costs.xls Chart 3_04 07E Wild Horse Wind Expansion (C) (2)_Electric Rev Req Model (2009 GRC) Revised 01-18-2010 4" xfId="6222"/>
    <cellStyle name="_VC 6.15.06 update on 06GRC power costs.xls Chart 3_04 07E Wild Horse Wind Expansion (C) (2)_Electric Rev Req Model (2010 GRC)" xfId="6223"/>
    <cellStyle name="_VC 6.15.06 update on 06GRC power costs.xls Chart 3_04 07E Wild Horse Wind Expansion (C) (2)_Electric Rev Req Model (2010 GRC) SF" xfId="6224"/>
    <cellStyle name="_VC 6.15.06 update on 06GRC power costs.xls Chart 3_04 07E Wild Horse Wind Expansion (C) (2)_Final Order Electric EXHIBIT A-1" xfId="6225"/>
    <cellStyle name="_VC 6.15.06 update on 06GRC power costs.xls Chart 3_04 07E Wild Horse Wind Expansion (C) (2)_Final Order Electric EXHIBIT A-1 2" xfId="6226"/>
    <cellStyle name="_VC 6.15.06 update on 06GRC power costs.xls Chart 3_04 07E Wild Horse Wind Expansion (C) (2)_Final Order Electric EXHIBIT A-1 2 2" xfId="6227"/>
    <cellStyle name="_VC 6.15.06 update on 06GRC power costs.xls Chart 3_04 07E Wild Horse Wind Expansion (C) (2)_Final Order Electric EXHIBIT A-1 3" xfId="6228"/>
    <cellStyle name="_VC 6.15.06 update on 06GRC power costs.xls Chart 3_04 07E Wild Horse Wind Expansion (C) (2)_Final Order Electric EXHIBIT A-1 4" xfId="6229"/>
    <cellStyle name="_VC 6.15.06 update on 06GRC power costs.xls Chart 3_04 07E Wild Horse Wind Expansion (C) (2)_TENASKA REGULATORY ASSET" xfId="6230"/>
    <cellStyle name="_VC 6.15.06 update on 06GRC power costs.xls Chart 3_04 07E Wild Horse Wind Expansion (C) (2)_TENASKA REGULATORY ASSET 2" xfId="6231"/>
    <cellStyle name="_VC 6.15.06 update on 06GRC power costs.xls Chart 3_04 07E Wild Horse Wind Expansion (C) (2)_TENASKA REGULATORY ASSET 2 2" xfId="6232"/>
    <cellStyle name="_VC 6.15.06 update on 06GRC power costs.xls Chart 3_04 07E Wild Horse Wind Expansion (C) (2)_TENASKA REGULATORY ASSET 3" xfId="6233"/>
    <cellStyle name="_VC 6.15.06 update on 06GRC power costs.xls Chart 3_04 07E Wild Horse Wind Expansion (C) (2)_TENASKA REGULATORY ASSET 4" xfId="6234"/>
    <cellStyle name="_VC 6.15.06 update on 06GRC power costs.xls Chart 3_16.37E Wild Horse Expansion DeferralRevwrkingfile SF" xfId="6235"/>
    <cellStyle name="_VC 6.15.06 update on 06GRC power costs.xls Chart 3_16.37E Wild Horse Expansion DeferralRevwrkingfile SF 2" xfId="6236"/>
    <cellStyle name="_VC 6.15.06 update on 06GRC power costs.xls Chart 3_16.37E Wild Horse Expansion DeferralRevwrkingfile SF 2 2" xfId="6237"/>
    <cellStyle name="_VC 6.15.06 update on 06GRC power costs.xls Chart 3_16.37E Wild Horse Expansion DeferralRevwrkingfile SF 3" xfId="6238"/>
    <cellStyle name="_VC 6.15.06 update on 06GRC power costs.xls Chart 3_16.37E Wild Horse Expansion DeferralRevwrkingfile SF 4" xfId="6239"/>
    <cellStyle name="_VC 6.15.06 update on 06GRC power costs.xls Chart 3_2009 Compliance Filing PCA Exhibits for GRC" xfId="6240"/>
    <cellStyle name="_VC 6.15.06 update on 06GRC power costs.xls Chart 3_2009 Compliance Filing PCA Exhibits for GRC 2" xfId="6241"/>
    <cellStyle name="_VC 6.15.06 update on 06GRC power costs.xls Chart 3_2009 GRC Compl Filing - Exhibit D" xfId="6242"/>
    <cellStyle name="_VC 6.15.06 update on 06GRC power costs.xls Chart 3_2009 GRC Compl Filing - Exhibit D 2" xfId="6243"/>
    <cellStyle name="_VC 6.15.06 update on 06GRC power costs.xls Chart 3_2009 GRC Compl Filing - Exhibit D 3" xfId="6244"/>
    <cellStyle name="_VC 6.15.06 update on 06GRC power costs.xls Chart 3_3.01 Income Statement" xfId="6245"/>
    <cellStyle name="_VC 6.15.06 update on 06GRC power costs.xls Chart 3_4 31 Regulatory Assets and Liabilities  7 06- Exhibit D" xfId="6246"/>
    <cellStyle name="_VC 6.15.06 update on 06GRC power costs.xls Chart 3_4 31 Regulatory Assets and Liabilities  7 06- Exhibit D 2" xfId="6247"/>
    <cellStyle name="_VC 6.15.06 update on 06GRC power costs.xls Chart 3_4 31 Regulatory Assets and Liabilities  7 06- Exhibit D 2 2" xfId="6248"/>
    <cellStyle name="_VC 6.15.06 update on 06GRC power costs.xls Chart 3_4 31 Regulatory Assets and Liabilities  7 06- Exhibit D 3" xfId="6249"/>
    <cellStyle name="_VC 6.15.06 update on 06GRC power costs.xls Chart 3_4 31 Regulatory Assets and Liabilities  7 06- Exhibit D 4" xfId="6250"/>
    <cellStyle name="_VC 6.15.06 update on 06GRC power costs.xls Chart 3_4 31 Regulatory Assets and Liabilities  7 06- Exhibit D_NIM Summary" xfId="6251"/>
    <cellStyle name="_VC 6.15.06 update on 06GRC power costs.xls Chart 3_4 31 Regulatory Assets and Liabilities  7 06- Exhibit D_NIM Summary 2" xfId="6252"/>
    <cellStyle name="_VC 6.15.06 update on 06GRC power costs.xls Chart 3_4 32 Regulatory Assets and Liabilities  7 06- Exhibit D" xfId="6253"/>
    <cellStyle name="_VC 6.15.06 update on 06GRC power costs.xls Chart 3_4 32 Regulatory Assets and Liabilities  7 06- Exhibit D 2" xfId="6254"/>
    <cellStyle name="_VC 6.15.06 update on 06GRC power costs.xls Chart 3_4 32 Regulatory Assets and Liabilities  7 06- Exhibit D 2 2" xfId="6255"/>
    <cellStyle name="_VC 6.15.06 update on 06GRC power costs.xls Chart 3_4 32 Regulatory Assets and Liabilities  7 06- Exhibit D 3" xfId="6256"/>
    <cellStyle name="_VC 6.15.06 update on 06GRC power costs.xls Chart 3_4 32 Regulatory Assets and Liabilities  7 06- Exhibit D 4" xfId="6257"/>
    <cellStyle name="_VC 6.15.06 update on 06GRC power costs.xls Chart 3_4 32 Regulatory Assets and Liabilities  7 06- Exhibit D_NIM Summary" xfId="6258"/>
    <cellStyle name="_VC 6.15.06 update on 06GRC power costs.xls Chart 3_4 32 Regulatory Assets and Liabilities  7 06- Exhibit D_NIM Summary 2" xfId="6259"/>
    <cellStyle name="_VC 6.15.06 update on 06GRC power costs.xls Chart 3_ACCOUNTS" xfId="6260"/>
    <cellStyle name="_VC 6.15.06 update on 06GRC power costs.xls Chart 3_AURORA Total New" xfId="6261"/>
    <cellStyle name="_VC 6.15.06 update on 06GRC power costs.xls Chart 3_AURORA Total New 2" xfId="6262"/>
    <cellStyle name="_VC 6.15.06 update on 06GRC power costs.xls Chart 3_Book2" xfId="6263"/>
    <cellStyle name="_VC 6.15.06 update on 06GRC power costs.xls Chart 3_Book2 2" xfId="6264"/>
    <cellStyle name="_VC 6.15.06 update on 06GRC power costs.xls Chart 3_Book2 2 2" xfId="6265"/>
    <cellStyle name="_VC 6.15.06 update on 06GRC power costs.xls Chart 3_Book2 3" xfId="6266"/>
    <cellStyle name="_VC 6.15.06 update on 06GRC power costs.xls Chart 3_Book2 4" xfId="6267"/>
    <cellStyle name="_VC 6.15.06 update on 06GRC power costs.xls Chart 3_Book2_Adj Bench DR 3 for Initial Briefs (Electric)" xfId="6268"/>
    <cellStyle name="_VC 6.15.06 update on 06GRC power costs.xls Chart 3_Book2_Adj Bench DR 3 for Initial Briefs (Electric) 2" xfId="6269"/>
    <cellStyle name="_VC 6.15.06 update on 06GRC power costs.xls Chart 3_Book2_Adj Bench DR 3 for Initial Briefs (Electric) 2 2" xfId="6270"/>
    <cellStyle name="_VC 6.15.06 update on 06GRC power costs.xls Chart 3_Book2_Adj Bench DR 3 for Initial Briefs (Electric) 3" xfId="6271"/>
    <cellStyle name="_VC 6.15.06 update on 06GRC power costs.xls Chart 3_Book2_Adj Bench DR 3 for Initial Briefs (Electric) 4" xfId="6272"/>
    <cellStyle name="_VC 6.15.06 update on 06GRC power costs.xls Chart 3_Book2_Electric Rev Req Model (2009 GRC) Rebuttal" xfId="6273"/>
    <cellStyle name="_VC 6.15.06 update on 06GRC power costs.xls Chart 3_Book2_Electric Rev Req Model (2009 GRC) Rebuttal 2" xfId="6274"/>
    <cellStyle name="_VC 6.15.06 update on 06GRC power costs.xls Chart 3_Book2_Electric Rev Req Model (2009 GRC) Rebuttal 2 2" xfId="6275"/>
    <cellStyle name="_VC 6.15.06 update on 06GRC power costs.xls Chart 3_Book2_Electric Rev Req Model (2009 GRC) Rebuttal 3" xfId="6276"/>
    <cellStyle name="_VC 6.15.06 update on 06GRC power costs.xls Chart 3_Book2_Electric Rev Req Model (2009 GRC) Rebuttal 4" xfId="6277"/>
    <cellStyle name="_VC 6.15.06 update on 06GRC power costs.xls Chart 3_Book2_Electric Rev Req Model (2009 GRC) Rebuttal REmoval of New  WH Solar AdjustMI" xfId="6278"/>
    <cellStyle name="_VC 6.15.06 update on 06GRC power costs.xls Chart 3_Book2_Electric Rev Req Model (2009 GRC) Rebuttal REmoval of New  WH Solar AdjustMI 2" xfId="6279"/>
    <cellStyle name="_VC 6.15.06 update on 06GRC power costs.xls Chart 3_Book2_Electric Rev Req Model (2009 GRC) Rebuttal REmoval of New  WH Solar AdjustMI 2 2" xfId="6280"/>
    <cellStyle name="_VC 6.15.06 update on 06GRC power costs.xls Chart 3_Book2_Electric Rev Req Model (2009 GRC) Rebuttal REmoval of New  WH Solar AdjustMI 3" xfId="6281"/>
    <cellStyle name="_VC 6.15.06 update on 06GRC power costs.xls Chart 3_Book2_Electric Rev Req Model (2009 GRC) Rebuttal REmoval of New  WH Solar AdjustMI 4" xfId="6282"/>
    <cellStyle name="_VC 6.15.06 update on 06GRC power costs.xls Chart 3_Book2_Electric Rev Req Model (2009 GRC) Revised 01-18-2010" xfId="6283"/>
    <cellStyle name="_VC 6.15.06 update on 06GRC power costs.xls Chart 3_Book2_Electric Rev Req Model (2009 GRC) Revised 01-18-2010 2" xfId="6284"/>
    <cellStyle name="_VC 6.15.06 update on 06GRC power costs.xls Chart 3_Book2_Electric Rev Req Model (2009 GRC) Revised 01-18-2010 2 2" xfId="6285"/>
    <cellStyle name="_VC 6.15.06 update on 06GRC power costs.xls Chart 3_Book2_Electric Rev Req Model (2009 GRC) Revised 01-18-2010 3" xfId="6286"/>
    <cellStyle name="_VC 6.15.06 update on 06GRC power costs.xls Chart 3_Book2_Electric Rev Req Model (2009 GRC) Revised 01-18-2010 4" xfId="6287"/>
    <cellStyle name="_VC 6.15.06 update on 06GRC power costs.xls Chart 3_Book2_Final Order Electric EXHIBIT A-1" xfId="6288"/>
    <cellStyle name="_VC 6.15.06 update on 06GRC power costs.xls Chart 3_Book2_Final Order Electric EXHIBIT A-1 2" xfId="6289"/>
    <cellStyle name="_VC 6.15.06 update on 06GRC power costs.xls Chart 3_Book2_Final Order Electric EXHIBIT A-1 2 2" xfId="6290"/>
    <cellStyle name="_VC 6.15.06 update on 06GRC power costs.xls Chart 3_Book2_Final Order Electric EXHIBIT A-1 3" xfId="6291"/>
    <cellStyle name="_VC 6.15.06 update on 06GRC power costs.xls Chart 3_Book2_Final Order Electric EXHIBIT A-1 4" xfId="6292"/>
    <cellStyle name="_VC 6.15.06 update on 06GRC power costs.xls Chart 3_Book4" xfId="6293"/>
    <cellStyle name="_VC 6.15.06 update on 06GRC power costs.xls Chart 3_Book4 2" xfId="6294"/>
    <cellStyle name="_VC 6.15.06 update on 06GRC power costs.xls Chart 3_Book4 2 2" xfId="6295"/>
    <cellStyle name="_VC 6.15.06 update on 06GRC power costs.xls Chart 3_Book4 3" xfId="6296"/>
    <cellStyle name="_VC 6.15.06 update on 06GRC power costs.xls Chart 3_Book4 4" xfId="6297"/>
    <cellStyle name="_VC 6.15.06 update on 06GRC power costs.xls Chart 3_Book9" xfId="6298"/>
    <cellStyle name="_VC 6.15.06 update on 06GRC power costs.xls Chart 3_Book9 2" xfId="6299"/>
    <cellStyle name="_VC 6.15.06 update on 06GRC power costs.xls Chart 3_Book9 2 2" xfId="6300"/>
    <cellStyle name="_VC 6.15.06 update on 06GRC power costs.xls Chart 3_Book9 3" xfId="6301"/>
    <cellStyle name="_VC 6.15.06 update on 06GRC power costs.xls Chart 3_Book9 4" xfId="6302"/>
    <cellStyle name="_VC 6.15.06 update on 06GRC power costs.xls Chart 3_Chelan PUD Power Costs (8-10)" xfId="6303"/>
    <cellStyle name="_VC 6.15.06 update on 06GRC power costs.xls Chart 3_Gas Rev Req Model (2010 GRC)" xfId="6304"/>
    <cellStyle name="_VC 6.15.06 update on 06GRC power costs.xls Chart 3_INPUTS" xfId="6305"/>
    <cellStyle name="_VC 6.15.06 update on 06GRC power costs.xls Chart 3_INPUTS 2" xfId="6306"/>
    <cellStyle name="_VC 6.15.06 update on 06GRC power costs.xls Chart 3_INPUTS 2 2" xfId="6307"/>
    <cellStyle name="_VC 6.15.06 update on 06GRC power costs.xls Chart 3_INPUTS 3" xfId="6308"/>
    <cellStyle name="_VC 6.15.06 update on 06GRC power costs.xls Chart 3_NIM Summary" xfId="6309"/>
    <cellStyle name="_VC 6.15.06 update on 06GRC power costs.xls Chart 3_NIM Summary 09GRC" xfId="6310"/>
    <cellStyle name="_VC 6.15.06 update on 06GRC power costs.xls Chart 3_NIM Summary 09GRC 2" xfId="6311"/>
    <cellStyle name="_VC 6.15.06 update on 06GRC power costs.xls Chart 3_NIM Summary 2" xfId="6312"/>
    <cellStyle name="_VC 6.15.06 update on 06GRC power costs.xls Chart 3_NIM Summary 3" xfId="6313"/>
    <cellStyle name="_VC 6.15.06 update on 06GRC power costs.xls Chart 3_NIM Summary 4" xfId="6314"/>
    <cellStyle name="_VC 6.15.06 update on 06GRC power costs.xls Chart 3_NIM Summary 5" xfId="6315"/>
    <cellStyle name="_VC 6.15.06 update on 06GRC power costs.xls Chart 3_NIM Summary 6" xfId="6316"/>
    <cellStyle name="_VC 6.15.06 update on 06GRC power costs.xls Chart 3_NIM Summary 7" xfId="6317"/>
    <cellStyle name="_VC 6.15.06 update on 06GRC power costs.xls Chart 3_NIM Summary 8" xfId="6318"/>
    <cellStyle name="_VC 6.15.06 update on 06GRC power costs.xls Chart 3_NIM Summary 9" xfId="6319"/>
    <cellStyle name="_VC 6.15.06 update on 06GRC power costs.xls Chart 3_PCA 10 -  Exhibit D from A Kellogg Jan 2011" xfId="6320"/>
    <cellStyle name="_VC 6.15.06 update on 06GRC power costs.xls Chart 3_PCA 10 -  Exhibit D from A Kellogg July 2011" xfId="6321"/>
    <cellStyle name="_VC 6.15.06 update on 06GRC power costs.xls Chart 3_PCA 10 -  Exhibit D from S Free Rcv'd 12-11" xfId="6322"/>
    <cellStyle name="_VC 6.15.06 update on 06GRC power costs.xls Chart 3_PCA 9 -  Exhibit D April 2010" xfId="6323"/>
    <cellStyle name="_VC 6.15.06 update on 06GRC power costs.xls Chart 3_PCA 9 -  Exhibit D April 2010 (3)" xfId="6324"/>
    <cellStyle name="_VC 6.15.06 update on 06GRC power costs.xls Chart 3_PCA 9 -  Exhibit D April 2010 (3) 2" xfId="6325"/>
    <cellStyle name="_VC 6.15.06 update on 06GRC power costs.xls Chart 3_PCA 9 -  Exhibit D April 2010 2" xfId="6326"/>
    <cellStyle name="_VC 6.15.06 update on 06GRC power costs.xls Chart 3_PCA 9 -  Exhibit D April 2010 3" xfId="6327"/>
    <cellStyle name="_VC 6.15.06 update on 06GRC power costs.xls Chart 3_PCA 9 -  Exhibit D Nov 2010" xfId="6328"/>
    <cellStyle name="_VC 6.15.06 update on 06GRC power costs.xls Chart 3_PCA 9 -  Exhibit D Nov 2010 2" xfId="6329"/>
    <cellStyle name="_VC 6.15.06 update on 06GRC power costs.xls Chart 3_PCA 9 - Exhibit D at August 2010" xfId="6330"/>
    <cellStyle name="_VC 6.15.06 update on 06GRC power costs.xls Chart 3_PCA 9 - Exhibit D at August 2010 2" xfId="6331"/>
    <cellStyle name="_VC 6.15.06 update on 06GRC power costs.xls Chart 3_PCA 9 - Exhibit D June 2010 GRC" xfId="6332"/>
    <cellStyle name="_VC 6.15.06 update on 06GRC power costs.xls Chart 3_PCA 9 - Exhibit D June 2010 GRC 2" xfId="6333"/>
    <cellStyle name="_VC 6.15.06 update on 06GRC power costs.xls Chart 3_Power Costs - Comparison bx Rbtl-Staff-Jt-PC" xfId="6334"/>
    <cellStyle name="_VC 6.15.06 update on 06GRC power costs.xls Chart 3_Power Costs - Comparison bx Rbtl-Staff-Jt-PC 2" xfId="6335"/>
    <cellStyle name="_VC 6.15.06 update on 06GRC power costs.xls Chart 3_Power Costs - Comparison bx Rbtl-Staff-Jt-PC 2 2" xfId="6336"/>
    <cellStyle name="_VC 6.15.06 update on 06GRC power costs.xls Chart 3_Power Costs - Comparison bx Rbtl-Staff-Jt-PC 3" xfId="6337"/>
    <cellStyle name="_VC 6.15.06 update on 06GRC power costs.xls Chart 3_Power Costs - Comparison bx Rbtl-Staff-Jt-PC 4" xfId="6338"/>
    <cellStyle name="_VC 6.15.06 update on 06GRC power costs.xls Chart 3_Power Costs - Comparison bx Rbtl-Staff-Jt-PC_Adj Bench DR 3 for Initial Briefs (Electric)" xfId="6339"/>
    <cellStyle name="_VC 6.15.06 update on 06GRC power costs.xls Chart 3_Power Costs - Comparison bx Rbtl-Staff-Jt-PC_Adj Bench DR 3 for Initial Briefs (Electric) 2" xfId="6340"/>
    <cellStyle name="_VC 6.15.06 update on 06GRC power costs.xls Chart 3_Power Costs - Comparison bx Rbtl-Staff-Jt-PC_Adj Bench DR 3 for Initial Briefs (Electric) 2 2" xfId="6341"/>
    <cellStyle name="_VC 6.15.06 update on 06GRC power costs.xls Chart 3_Power Costs - Comparison bx Rbtl-Staff-Jt-PC_Adj Bench DR 3 for Initial Briefs (Electric) 3" xfId="6342"/>
    <cellStyle name="_VC 6.15.06 update on 06GRC power costs.xls Chart 3_Power Costs - Comparison bx Rbtl-Staff-Jt-PC_Adj Bench DR 3 for Initial Briefs (Electric) 4" xfId="6343"/>
    <cellStyle name="_VC 6.15.06 update on 06GRC power costs.xls Chart 3_Power Costs - Comparison bx Rbtl-Staff-Jt-PC_Electric Rev Req Model (2009 GRC) Rebuttal" xfId="6344"/>
    <cellStyle name="_VC 6.15.06 update on 06GRC power costs.xls Chart 3_Power Costs - Comparison bx Rbtl-Staff-Jt-PC_Electric Rev Req Model (2009 GRC) Rebuttal 2" xfId="6345"/>
    <cellStyle name="_VC 6.15.06 update on 06GRC power costs.xls Chart 3_Power Costs - Comparison bx Rbtl-Staff-Jt-PC_Electric Rev Req Model (2009 GRC) Rebuttal 2 2" xfId="6346"/>
    <cellStyle name="_VC 6.15.06 update on 06GRC power costs.xls Chart 3_Power Costs - Comparison bx Rbtl-Staff-Jt-PC_Electric Rev Req Model (2009 GRC) Rebuttal 3" xfId="6347"/>
    <cellStyle name="_VC 6.15.06 update on 06GRC power costs.xls Chart 3_Power Costs - Comparison bx Rbtl-Staff-Jt-PC_Electric Rev Req Model (2009 GRC) Rebuttal 4" xfId="6348"/>
    <cellStyle name="_VC 6.15.06 update on 06GRC power costs.xls Chart 3_Power Costs - Comparison bx Rbtl-Staff-Jt-PC_Electric Rev Req Model (2009 GRC) Rebuttal REmoval of New  WH Solar AdjustMI" xfId="6349"/>
    <cellStyle name="_VC 6.15.06 update on 06GRC power costs.xls Chart 3_Power Costs - Comparison bx Rbtl-Staff-Jt-PC_Electric Rev Req Model (2009 GRC) Rebuttal REmoval of New  WH Solar AdjustMI 2" xfId="6350"/>
    <cellStyle name="_VC 6.15.06 update on 06GRC power costs.xls Chart 3_Power Costs - Comparison bx Rbtl-Staff-Jt-PC_Electric Rev Req Model (2009 GRC) Rebuttal REmoval of New  WH Solar AdjustMI 2 2" xfId="6351"/>
    <cellStyle name="_VC 6.15.06 update on 06GRC power costs.xls Chart 3_Power Costs - Comparison bx Rbtl-Staff-Jt-PC_Electric Rev Req Model (2009 GRC) Rebuttal REmoval of New  WH Solar AdjustMI 3" xfId="6352"/>
    <cellStyle name="_VC 6.15.06 update on 06GRC power costs.xls Chart 3_Power Costs - Comparison bx Rbtl-Staff-Jt-PC_Electric Rev Req Model (2009 GRC) Rebuttal REmoval of New  WH Solar AdjustMI 4" xfId="6353"/>
    <cellStyle name="_VC 6.15.06 update on 06GRC power costs.xls Chart 3_Power Costs - Comparison bx Rbtl-Staff-Jt-PC_Electric Rev Req Model (2009 GRC) Revised 01-18-2010" xfId="6354"/>
    <cellStyle name="_VC 6.15.06 update on 06GRC power costs.xls Chart 3_Power Costs - Comparison bx Rbtl-Staff-Jt-PC_Electric Rev Req Model (2009 GRC) Revised 01-18-2010 2" xfId="6355"/>
    <cellStyle name="_VC 6.15.06 update on 06GRC power costs.xls Chart 3_Power Costs - Comparison bx Rbtl-Staff-Jt-PC_Electric Rev Req Model (2009 GRC) Revised 01-18-2010 2 2" xfId="6356"/>
    <cellStyle name="_VC 6.15.06 update on 06GRC power costs.xls Chart 3_Power Costs - Comparison bx Rbtl-Staff-Jt-PC_Electric Rev Req Model (2009 GRC) Revised 01-18-2010 3" xfId="6357"/>
    <cellStyle name="_VC 6.15.06 update on 06GRC power costs.xls Chart 3_Power Costs - Comparison bx Rbtl-Staff-Jt-PC_Electric Rev Req Model (2009 GRC) Revised 01-18-2010 4" xfId="6358"/>
    <cellStyle name="_VC 6.15.06 update on 06GRC power costs.xls Chart 3_Power Costs - Comparison bx Rbtl-Staff-Jt-PC_Final Order Electric EXHIBIT A-1" xfId="6359"/>
    <cellStyle name="_VC 6.15.06 update on 06GRC power costs.xls Chart 3_Power Costs - Comparison bx Rbtl-Staff-Jt-PC_Final Order Electric EXHIBIT A-1 2" xfId="6360"/>
    <cellStyle name="_VC 6.15.06 update on 06GRC power costs.xls Chart 3_Power Costs - Comparison bx Rbtl-Staff-Jt-PC_Final Order Electric EXHIBIT A-1 2 2" xfId="6361"/>
    <cellStyle name="_VC 6.15.06 update on 06GRC power costs.xls Chart 3_Power Costs - Comparison bx Rbtl-Staff-Jt-PC_Final Order Electric EXHIBIT A-1 3" xfId="6362"/>
    <cellStyle name="_VC 6.15.06 update on 06GRC power costs.xls Chart 3_Power Costs - Comparison bx Rbtl-Staff-Jt-PC_Final Order Electric EXHIBIT A-1 4" xfId="6363"/>
    <cellStyle name="_VC 6.15.06 update on 06GRC power costs.xls Chart 3_Production Adj 4.37" xfId="6364"/>
    <cellStyle name="_VC 6.15.06 update on 06GRC power costs.xls Chart 3_Production Adj 4.37 2" xfId="6365"/>
    <cellStyle name="_VC 6.15.06 update on 06GRC power costs.xls Chart 3_Production Adj 4.37 2 2" xfId="6366"/>
    <cellStyle name="_VC 6.15.06 update on 06GRC power costs.xls Chart 3_Production Adj 4.37 3" xfId="6367"/>
    <cellStyle name="_VC 6.15.06 update on 06GRC power costs.xls Chart 3_Purchased Power Adj 4.03" xfId="6368"/>
    <cellStyle name="_VC 6.15.06 update on 06GRC power costs.xls Chart 3_Purchased Power Adj 4.03 2" xfId="6369"/>
    <cellStyle name="_VC 6.15.06 update on 06GRC power costs.xls Chart 3_Purchased Power Adj 4.03 2 2" xfId="6370"/>
    <cellStyle name="_VC 6.15.06 update on 06GRC power costs.xls Chart 3_Purchased Power Adj 4.03 3" xfId="6371"/>
    <cellStyle name="_VC 6.15.06 update on 06GRC power costs.xls Chart 3_Rebuttal Power Costs" xfId="6372"/>
    <cellStyle name="_VC 6.15.06 update on 06GRC power costs.xls Chart 3_Rebuttal Power Costs 2" xfId="6373"/>
    <cellStyle name="_VC 6.15.06 update on 06GRC power costs.xls Chart 3_Rebuttal Power Costs 2 2" xfId="6374"/>
    <cellStyle name="_VC 6.15.06 update on 06GRC power costs.xls Chart 3_Rebuttal Power Costs 3" xfId="6375"/>
    <cellStyle name="_VC 6.15.06 update on 06GRC power costs.xls Chart 3_Rebuttal Power Costs 4" xfId="6376"/>
    <cellStyle name="_VC 6.15.06 update on 06GRC power costs.xls Chart 3_Rebuttal Power Costs_Adj Bench DR 3 for Initial Briefs (Electric)" xfId="6377"/>
    <cellStyle name="_VC 6.15.06 update on 06GRC power costs.xls Chart 3_Rebuttal Power Costs_Adj Bench DR 3 for Initial Briefs (Electric) 2" xfId="6378"/>
    <cellStyle name="_VC 6.15.06 update on 06GRC power costs.xls Chart 3_Rebuttal Power Costs_Adj Bench DR 3 for Initial Briefs (Electric) 2 2" xfId="6379"/>
    <cellStyle name="_VC 6.15.06 update on 06GRC power costs.xls Chart 3_Rebuttal Power Costs_Adj Bench DR 3 for Initial Briefs (Electric) 3" xfId="6380"/>
    <cellStyle name="_VC 6.15.06 update on 06GRC power costs.xls Chart 3_Rebuttal Power Costs_Adj Bench DR 3 for Initial Briefs (Electric) 4" xfId="6381"/>
    <cellStyle name="_VC 6.15.06 update on 06GRC power costs.xls Chart 3_Rebuttal Power Costs_Electric Rev Req Model (2009 GRC) Rebuttal" xfId="6382"/>
    <cellStyle name="_VC 6.15.06 update on 06GRC power costs.xls Chart 3_Rebuttal Power Costs_Electric Rev Req Model (2009 GRC) Rebuttal 2" xfId="6383"/>
    <cellStyle name="_VC 6.15.06 update on 06GRC power costs.xls Chart 3_Rebuttal Power Costs_Electric Rev Req Model (2009 GRC) Rebuttal 2 2" xfId="6384"/>
    <cellStyle name="_VC 6.15.06 update on 06GRC power costs.xls Chart 3_Rebuttal Power Costs_Electric Rev Req Model (2009 GRC) Rebuttal 3" xfId="6385"/>
    <cellStyle name="_VC 6.15.06 update on 06GRC power costs.xls Chart 3_Rebuttal Power Costs_Electric Rev Req Model (2009 GRC) Rebuttal 4" xfId="6386"/>
    <cellStyle name="_VC 6.15.06 update on 06GRC power costs.xls Chart 3_Rebuttal Power Costs_Electric Rev Req Model (2009 GRC) Rebuttal REmoval of New  WH Solar AdjustMI" xfId="6387"/>
    <cellStyle name="_VC 6.15.06 update on 06GRC power costs.xls Chart 3_Rebuttal Power Costs_Electric Rev Req Model (2009 GRC) Rebuttal REmoval of New  WH Solar AdjustMI 2" xfId="6388"/>
    <cellStyle name="_VC 6.15.06 update on 06GRC power costs.xls Chart 3_Rebuttal Power Costs_Electric Rev Req Model (2009 GRC) Rebuttal REmoval of New  WH Solar AdjustMI 2 2" xfId="6389"/>
    <cellStyle name="_VC 6.15.06 update on 06GRC power costs.xls Chart 3_Rebuttal Power Costs_Electric Rev Req Model (2009 GRC) Rebuttal REmoval of New  WH Solar AdjustMI 3" xfId="6390"/>
    <cellStyle name="_VC 6.15.06 update on 06GRC power costs.xls Chart 3_Rebuttal Power Costs_Electric Rev Req Model (2009 GRC) Rebuttal REmoval of New  WH Solar AdjustMI 4" xfId="6391"/>
    <cellStyle name="_VC 6.15.06 update on 06GRC power costs.xls Chart 3_Rebuttal Power Costs_Electric Rev Req Model (2009 GRC) Revised 01-18-2010" xfId="6392"/>
    <cellStyle name="_VC 6.15.06 update on 06GRC power costs.xls Chart 3_Rebuttal Power Costs_Electric Rev Req Model (2009 GRC) Revised 01-18-2010 2" xfId="6393"/>
    <cellStyle name="_VC 6.15.06 update on 06GRC power costs.xls Chart 3_Rebuttal Power Costs_Electric Rev Req Model (2009 GRC) Revised 01-18-2010 2 2" xfId="6394"/>
    <cellStyle name="_VC 6.15.06 update on 06GRC power costs.xls Chart 3_Rebuttal Power Costs_Electric Rev Req Model (2009 GRC) Revised 01-18-2010 3" xfId="6395"/>
    <cellStyle name="_VC 6.15.06 update on 06GRC power costs.xls Chart 3_Rebuttal Power Costs_Electric Rev Req Model (2009 GRC) Revised 01-18-2010 4" xfId="6396"/>
    <cellStyle name="_VC 6.15.06 update on 06GRC power costs.xls Chart 3_Rebuttal Power Costs_Final Order Electric EXHIBIT A-1" xfId="6397"/>
    <cellStyle name="_VC 6.15.06 update on 06GRC power costs.xls Chart 3_Rebuttal Power Costs_Final Order Electric EXHIBIT A-1 2" xfId="6398"/>
    <cellStyle name="_VC 6.15.06 update on 06GRC power costs.xls Chart 3_Rebuttal Power Costs_Final Order Electric EXHIBIT A-1 2 2" xfId="6399"/>
    <cellStyle name="_VC 6.15.06 update on 06GRC power costs.xls Chart 3_Rebuttal Power Costs_Final Order Electric EXHIBIT A-1 3" xfId="6400"/>
    <cellStyle name="_VC 6.15.06 update on 06GRC power costs.xls Chart 3_Rebuttal Power Costs_Final Order Electric EXHIBIT A-1 4" xfId="6401"/>
    <cellStyle name="_VC 6.15.06 update on 06GRC power costs.xls Chart 3_ROR &amp; CONV FACTOR" xfId="6402"/>
    <cellStyle name="_VC 6.15.06 update on 06GRC power costs.xls Chart 3_ROR &amp; CONV FACTOR 2" xfId="6403"/>
    <cellStyle name="_VC 6.15.06 update on 06GRC power costs.xls Chart 3_ROR &amp; CONV FACTOR 2 2" xfId="6404"/>
    <cellStyle name="_VC 6.15.06 update on 06GRC power costs.xls Chart 3_ROR &amp; CONV FACTOR 3" xfId="6405"/>
    <cellStyle name="_VC 6.15.06 update on 06GRC power costs.xls Chart 3_ROR 5.02" xfId="6406"/>
    <cellStyle name="_VC 6.15.06 update on 06GRC power costs.xls Chart 3_ROR 5.02 2" xfId="6407"/>
    <cellStyle name="_VC 6.15.06 update on 06GRC power costs.xls Chart 3_ROR 5.02 2 2" xfId="6408"/>
    <cellStyle name="_VC 6.15.06 update on 06GRC power costs.xls Chart 3_ROR 5.02 3" xfId="6409"/>
    <cellStyle name="_VC 6.15.06 update on 06GRC power costs.xls Chart 3_Wind Integration 10GRC" xfId="6410"/>
    <cellStyle name="_VC 6.15.06 update on 06GRC power costs.xls Chart 3_Wind Integration 10GRC 2" xfId="6411"/>
    <cellStyle name="_Worksheet" xfId="6412"/>
    <cellStyle name="_Worksheet 2" xfId="6413"/>
    <cellStyle name="_Worksheet_Chelan PUD Power Costs (8-10)" xfId="6414"/>
    <cellStyle name="_Worksheet_NIM Summary" xfId="6415"/>
    <cellStyle name="_Worksheet_NIM Summary 2" xfId="6416"/>
    <cellStyle name="_Worksheet_Transmission Workbook for May BOD" xfId="6417"/>
    <cellStyle name="_Worksheet_Transmission Workbook for May BOD 2" xfId="6418"/>
    <cellStyle name="_Worksheet_Wind Integration 10GRC" xfId="6419"/>
    <cellStyle name="_Worksheet_Wind Integration 10GRC 2" xfId="6420"/>
    <cellStyle name="0,0_x000d__x000a_NA_x000d__x000a_" xfId="6421"/>
    <cellStyle name="0,0_x000d__x000a_NA_x000d__x000a_ 2" xfId="6422"/>
    <cellStyle name="0000" xfId="6423"/>
    <cellStyle name="000000" xfId="6424"/>
    <cellStyle name="14BLIN - Style8" xfId="6425"/>
    <cellStyle name="14-BT - Style1" xfId="6426"/>
    <cellStyle name="20% - Accent1 2" xfId="6427"/>
    <cellStyle name="20% - Accent1 2 2" xfId="6428"/>
    <cellStyle name="20% - Accent1 2 2 2" xfId="6429"/>
    <cellStyle name="20% - Accent1 2 2 3" xfId="6430"/>
    <cellStyle name="20% - Accent1 2 3" xfId="6431"/>
    <cellStyle name="20% - Accent1 2 3 2" xfId="6432"/>
    <cellStyle name="20% - Accent1 2 4" xfId="6433"/>
    <cellStyle name="20% - Accent1 2 4 2" xfId="6434"/>
    <cellStyle name="20% - Accent1 2 5" xfId="6435"/>
    <cellStyle name="20% - Accent1 2_2009 GRC Compl Filing - Exhibit D" xfId="6436"/>
    <cellStyle name="20% - Accent1 3" xfId="6437"/>
    <cellStyle name="20% - Accent1 3 2" xfId="6438"/>
    <cellStyle name="20% - Accent1 3 3" xfId="6439"/>
    <cellStyle name="20% - Accent1 3 4" xfId="6440"/>
    <cellStyle name="20% - Accent1 4" xfId="6441"/>
    <cellStyle name="20% - Accent1 4 2" xfId="6442"/>
    <cellStyle name="20% - Accent1 4 2 2" xfId="6443"/>
    <cellStyle name="20% - Accent1 4 2 3" xfId="6444"/>
    <cellStyle name="20% - Accent1 4 2 4" xfId="6445"/>
    <cellStyle name="20% - Accent1 4 3" xfId="6446"/>
    <cellStyle name="20% - Accent1 4 3 2" xfId="6447"/>
    <cellStyle name="20% - Accent1 4 4" xfId="6448"/>
    <cellStyle name="20% - Accent1 4 5" xfId="6449"/>
    <cellStyle name="20% - Accent1 4 6" xfId="6450"/>
    <cellStyle name="20% - Accent1 4 7" xfId="6451"/>
    <cellStyle name="20% - Accent1 4 8" xfId="6452"/>
    <cellStyle name="20% - Accent1 5" xfId="6453"/>
    <cellStyle name="20% - Accent1 5 2" xfId="6454"/>
    <cellStyle name="20% - Accent1 6" xfId="6455"/>
    <cellStyle name="20% - Accent1 7" xfId="6456"/>
    <cellStyle name="20% - Accent1 8" xfId="6457"/>
    <cellStyle name="20% - Accent1 9" xfId="6458"/>
    <cellStyle name="20% - Accent2 2" xfId="6459"/>
    <cellStyle name="20% - Accent2 2 2" xfId="6460"/>
    <cellStyle name="20% - Accent2 2 2 2" xfId="6461"/>
    <cellStyle name="20% - Accent2 2 2 3" xfId="6462"/>
    <cellStyle name="20% - Accent2 2 3" xfId="6463"/>
    <cellStyle name="20% - Accent2 2 3 2" xfId="6464"/>
    <cellStyle name="20% - Accent2 2 4" xfId="6465"/>
    <cellStyle name="20% - Accent2 2 4 2" xfId="6466"/>
    <cellStyle name="20% - Accent2 2 5" xfId="6467"/>
    <cellStyle name="20% - Accent2 2_2009 GRC Compl Filing - Exhibit D" xfId="6468"/>
    <cellStyle name="20% - Accent2 3" xfId="6469"/>
    <cellStyle name="20% - Accent2 3 2" xfId="6470"/>
    <cellStyle name="20% - Accent2 3 3" xfId="6471"/>
    <cellStyle name="20% - Accent2 3 4" xfId="6472"/>
    <cellStyle name="20% - Accent2 4" xfId="6473"/>
    <cellStyle name="20% - Accent2 4 2" xfId="6474"/>
    <cellStyle name="20% - Accent2 4 2 2" xfId="6475"/>
    <cellStyle name="20% - Accent2 4 2 3" xfId="6476"/>
    <cellStyle name="20% - Accent2 4 2 4" xfId="6477"/>
    <cellStyle name="20% - Accent2 4 3" xfId="6478"/>
    <cellStyle name="20% - Accent2 4 3 2" xfId="6479"/>
    <cellStyle name="20% - Accent2 4 4" xfId="6480"/>
    <cellStyle name="20% - Accent2 4 5" xfId="6481"/>
    <cellStyle name="20% - Accent2 4 6" xfId="6482"/>
    <cellStyle name="20% - Accent2 4 7" xfId="6483"/>
    <cellStyle name="20% - Accent2 4 8" xfId="6484"/>
    <cellStyle name="20% - Accent2 5" xfId="6485"/>
    <cellStyle name="20% - Accent2 5 2" xfId="6486"/>
    <cellStyle name="20% - Accent2 6" xfId="6487"/>
    <cellStyle name="20% - Accent2 7" xfId="6488"/>
    <cellStyle name="20% - Accent2 8" xfId="6489"/>
    <cellStyle name="20% - Accent2 9" xfId="6490"/>
    <cellStyle name="20% - Accent3 2" xfId="6491"/>
    <cellStyle name="20% - Accent3 2 2" xfId="6492"/>
    <cellStyle name="20% - Accent3 2 2 2" xfId="6493"/>
    <cellStyle name="20% - Accent3 2 2 3" xfId="6494"/>
    <cellStyle name="20% - Accent3 2 3" xfId="6495"/>
    <cellStyle name="20% - Accent3 2 3 2" xfId="6496"/>
    <cellStyle name="20% - Accent3 2 4" xfId="6497"/>
    <cellStyle name="20% - Accent3 2 4 2" xfId="6498"/>
    <cellStyle name="20% - Accent3 2 5" xfId="6499"/>
    <cellStyle name="20% - Accent3 2_2009 GRC Compl Filing - Exhibit D" xfId="6500"/>
    <cellStyle name="20% - Accent3 3" xfId="6501"/>
    <cellStyle name="20% - Accent3 3 2" xfId="6502"/>
    <cellStyle name="20% - Accent3 3 3" xfId="6503"/>
    <cellStyle name="20% - Accent3 3 4" xfId="6504"/>
    <cellStyle name="20% - Accent3 4" xfId="6505"/>
    <cellStyle name="20% - Accent3 4 2" xfId="6506"/>
    <cellStyle name="20% - Accent3 4 2 2" xfId="6507"/>
    <cellStyle name="20% - Accent3 4 2 3" xfId="6508"/>
    <cellStyle name="20% - Accent3 4 2 4" xfId="6509"/>
    <cellStyle name="20% - Accent3 4 3" xfId="6510"/>
    <cellStyle name="20% - Accent3 4 3 2" xfId="6511"/>
    <cellStyle name="20% - Accent3 4 4" xfId="6512"/>
    <cellStyle name="20% - Accent3 4 5" xfId="6513"/>
    <cellStyle name="20% - Accent3 4 6" xfId="6514"/>
    <cellStyle name="20% - Accent3 4 7" xfId="6515"/>
    <cellStyle name="20% - Accent3 4 8" xfId="6516"/>
    <cellStyle name="20% - Accent3 5" xfId="6517"/>
    <cellStyle name="20% - Accent3 5 2" xfId="6518"/>
    <cellStyle name="20% - Accent3 6" xfId="6519"/>
    <cellStyle name="20% - Accent3 7" xfId="6520"/>
    <cellStyle name="20% - Accent3 8" xfId="6521"/>
    <cellStyle name="20% - Accent3 9" xfId="6522"/>
    <cellStyle name="20% - Accent4 2" xfId="6523"/>
    <cellStyle name="20% - Accent4 2 2" xfId="6524"/>
    <cellStyle name="20% - Accent4 2 2 2" xfId="6525"/>
    <cellStyle name="20% - Accent4 2 2 3" xfId="6526"/>
    <cellStyle name="20% - Accent4 2 3" xfId="6527"/>
    <cellStyle name="20% - Accent4 2 3 2" xfId="6528"/>
    <cellStyle name="20% - Accent4 2 4" xfId="6529"/>
    <cellStyle name="20% - Accent4 2 4 2" xfId="6530"/>
    <cellStyle name="20% - Accent4 2 5" xfId="6531"/>
    <cellStyle name="20% - Accent4 2_2009 GRC Compl Filing - Exhibit D" xfId="6532"/>
    <cellStyle name="20% - Accent4 3" xfId="6533"/>
    <cellStyle name="20% - Accent4 3 2" xfId="6534"/>
    <cellStyle name="20% - Accent4 3 3" xfId="6535"/>
    <cellStyle name="20% - Accent4 3 4" xfId="6536"/>
    <cellStyle name="20% - Accent4 4" xfId="6537"/>
    <cellStyle name="20% - Accent4 4 2" xfId="6538"/>
    <cellStyle name="20% - Accent4 4 2 2" xfId="6539"/>
    <cellStyle name="20% - Accent4 4 2 3" xfId="6540"/>
    <cellStyle name="20% - Accent4 4 2 4" xfId="6541"/>
    <cellStyle name="20% - Accent4 4 3" xfId="6542"/>
    <cellStyle name="20% - Accent4 4 3 2" xfId="6543"/>
    <cellStyle name="20% - Accent4 4 4" xfId="6544"/>
    <cellStyle name="20% - Accent4 4 5" xfId="6545"/>
    <cellStyle name="20% - Accent4 4 6" xfId="6546"/>
    <cellStyle name="20% - Accent4 4 7" xfId="6547"/>
    <cellStyle name="20% - Accent4 4 8" xfId="6548"/>
    <cellStyle name="20% - Accent4 5" xfId="6549"/>
    <cellStyle name="20% - Accent4 5 2" xfId="6550"/>
    <cellStyle name="20% - Accent4 6" xfId="6551"/>
    <cellStyle name="20% - Accent4 7" xfId="6552"/>
    <cellStyle name="20% - Accent4 8" xfId="6553"/>
    <cellStyle name="20% - Accent4 9" xfId="6554"/>
    <cellStyle name="20% - Accent5 2" xfId="6555"/>
    <cellStyle name="20% - Accent5 2 2" xfId="6556"/>
    <cellStyle name="20% - Accent5 2 2 2" xfId="6557"/>
    <cellStyle name="20% - Accent5 2 2 3" xfId="6558"/>
    <cellStyle name="20% - Accent5 2 3" xfId="6559"/>
    <cellStyle name="20% - Accent5 2 3 2" xfId="6560"/>
    <cellStyle name="20% - Accent5 2 4" xfId="6561"/>
    <cellStyle name="20% - Accent5 2_2009 GRC Compl Filing - Exhibit D" xfId="6562"/>
    <cellStyle name="20% - Accent5 3" xfId="6563"/>
    <cellStyle name="20% - Accent5 3 2" xfId="6564"/>
    <cellStyle name="20% - Accent5 3 3" xfId="6565"/>
    <cellStyle name="20% - Accent5 3 4" xfId="6566"/>
    <cellStyle name="20% - Accent5 4" xfId="6567"/>
    <cellStyle name="20% - Accent5 4 2" xfId="6568"/>
    <cellStyle name="20% - Accent5 4 3" xfId="6569"/>
    <cellStyle name="20% - Accent5 4 4" xfId="6570"/>
    <cellStyle name="20% - Accent5 5" xfId="6571"/>
    <cellStyle name="20% - Accent5 5 2" xfId="6572"/>
    <cellStyle name="20% - Accent5 6" xfId="6573"/>
    <cellStyle name="20% - Accent5 6 2" xfId="6574"/>
    <cellStyle name="20% - Accent5 7" xfId="6575"/>
    <cellStyle name="20% - Accent5 8" xfId="6576"/>
    <cellStyle name="20% - Accent5 9" xfId="6577"/>
    <cellStyle name="20% - Accent6 2" xfId="6578"/>
    <cellStyle name="20% - Accent6 2 2" xfId="6579"/>
    <cellStyle name="20% - Accent6 2 2 2" xfId="6580"/>
    <cellStyle name="20% - Accent6 2 2 3" xfId="6581"/>
    <cellStyle name="20% - Accent6 2 3" xfId="6582"/>
    <cellStyle name="20% - Accent6 2 3 2" xfId="6583"/>
    <cellStyle name="20% - Accent6 2 4" xfId="6584"/>
    <cellStyle name="20% - Accent6 2 4 2" xfId="6585"/>
    <cellStyle name="20% - Accent6 2 5" xfId="6586"/>
    <cellStyle name="20% - Accent6 2_2009 GRC Compl Filing - Exhibit D" xfId="6587"/>
    <cellStyle name="20% - Accent6 3" xfId="6588"/>
    <cellStyle name="20% - Accent6 3 2" xfId="6589"/>
    <cellStyle name="20% - Accent6 3 3" xfId="6590"/>
    <cellStyle name="20% - Accent6 3 4" xfId="6591"/>
    <cellStyle name="20% - Accent6 4" xfId="6592"/>
    <cellStyle name="20% - Accent6 4 2" xfId="6593"/>
    <cellStyle name="20% - Accent6 4 2 2" xfId="6594"/>
    <cellStyle name="20% - Accent6 4 2 3" xfId="6595"/>
    <cellStyle name="20% - Accent6 4 2 4" xfId="6596"/>
    <cellStyle name="20% - Accent6 4 3" xfId="6597"/>
    <cellStyle name="20% - Accent6 4 3 2" xfId="6598"/>
    <cellStyle name="20% - Accent6 4 4" xfId="6599"/>
    <cellStyle name="20% - Accent6 4 5" xfId="6600"/>
    <cellStyle name="20% - Accent6 4 6" xfId="6601"/>
    <cellStyle name="20% - Accent6 4 7" xfId="6602"/>
    <cellStyle name="20% - Accent6 4 8" xfId="6603"/>
    <cellStyle name="20% - Accent6 5" xfId="6604"/>
    <cellStyle name="20% - Accent6 5 2" xfId="6605"/>
    <cellStyle name="20% - Accent6 6" xfId="6606"/>
    <cellStyle name="20% - Accent6 7" xfId="6607"/>
    <cellStyle name="20% - Accent6 8" xfId="6608"/>
    <cellStyle name="20% - Accent6 9" xfId="6609"/>
    <cellStyle name="40% - Accent1 2" xfId="6610"/>
    <cellStyle name="40% - Accent1 2 2" xfId="6611"/>
    <cellStyle name="40% - Accent1 2 2 2" xfId="6612"/>
    <cellStyle name="40% - Accent1 2 2 3" xfId="6613"/>
    <cellStyle name="40% - Accent1 2 3" xfId="6614"/>
    <cellStyle name="40% - Accent1 2 3 2" xfId="6615"/>
    <cellStyle name="40% - Accent1 2 4" xfId="6616"/>
    <cellStyle name="40% - Accent1 2 4 2" xfId="6617"/>
    <cellStyle name="40% - Accent1 2 5" xfId="6618"/>
    <cellStyle name="40% - Accent1 2_2009 GRC Compl Filing - Exhibit D" xfId="6619"/>
    <cellStyle name="40% - Accent1 3" xfId="6620"/>
    <cellStyle name="40% - Accent1 3 2" xfId="6621"/>
    <cellStyle name="40% - Accent1 3 3" xfId="6622"/>
    <cellStyle name="40% - Accent1 3 4" xfId="6623"/>
    <cellStyle name="40% - Accent1 4" xfId="6624"/>
    <cellStyle name="40% - Accent1 4 2" xfId="6625"/>
    <cellStyle name="40% - Accent1 4 2 2" xfId="6626"/>
    <cellStyle name="40% - Accent1 4 2 3" xfId="6627"/>
    <cellStyle name="40% - Accent1 4 2 4" xfId="6628"/>
    <cellStyle name="40% - Accent1 4 3" xfId="6629"/>
    <cellStyle name="40% - Accent1 4 3 2" xfId="6630"/>
    <cellStyle name="40% - Accent1 4 4" xfId="6631"/>
    <cellStyle name="40% - Accent1 4 5" xfId="6632"/>
    <cellStyle name="40% - Accent1 4 6" xfId="6633"/>
    <cellStyle name="40% - Accent1 4 7" xfId="6634"/>
    <cellStyle name="40% - Accent1 4 8" xfId="6635"/>
    <cellStyle name="40% - Accent1 5" xfId="6636"/>
    <cellStyle name="40% - Accent1 5 2" xfId="6637"/>
    <cellStyle name="40% - Accent1 6" xfId="6638"/>
    <cellStyle name="40% - Accent1 7" xfId="6639"/>
    <cellStyle name="40% - Accent1 8" xfId="6640"/>
    <cellStyle name="40% - Accent1 9" xfId="6641"/>
    <cellStyle name="40% - Accent2 2" xfId="6642"/>
    <cellStyle name="40% - Accent2 2 2" xfId="6643"/>
    <cellStyle name="40% - Accent2 2 2 2" xfId="6644"/>
    <cellStyle name="40% - Accent2 2 2 3" xfId="6645"/>
    <cellStyle name="40% - Accent2 2 3" xfId="6646"/>
    <cellStyle name="40% - Accent2 2 3 2" xfId="6647"/>
    <cellStyle name="40% - Accent2 2 4" xfId="6648"/>
    <cellStyle name="40% - Accent2 2_2009 GRC Compl Filing - Exhibit D" xfId="6649"/>
    <cellStyle name="40% - Accent2 3" xfId="6650"/>
    <cellStyle name="40% - Accent2 3 2" xfId="6651"/>
    <cellStyle name="40% - Accent2 3 3" xfId="6652"/>
    <cellStyle name="40% - Accent2 3 4" xfId="6653"/>
    <cellStyle name="40% - Accent2 4" xfId="6654"/>
    <cellStyle name="40% - Accent2 4 2" xfId="6655"/>
    <cellStyle name="40% - Accent2 4 3" xfId="6656"/>
    <cellStyle name="40% - Accent2 4 4" xfId="6657"/>
    <cellStyle name="40% - Accent2 5" xfId="6658"/>
    <cellStyle name="40% - Accent2 5 2" xfId="6659"/>
    <cellStyle name="40% - Accent2 6" xfId="6660"/>
    <cellStyle name="40% - Accent2 6 2" xfId="6661"/>
    <cellStyle name="40% - Accent2 7" xfId="6662"/>
    <cellStyle name="40% - Accent2 8" xfId="6663"/>
    <cellStyle name="40% - Accent2 9" xfId="6664"/>
    <cellStyle name="40% - Accent3 2" xfId="6665"/>
    <cellStyle name="40% - Accent3 2 2" xfId="6666"/>
    <cellStyle name="40% - Accent3 2 2 2" xfId="6667"/>
    <cellStyle name="40% - Accent3 2 2 3" xfId="6668"/>
    <cellStyle name="40% - Accent3 2 3" xfId="6669"/>
    <cellStyle name="40% - Accent3 2 3 2" xfId="6670"/>
    <cellStyle name="40% - Accent3 2 4" xfId="6671"/>
    <cellStyle name="40% - Accent3 2 4 2" xfId="6672"/>
    <cellStyle name="40% - Accent3 2 5" xfId="6673"/>
    <cellStyle name="40% - Accent3 2_2009 GRC Compl Filing - Exhibit D" xfId="6674"/>
    <cellStyle name="40% - Accent3 3" xfId="6675"/>
    <cellStyle name="40% - Accent3 3 2" xfId="6676"/>
    <cellStyle name="40% - Accent3 3 3" xfId="6677"/>
    <cellStyle name="40% - Accent3 3 4" xfId="6678"/>
    <cellStyle name="40% - Accent3 4" xfId="6679"/>
    <cellStyle name="40% - Accent3 4 2" xfId="6680"/>
    <cellStyle name="40% - Accent3 4 2 2" xfId="6681"/>
    <cellStyle name="40% - Accent3 4 2 3" xfId="6682"/>
    <cellStyle name="40% - Accent3 4 2 4" xfId="6683"/>
    <cellStyle name="40% - Accent3 4 3" xfId="6684"/>
    <cellStyle name="40% - Accent3 4 3 2" xfId="6685"/>
    <cellStyle name="40% - Accent3 4 4" xfId="6686"/>
    <cellStyle name="40% - Accent3 4 5" xfId="6687"/>
    <cellStyle name="40% - Accent3 4 6" xfId="6688"/>
    <cellStyle name="40% - Accent3 4 7" xfId="6689"/>
    <cellStyle name="40% - Accent3 4 8" xfId="6690"/>
    <cellStyle name="40% - Accent3 5" xfId="6691"/>
    <cellStyle name="40% - Accent3 5 2" xfId="6692"/>
    <cellStyle name="40% - Accent3 6" xfId="6693"/>
    <cellStyle name="40% - Accent3 7" xfId="6694"/>
    <cellStyle name="40% - Accent3 8" xfId="6695"/>
    <cellStyle name="40% - Accent3 9" xfId="6696"/>
    <cellStyle name="40% - Accent4 2" xfId="6697"/>
    <cellStyle name="40% - Accent4 2 2" xfId="6698"/>
    <cellStyle name="40% - Accent4 2 2 2" xfId="6699"/>
    <cellStyle name="40% - Accent4 2 2 3" xfId="6700"/>
    <cellStyle name="40% - Accent4 2 3" xfId="6701"/>
    <cellStyle name="40% - Accent4 2 3 2" xfId="6702"/>
    <cellStyle name="40% - Accent4 2 4" xfId="6703"/>
    <cellStyle name="40% - Accent4 2 4 2" xfId="6704"/>
    <cellStyle name="40% - Accent4 2 5" xfId="6705"/>
    <cellStyle name="40% - Accent4 2_2009 GRC Compl Filing - Exhibit D" xfId="6706"/>
    <cellStyle name="40% - Accent4 3" xfId="6707"/>
    <cellStyle name="40% - Accent4 3 2" xfId="6708"/>
    <cellStyle name="40% - Accent4 3 3" xfId="6709"/>
    <cellStyle name="40% - Accent4 3 4" xfId="6710"/>
    <cellStyle name="40% - Accent4 4" xfId="6711"/>
    <cellStyle name="40% - Accent4 4 2" xfId="6712"/>
    <cellStyle name="40% - Accent4 4 2 2" xfId="6713"/>
    <cellStyle name="40% - Accent4 4 2 3" xfId="6714"/>
    <cellStyle name="40% - Accent4 4 2 4" xfId="6715"/>
    <cellStyle name="40% - Accent4 4 3" xfId="6716"/>
    <cellStyle name="40% - Accent4 4 3 2" xfId="6717"/>
    <cellStyle name="40% - Accent4 4 4" xfId="6718"/>
    <cellStyle name="40% - Accent4 4 5" xfId="6719"/>
    <cellStyle name="40% - Accent4 4 6" xfId="6720"/>
    <cellStyle name="40% - Accent4 4 7" xfId="6721"/>
    <cellStyle name="40% - Accent4 4 8" xfId="6722"/>
    <cellStyle name="40% - Accent4 5" xfId="6723"/>
    <cellStyle name="40% - Accent4 5 2" xfId="6724"/>
    <cellStyle name="40% - Accent4 6" xfId="6725"/>
    <cellStyle name="40% - Accent4 7" xfId="6726"/>
    <cellStyle name="40% - Accent4 8" xfId="6727"/>
    <cellStyle name="40% - Accent4 9" xfId="6728"/>
    <cellStyle name="40% - Accent5 2" xfId="6729"/>
    <cellStyle name="40% - Accent5 2 2" xfId="6730"/>
    <cellStyle name="40% - Accent5 2 2 2" xfId="6731"/>
    <cellStyle name="40% - Accent5 2 2 3" xfId="6732"/>
    <cellStyle name="40% - Accent5 2 3" xfId="6733"/>
    <cellStyle name="40% - Accent5 2 3 2" xfId="6734"/>
    <cellStyle name="40% - Accent5 2 4" xfId="6735"/>
    <cellStyle name="40% - Accent5 2 4 2" xfId="6736"/>
    <cellStyle name="40% - Accent5 2 5" xfId="6737"/>
    <cellStyle name="40% - Accent5 2_2009 GRC Compl Filing - Exhibit D" xfId="6738"/>
    <cellStyle name="40% - Accent5 3" xfId="6739"/>
    <cellStyle name="40% - Accent5 3 2" xfId="6740"/>
    <cellStyle name="40% - Accent5 3 3" xfId="6741"/>
    <cellStyle name="40% - Accent5 3 4" xfId="6742"/>
    <cellStyle name="40% - Accent5 4" xfId="6743"/>
    <cellStyle name="40% - Accent5 4 2" xfId="6744"/>
    <cellStyle name="40% - Accent5 4 2 2" xfId="6745"/>
    <cellStyle name="40% - Accent5 4 2 3" xfId="6746"/>
    <cellStyle name="40% - Accent5 4 2 4" xfId="6747"/>
    <cellStyle name="40% - Accent5 4 3" xfId="6748"/>
    <cellStyle name="40% - Accent5 4 3 2" xfId="6749"/>
    <cellStyle name="40% - Accent5 4 4" xfId="6750"/>
    <cellStyle name="40% - Accent5 4 5" xfId="6751"/>
    <cellStyle name="40% - Accent5 4 6" xfId="6752"/>
    <cellStyle name="40% - Accent5 4 7" xfId="6753"/>
    <cellStyle name="40% - Accent5 4 8" xfId="6754"/>
    <cellStyle name="40% - Accent5 5" xfId="6755"/>
    <cellStyle name="40% - Accent5 5 2" xfId="6756"/>
    <cellStyle name="40% - Accent5 6" xfId="6757"/>
    <cellStyle name="40% - Accent5 7" xfId="6758"/>
    <cellStyle name="40% - Accent5 8" xfId="6759"/>
    <cellStyle name="40% - Accent5 9" xfId="6760"/>
    <cellStyle name="40% - Accent6 2" xfId="6761"/>
    <cellStyle name="40% - Accent6 2 2" xfId="6762"/>
    <cellStyle name="40% - Accent6 2 2 2" xfId="6763"/>
    <cellStyle name="40% - Accent6 2 2 3" xfId="6764"/>
    <cellStyle name="40% - Accent6 2 3" xfId="6765"/>
    <cellStyle name="40% - Accent6 2 3 2" xfId="6766"/>
    <cellStyle name="40% - Accent6 2 4" xfId="6767"/>
    <cellStyle name="40% - Accent6 2 4 2" xfId="6768"/>
    <cellStyle name="40% - Accent6 2 5" xfId="6769"/>
    <cellStyle name="40% - Accent6 2_2009 GRC Compl Filing - Exhibit D" xfId="6770"/>
    <cellStyle name="40% - Accent6 3" xfId="6771"/>
    <cellStyle name="40% - Accent6 3 2" xfId="6772"/>
    <cellStyle name="40% - Accent6 3 3" xfId="6773"/>
    <cellStyle name="40% - Accent6 3 4" xfId="6774"/>
    <cellStyle name="40% - Accent6 4" xfId="6775"/>
    <cellStyle name="40% - Accent6 4 2" xfId="6776"/>
    <cellStyle name="40% - Accent6 4 2 2" xfId="6777"/>
    <cellStyle name="40% - Accent6 4 2 3" xfId="6778"/>
    <cellStyle name="40% - Accent6 4 2 4" xfId="6779"/>
    <cellStyle name="40% - Accent6 4 3" xfId="6780"/>
    <cellStyle name="40% - Accent6 4 3 2" xfId="6781"/>
    <cellStyle name="40% - Accent6 4 4" xfId="6782"/>
    <cellStyle name="40% - Accent6 4 5" xfId="6783"/>
    <cellStyle name="40% - Accent6 4 6" xfId="6784"/>
    <cellStyle name="40% - Accent6 4 7" xfId="6785"/>
    <cellStyle name="40% - Accent6 4 8" xfId="6786"/>
    <cellStyle name="40% - Accent6 5" xfId="6787"/>
    <cellStyle name="40% - Accent6 5 2" xfId="6788"/>
    <cellStyle name="40% - Accent6 6" xfId="6789"/>
    <cellStyle name="40% - Accent6 7" xfId="6790"/>
    <cellStyle name="40% - Accent6 8" xfId="6791"/>
    <cellStyle name="40% - Accent6 9" xfId="6792"/>
    <cellStyle name="60% - Accent1 2" xfId="6793"/>
    <cellStyle name="60% - Accent1 2 2" xfId="6794"/>
    <cellStyle name="60% - Accent1 2 2 2" xfId="6795"/>
    <cellStyle name="60% - Accent1 2 3" xfId="6796"/>
    <cellStyle name="60% - Accent1 3" xfId="6797"/>
    <cellStyle name="60% - Accent1 3 2" xfId="6798"/>
    <cellStyle name="60% - Accent1 3 3" xfId="6799"/>
    <cellStyle name="60% - Accent1 3 4" xfId="6800"/>
    <cellStyle name="60% - Accent1 4" xfId="6801"/>
    <cellStyle name="60% - Accent1 5" xfId="6802"/>
    <cellStyle name="60% - Accent1 6" xfId="6803"/>
    <cellStyle name="60% - Accent2 2" xfId="6804"/>
    <cellStyle name="60% - Accent2 2 2" xfId="6805"/>
    <cellStyle name="60% - Accent2 2 2 2" xfId="6806"/>
    <cellStyle name="60% - Accent2 2 3" xfId="6807"/>
    <cellStyle name="60% - Accent2 3" xfId="6808"/>
    <cellStyle name="60% - Accent2 3 2" xfId="6809"/>
    <cellStyle name="60% - Accent2 3 3" xfId="6810"/>
    <cellStyle name="60% - Accent2 3 4" xfId="6811"/>
    <cellStyle name="60% - Accent2 4" xfId="6812"/>
    <cellStyle name="60% - Accent2 5" xfId="6813"/>
    <cellStyle name="60% - Accent2 6" xfId="6814"/>
    <cellStyle name="60% - Accent3 2" xfId="6815"/>
    <cellStyle name="60% - Accent3 2 2" xfId="6816"/>
    <cellStyle name="60% - Accent3 2 2 2" xfId="6817"/>
    <cellStyle name="60% - Accent3 2 3" xfId="6818"/>
    <cellStyle name="60% - Accent3 3" xfId="6819"/>
    <cellStyle name="60% - Accent3 3 2" xfId="6820"/>
    <cellStyle name="60% - Accent3 3 3" xfId="6821"/>
    <cellStyle name="60% - Accent3 3 4" xfId="6822"/>
    <cellStyle name="60% - Accent3 4" xfId="6823"/>
    <cellStyle name="60% - Accent3 5" xfId="6824"/>
    <cellStyle name="60% - Accent3 6" xfId="6825"/>
    <cellStyle name="60% - Accent4 2" xfId="6826"/>
    <cellStyle name="60% - Accent4 2 2" xfId="6827"/>
    <cellStyle name="60% - Accent4 2 2 2" xfId="6828"/>
    <cellStyle name="60% - Accent4 2 3" xfId="6829"/>
    <cellStyle name="60% - Accent4 3" xfId="6830"/>
    <cellStyle name="60% - Accent4 3 2" xfId="6831"/>
    <cellStyle name="60% - Accent4 3 3" xfId="6832"/>
    <cellStyle name="60% - Accent4 3 4" xfId="6833"/>
    <cellStyle name="60% - Accent4 4" xfId="6834"/>
    <cellStyle name="60% - Accent4 5" xfId="6835"/>
    <cellStyle name="60% - Accent4 6" xfId="6836"/>
    <cellStyle name="60% - Accent5 2" xfId="6837"/>
    <cellStyle name="60% - Accent5 2 2" xfId="6838"/>
    <cellStyle name="60% - Accent5 2 2 2" xfId="6839"/>
    <cellStyle name="60% - Accent5 2 3" xfId="6840"/>
    <cellStyle name="60% - Accent5 3" xfId="6841"/>
    <cellStyle name="60% - Accent5 3 2" xfId="6842"/>
    <cellStyle name="60% - Accent5 3 3" xfId="6843"/>
    <cellStyle name="60% - Accent5 3 4" xfId="6844"/>
    <cellStyle name="60% - Accent5 4" xfId="6845"/>
    <cellStyle name="60% - Accent5 5" xfId="6846"/>
    <cellStyle name="60% - Accent5 6" xfId="6847"/>
    <cellStyle name="60% - Accent6 2" xfId="6848"/>
    <cellStyle name="60% - Accent6 2 2" xfId="6849"/>
    <cellStyle name="60% - Accent6 2 2 2" xfId="6850"/>
    <cellStyle name="60% - Accent6 2 3" xfId="6851"/>
    <cellStyle name="60% - Accent6 3" xfId="6852"/>
    <cellStyle name="60% - Accent6 3 2" xfId="6853"/>
    <cellStyle name="60% - Accent6 3 3" xfId="6854"/>
    <cellStyle name="60% - Accent6 3 4" xfId="6855"/>
    <cellStyle name="60% - Accent6 4" xfId="6856"/>
    <cellStyle name="60% - Accent6 5" xfId="6857"/>
    <cellStyle name="60% - Accent6 6" xfId="6858"/>
    <cellStyle name="Accent1 - 20%" xfId="6859"/>
    <cellStyle name="Accent1 - 20% 2" xfId="6860"/>
    <cellStyle name="Accent1 - 40%" xfId="6861"/>
    <cellStyle name="Accent1 - 40% 2" xfId="6862"/>
    <cellStyle name="Accent1 - 60%" xfId="6863"/>
    <cellStyle name="Accent1 10" xfId="6864"/>
    <cellStyle name="Accent1 11" xfId="6865"/>
    <cellStyle name="Accent1 2" xfId="6866"/>
    <cellStyle name="Accent1 2 2" xfId="6867"/>
    <cellStyle name="Accent1 2 2 2" xfId="6868"/>
    <cellStyle name="Accent1 2 3" xfId="6869"/>
    <cellStyle name="Accent1 3" xfId="6870"/>
    <cellStyle name="Accent1 3 2" xfId="6871"/>
    <cellStyle name="Accent1 3 3" xfId="6872"/>
    <cellStyle name="Accent1 3 4" xfId="6873"/>
    <cellStyle name="Accent1 4" xfId="6874"/>
    <cellStyle name="Accent1 4 2" xfId="6875"/>
    <cellStyle name="Accent1 4 3" xfId="6876"/>
    <cellStyle name="Accent1 5" xfId="6877"/>
    <cellStyle name="Accent1 6" xfId="6878"/>
    <cellStyle name="Accent1 7" xfId="6879"/>
    <cellStyle name="Accent1 8" xfId="6880"/>
    <cellStyle name="Accent1 9" xfId="6881"/>
    <cellStyle name="Accent2 - 20%" xfId="6882"/>
    <cellStyle name="Accent2 - 20% 2" xfId="6883"/>
    <cellStyle name="Accent2 - 40%" xfId="6884"/>
    <cellStyle name="Accent2 - 40% 2" xfId="6885"/>
    <cellStyle name="Accent2 - 60%" xfId="6886"/>
    <cellStyle name="Accent2 10" xfId="6887"/>
    <cellStyle name="Accent2 11" xfId="6888"/>
    <cellStyle name="Accent2 2" xfId="6889"/>
    <cellStyle name="Accent2 2 2" xfId="6890"/>
    <cellStyle name="Accent2 2 2 2" xfId="6891"/>
    <cellStyle name="Accent2 2 3" xfId="6892"/>
    <cellStyle name="Accent2 3" xfId="6893"/>
    <cellStyle name="Accent2 3 2" xfId="6894"/>
    <cellStyle name="Accent2 3 3" xfId="6895"/>
    <cellStyle name="Accent2 3 4" xfId="6896"/>
    <cellStyle name="Accent2 4" xfId="6897"/>
    <cellStyle name="Accent2 4 2" xfId="6898"/>
    <cellStyle name="Accent2 4 3" xfId="6899"/>
    <cellStyle name="Accent2 5" xfId="6900"/>
    <cellStyle name="Accent2 6" xfId="6901"/>
    <cellStyle name="Accent2 7" xfId="6902"/>
    <cellStyle name="Accent2 8" xfId="6903"/>
    <cellStyle name="Accent2 9" xfId="6904"/>
    <cellStyle name="Accent3 - 20%" xfId="6905"/>
    <cellStyle name="Accent3 - 20% 2" xfId="6906"/>
    <cellStyle name="Accent3 - 40%" xfId="6907"/>
    <cellStyle name="Accent3 - 40% 2" xfId="6908"/>
    <cellStyle name="Accent3 - 60%" xfId="6909"/>
    <cellStyle name="Accent3 10" xfId="6910"/>
    <cellStyle name="Accent3 11" xfId="6911"/>
    <cellStyle name="Accent3 2" xfId="6912"/>
    <cellStyle name="Accent3 2 2" xfId="6913"/>
    <cellStyle name="Accent3 2 2 2" xfId="6914"/>
    <cellStyle name="Accent3 2 3" xfId="6915"/>
    <cellStyle name="Accent3 3" xfId="6916"/>
    <cellStyle name="Accent3 3 2" xfId="6917"/>
    <cellStyle name="Accent3 3 3" xfId="6918"/>
    <cellStyle name="Accent3 3 4" xfId="6919"/>
    <cellStyle name="Accent3 4" xfId="6920"/>
    <cellStyle name="Accent3 4 2" xfId="6921"/>
    <cellStyle name="Accent3 4 3" xfId="6922"/>
    <cellStyle name="Accent3 5" xfId="6923"/>
    <cellStyle name="Accent3 6" xfId="6924"/>
    <cellStyle name="Accent3 7" xfId="6925"/>
    <cellStyle name="Accent3 8" xfId="6926"/>
    <cellStyle name="Accent3 9" xfId="6927"/>
    <cellStyle name="Accent4 - 20%" xfId="6928"/>
    <cellStyle name="Accent4 - 20% 2" xfId="6929"/>
    <cellStyle name="Accent4 - 40%" xfId="6930"/>
    <cellStyle name="Accent4 - 40% 2" xfId="6931"/>
    <cellStyle name="Accent4 - 60%" xfId="6932"/>
    <cellStyle name="Accent4 10" xfId="6933"/>
    <cellStyle name="Accent4 11" xfId="6934"/>
    <cellStyle name="Accent4 2" xfId="6935"/>
    <cellStyle name="Accent4 2 2" xfId="6936"/>
    <cellStyle name="Accent4 2 2 2" xfId="6937"/>
    <cellStyle name="Accent4 2 3" xfId="6938"/>
    <cellStyle name="Accent4 3" xfId="6939"/>
    <cellStyle name="Accent4 3 2" xfId="6940"/>
    <cellStyle name="Accent4 3 3" xfId="6941"/>
    <cellStyle name="Accent4 3 4" xfId="6942"/>
    <cellStyle name="Accent4 4" xfId="6943"/>
    <cellStyle name="Accent4 4 2" xfId="6944"/>
    <cellStyle name="Accent4 4 3" xfId="6945"/>
    <cellStyle name="Accent4 5" xfId="6946"/>
    <cellStyle name="Accent4 6" xfId="6947"/>
    <cellStyle name="Accent4 7" xfId="6948"/>
    <cellStyle name="Accent4 8" xfId="6949"/>
    <cellStyle name="Accent4 9" xfId="6950"/>
    <cellStyle name="Accent5 - 20%" xfId="6951"/>
    <cellStyle name="Accent5 - 20% 2" xfId="6952"/>
    <cellStyle name="Accent5 - 40%" xfId="6953"/>
    <cellStyle name="Accent5 - 40% 2" xfId="6954"/>
    <cellStyle name="Accent5 - 60%" xfId="6955"/>
    <cellStyle name="Accent5 10" xfId="6956"/>
    <cellStyle name="Accent5 11" xfId="6957"/>
    <cellStyle name="Accent5 12" xfId="6958"/>
    <cellStyle name="Accent5 13" xfId="6959"/>
    <cellStyle name="Accent5 14" xfId="6960"/>
    <cellStyle name="Accent5 15" xfId="6961"/>
    <cellStyle name="Accent5 16" xfId="6962"/>
    <cellStyle name="Accent5 17" xfId="6963"/>
    <cellStyle name="Accent5 18" xfId="6964"/>
    <cellStyle name="Accent5 19" xfId="6965"/>
    <cellStyle name="Accent5 2" xfId="6966"/>
    <cellStyle name="Accent5 2 2" xfId="6967"/>
    <cellStyle name="Accent5 2 2 2" xfId="6968"/>
    <cellStyle name="Accent5 2 3" xfId="6969"/>
    <cellStyle name="Accent5 20" xfId="6970"/>
    <cellStyle name="Accent5 21" xfId="6971"/>
    <cellStyle name="Accent5 22" xfId="6972"/>
    <cellStyle name="Accent5 23" xfId="6973"/>
    <cellStyle name="Accent5 24" xfId="6974"/>
    <cellStyle name="Accent5 25" xfId="6975"/>
    <cellStyle name="Accent5 26" xfId="6976"/>
    <cellStyle name="Accent5 27" xfId="6977"/>
    <cellStyle name="Accent5 28" xfId="6978"/>
    <cellStyle name="Accent5 29" xfId="6979"/>
    <cellStyle name="Accent5 3" xfId="6980"/>
    <cellStyle name="Accent5 3 2" xfId="6981"/>
    <cellStyle name="Accent5 3 3" xfId="6982"/>
    <cellStyle name="Accent5 30" xfId="6983"/>
    <cellStyle name="Accent5 31" xfId="6984"/>
    <cellStyle name="Accent5 32" xfId="6985"/>
    <cellStyle name="Accent5 4" xfId="6986"/>
    <cellStyle name="Accent5 5" xfId="6987"/>
    <cellStyle name="Accent5 6" xfId="6988"/>
    <cellStyle name="Accent5 7" xfId="6989"/>
    <cellStyle name="Accent5 8" xfId="6990"/>
    <cellStyle name="Accent5 9" xfId="6991"/>
    <cellStyle name="Accent6 - 20%" xfId="6992"/>
    <cellStyle name="Accent6 - 20% 2" xfId="6993"/>
    <cellStyle name="Accent6 - 40%" xfId="6994"/>
    <cellStyle name="Accent6 - 40% 2" xfId="6995"/>
    <cellStyle name="Accent6 - 60%" xfId="6996"/>
    <cellStyle name="Accent6 10" xfId="6997"/>
    <cellStyle name="Accent6 11" xfId="6998"/>
    <cellStyle name="Accent6 2" xfId="6999"/>
    <cellStyle name="Accent6 2 2" xfId="7000"/>
    <cellStyle name="Accent6 2 2 2" xfId="7001"/>
    <cellStyle name="Accent6 2 3" xfId="7002"/>
    <cellStyle name="Accent6 3" xfId="7003"/>
    <cellStyle name="Accent6 3 2" xfId="7004"/>
    <cellStyle name="Accent6 3 3" xfId="7005"/>
    <cellStyle name="Accent6 3 4" xfId="7006"/>
    <cellStyle name="Accent6 4" xfId="7007"/>
    <cellStyle name="Accent6 4 2" xfId="7008"/>
    <cellStyle name="Accent6 4 3" xfId="7009"/>
    <cellStyle name="Accent6 5" xfId="7010"/>
    <cellStyle name="Accent6 6" xfId="7011"/>
    <cellStyle name="Accent6 7" xfId="7012"/>
    <cellStyle name="Accent6 8" xfId="7013"/>
    <cellStyle name="Accent6 9" xfId="7014"/>
    <cellStyle name="Bad 2" xfId="7015"/>
    <cellStyle name="Bad 2 2" xfId="7016"/>
    <cellStyle name="Bad 2 2 2" xfId="7017"/>
    <cellStyle name="Bad 2 3" xfId="7018"/>
    <cellStyle name="Bad 3" xfId="7019"/>
    <cellStyle name="Bad 3 2" xfId="7020"/>
    <cellStyle name="Bad 3 3" xfId="7021"/>
    <cellStyle name="Bad 3 4" xfId="7022"/>
    <cellStyle name="Bad 4" xfId="7023"/>
    <cellStyle name="Bad 5" xfId="7024"/>
    <cellStyle name="Bad 6" xfId="7025"/>
    <cellStyle name="blank" xfId="7026"/>
    <cellStyle name="bld-li - Style4" xfId="7027"/>
    <cellStyle name="Calc Currency (0)" xfId="7028"/>
    <cellStyle name="Calc Currency (0) 2" xfId="7029"/>
    <cellStyle name="Calc Currency (0) 2 2" xfId="7030"/>
    <cellStyle name="Calc Currency (0) 3" xfId="7031"/>
    <cellStyle name="Calc Currency (0) 4" xfId="7032"/>
    <cellStyle name="Calculation 2" xfId="7033"/>
    <cellStyle name="Calculation 2 2" xfId="7034"/>
    <cellStyle name="Calculation 2 2 2" xfId="7035"/>
    <cellStyle name="Calculation 2 2 3" xfId="7036"/>
    <cellStyle name="Calculation 2 3" xfId="7037"/>
    <cellStyle name="Calculation 2 3 2" xfId="7038"/>
    <cellStyle name="Calculation 2 3 3" xfId="7039"/>
    <cellStyle name="Calculation 2 3 4" xfId="7040"/>
    <cellStyle name="Calculation 2 4" xfId="7041"/>
    <cellStyle name="Calculation 2 4 2" xfId="7042"/>
    <cellStyle name="Calculation 2 5" xfId="7043"/>
    <cellStyle name="Calculation 3" xfId="7044"/>
    <cellStyle name="Calculation 3 2" xfId="7045"/>
    <cellStyle name="Calculation 3 3" xfId="7046"/>
    <cellStyle name="Calculation 3 4" xfId="7047"/>
    <cellStyle name="Calculation 4" xfId="7048"/>
    <cellStyle name="Calculation 4 2" xfId="7049"/>
    <cellStyle name="Calculation 4 2 2" xfId="7050"/>
    <cellStyle name="Calculation 4 3" xfId="7051"/>
    <cellStyle name="Calculation 4 3 2" xfId="7052"/>
    <cellStyle name="Calculation 4 4" xfId="7053"/>
    <cellStyle name="Calculation 4 4 2" xfId="7054"/>
    <cellStyle name="Calculation 5" xfId="7055"/>
    <cellStyle name="Calculation 5 2" xfId="7056"/>
    <cellStyle name="Calculation 6" xfId="7057"/>
    <cellStyle name="Calculation 7" xfId="7058"/>
    <cellStyle name="Calculation 8" xfId="7059"/>
    <cellStyle name="Calculation 9" xfId="7060"/>
    <cellStyle name="Calculation 9 2" xfId="7061"/>
    <cellStyle name="Check Cell 2" xfId="7062"/>
    <cellStyle name="Check Cell 2 2" xfId="7063"/>
    <cellStyle name="Check Cell 2 2 2" xfId="7064"/>
    <cellStyle name="Check Cell 2 2 3" xfId="7065"/>
    <cellStyle name="Check Cell 2 3" xfId="7066"/>
    <cellStyle name="Check Cell 3" xfId="7067"/>
    <cellStyle name="Check Cell 4" xfId="7068"/>
    <cellStyle name="CheckCell" xfId="7069"/>
    <cellStyle name="CheckCell 2" xfId="7070"/>
    <cellStyle name="CheckCell 2 2" xfId="7071"/>
    <cellStyle name="CheckCell 3" xfId="7072"/>
    <cellStyle name="CheckCell 4" xfId="7073"/>
    <cellStyle name="CheckCell_Electric Rev Req Model (2009 GRC) Rebuttal" xfId="7074"/>
    <cellStyle name="Comma" xfId="1" builtinId="3"/>
    <cellStyle name="Comma [0] 2" xfId="9533"/>
    <cellStyle name="Comma 10" xfId="7075"/>
    <cellStyle name="Comma 10 2" xfId="7076"/>
    <cellStyle name="Comma 10 2 2" xfId="7077"/>
    <cellStyle name="Comma 10 2 3" xfId="7078"/>
    <cellStyle name="Comma 10 3" xfId="7079"/>
    <cellStyle name="Comma 10 4" xfId="7080"/>
    <cellStyle name="Comma 11" xfId="7081"/>
    <cellStyle name="Comma 11 2" xfId="7082"/>
    <cellStyle name="Comma 11 2 2" xfId="7083"/>
    <cellStyle name="Comma 11 3" xfId="7084"/>
    <cellStyle name="Comma 11 4" xfId="7085"/>
    <cellStyle name="Comma 12" xfId="7086"/>
    <cellStyle name="Comma 12 2" xfId="7087"/>
    <cellStyle name="Comma 12 2 2" xfId="7088"/>
    <cellStyle name="Comma 12 3" xfId="7089"/>
    <cellStyle name="Comma 12 4" xfId="7090"/>
    <cellStyle name="Comma 13" xfId="7091"/>
    <cellStyle name="Comma 13 2" xfId="7092"/>
    <cellStyle name="Comma 13 2 2" xfId="7093"/>
    <cellStyle name="Comma 13 3" xfId="7094"/>
    <cellStyle name="Comma 13 4" xfId="7095"/>
    <cellStyle name="Comma 14" xfId="7096"/>
    <cellStyle name="Comma 14 2" xfId="7097"/>
    <cellStyle name="Comma 14 2 2" xfId="7098"/>
    <cellStyle name="Comma 14 3" xfId="7099"/>
    <cellStyle name="Comma 14 4" xfId="7100"/>
    <cellStyle name="Comma 15" xfId="7101"/>
    <cellStyle name="Comma 15 2" xfId="7102"/>
    <cellStyle name="Comma 15 2 2" xfId="7103"/>
    <cellStyle name="Comma 15 3" xfId="7104"/>
    <cellStyle name="Comma 16" xfId="7105"/>
    <cellStyle name="Comma 16 2" xfId="7106"/>
    <cellStyle name="Comma 16 3" xfId="7107"/>
    <cellStyle name="Comma 17" xfId="7108"/>
    <cellStyle name="Comma 17 2" xfId="7109"/>
    <cellStyle name="Comma 17 2 2" xfId="7110"/>
    <cellStyle name="Comma 17 3" xfId="7111"/>
    <cellStyle name="Comma 17 3 2" xfId="7112"/>
    <cellStyle name="Comma 17 4" xfId="7113"/>
    <cellStyle name="Comma 17 4 2" xfId="7114"/>
    <cellStyle name="Comma 17 5" xfId="7115"/>
    <cellStyle name="Comma 18" xfId="7116"/>
    <cellStyle name="Comma 18 2" xfId="7117"/>
    <cellStyle name="Comma 18 3" xfId="7118"/>
    <cellStyle name="Comma 18 4" xfId="7119"/>
    <cellStyle name="Comma 19" xfId="7120"/>
    <cellStyle name="Comma 19 2" xfId="7121"/>
    <cellStyle name="Comma 19 3" xfId="7122"/>
    <cellStyle name="Comma 2" xfId="6"/>
    <cellStyle name="Comma 2 10" xfId="7123"/>
    <cellStyle name="Comma 2 2" xfId="7124"/>
    <cellStyle name="Comma 2 2 2" xfId="7125"/>
    <cellStyle name="Comma 2 2 2 2" xfId="7126"/>
    <cellStyle name="Comma 2 2 2 3" xfId="7127"/>
    <cellStyle name="Comma 2 2 3" xfId="7128"/>
    <cellStyle name="Comma 2 2 3 2" xfId="7129"/>
    <cellStyle name="Comma 2 2 4" xfId="7130"/>
    <cellStyle name="Comma 2 2 5" xfId="7131"/>
    <cellStyle name="Comma 2 3" xfId="7132"/>
    <cellStyle name="Comma 2 3 2" xfId="7133"/>
    <cellStyle name="Comma 2 3 3" xfId="7134"/>
    <cellStyle name="Comma 2 4" xfId="7135"/>
    <cellStyle name="Comma 2 4 2" xfId="7136"/>
    <cellStyle name="Comma 2 5" xfId="7137"/>
    <cellStyle name="Comma 2 5 2" xfId="7138"/>
    <cellStyle name="Comma 2 6" xfId="7139"/>
    <cellStyle name="Comma 2 6 2" xfId="7140"/>
    <cellStyle name="Comma 2 7" xfId="7141"/>
    <cellStyle name="Comma 2 7 2" xfId="7142"/>
    <cellStyle name="Comma 2 8" xfId="7143"/>
    <cellStyle name="Comma 2 8 2" xfId="7144"/>
    <cellStyle name="Comma 2 9" xfId="7145"/>
    <cellStyle name="Comma 2_Chelan PUD Power Costs (8-10)" xfId="7146"/>
    <cellStyle name="Comma 20" xfId="7147"/>
    <cellStyle name="Comma 20 2" xfId="7148"/>
    <cellStyle name="Comma 21" xfId="7149"/>
    <cellStyle name="Comma 22" xfId="7150"/>
    <cellStyle name="Comma 23" xfId="7151"/>
    <cellStyle name="Comma 24" xfId="7152"/>
    <cellStyle name="Comma 24 2" xfId="7153"/>
    <cellStyle name="Comma 24 3" xfId="7154"/>
    <cellStyle name="Comma 25" xfId="7155"/>
    <cellStyle name="Comma 25 2" xfId="7156"/>
    <cellStyle name="Comma 26" xfId="7157"/>
    <cellStyle name="Comma 26 2" xfId="7158"/>
    <cellStyle name="Comma 27" xfId="7159"/>
    <cellStyle name="Comma 27 2" xfId="7160"/>
    <cellStyle name="Comma 28" xfId="7161"/>
    <cellStyle name="Comma 28 2" xfId="7162"/>
    <cellStyle name="Comma 29" xfId="7163"/>
    <cellStyle name="Comma 3" xfId="7164"/>
    <cellStyle name="Comma 3 2" xfId="7165"/>
    <cellStyle name="Comma 3 2 2" xfId="7166"/>
    <cellStyle name="Comma 3 2 2 2" xfId="7167"/>
    <cellStyle name="Comma 3 2 3" xfId="7168"/>
    <cellStyle name="Comma 3 2 4" xfId="9532"/>
    <cellStyle name="Comma 3 3" xfId="7169"/>
    <cellStyle name="Comma 3 3 2" xfId="7170"/>
    <cellStyle name="Comma 3 4" xfId="7171"/>
    <cellStyle name="Comma 3 4 2" xfId="7172"/>
    <cellStyle name="Comma 3 5" xfId="7173"/>
    <cellStyle name="Comma 3 6" xfId="7174"/>
    <cellStyle name="Comma 30" xfId="7175"/>
    <cellStyle name="Comma 31" xfId="7176"/>
    <cellStyle name="Comma 31 2" xfId="7177"/>
    <cellStyle name="Comma 31 3" xfId="7178"/>
    <cellStyle name="Comma 32" xfId="7179"/>
    <cellStyle name="Comma 32 2" xfId="7180"/>
    <cellStyle name="Comma 33" xfId="7181"/>
    <cellStyle name="Comma 34" xfId="7182"/>
    <cellStyle name="Comma 35" xfId="7183"/>
    <cellStyle name="Comma 36" xfId="7184"/>
    <cellStyle name="Comma 37" xfId="7185"/>
    <cellStyle name="Comma 38" xfId="7186"/>
    <cellStyle name="Comma 39" xfId="7187"/>
    <cellStyle name="Comma 4" xfId="7188"/>
    <cellStyle name="Comma 4 2" xfId="7189"/>
    <cellStyle name="Comma 4 2 2" xfId="7190"/>
    <cellStyle name="Comma 4 2 3" xfId="7191"/>
    <cellStyle name="Comma 4 3" xfId="7192"/>
    <cellStyle name="Comma 4 3 2" xfId="7193"/>
    <cellStyle name="Comma 4 4" xfId="7194"/>
    <cellStyle name="Comma 4 5" xfId="7195"/>
    <cellStyle name="Comma 4 6" xfId="7196"/>
    <cellStyle name="Comma 40" xfId="7197"/>
    <cellStyle name="Comma 41" xfId="7198"/>
    <cellStyle name="Comma 42" xfId="7199"/>
    <cellStyle name="Comma 43" xfId="7200"/>
    <cellStyle name="Comma 44" xfId="7201"/>
    <cellStyle name="Comma 45" xfId="7202"/>
    <cellStyle name="Comma 46" xfId="7203"/>
    <cellStyle name="Comma 47" xfId="7204"/>
    <cellStyle name="Comma 48" xfId="7205"/>
    <cellStyle name="Comma 49" xfId="7206"/>
    <cellStyle name="Comma 5" xfId="7207"/>
    <cellStyle name="Comma 5 2" xfId="7208"/>
    <cellStyle name="Comma 5 2 2" xfId="7209"/>
    <cellStyle name="Comma 5 3" xfId="7210"/>
    <cellStyle name="Comma 5 4" xfId="7211"/>
    <cellStyle name="Comma 5 5" xfId="7212"/>
    <cellStyle name="Comma 5 6" xfId="7213"/>
    <cellStyle name="Comma 50" xfId="7214"/>
    <cellStyle name="Comma 51" xfId="7215"/>
    <cellStyle name="Comma 51 2" xfId="7216"/>
    <cellStyle name="Comma 52" xfId="7217"/>
    <cellStyle name="Comma 53" xfId="7218"/>
    <cellStyle name="Comma 54" xfId="7219"/>
    <cellStyle name="Comma 55" xfId="7220"/>
    <cellStyle name="Comma 56" xfId="7221"/>
    <cellStyle name="Comma 57" xfId="7222"/>
    <cellStyle name="Comma 58" xfId="7223"/>
    <cellStyle name="Comma 59" xfId="7224"/>
    <cellStyle name="Comma 6" xfId="7225"/>
    <cellStyle name="Comma 6 2" xfId="7226"/>
    <cellStyle name="Comma 6 2 2" xfId="7227"/>
    <cellStyle name="Comma 6 2 2 2" xfId="7228"/>
    <cellStyle name="Comma 6 2 3" xfId="7229"/>
    <cellStyle name="Comma 6 3" xfId="7230"/>
    <cellStyle name="Comma 6 3 2" xfId="7231"/>
    <cellStyle name="Comma 6 4" xfId="7232"/>
    <cellStyle name="Comma 60" xfId="7233"/>
    <cellStyle name="Comma 61" xfId="7234"/>
    <cellStyle name="Comma 62" xfId="7235"/>
    <cellStyle name="Comma 63" xfId="7236"/>
    <cellStyle name="Comma 64" xfId="7237"/>
    <cellStyle name="Comma 65" xfId="7238"/>
    <cellStyle name="Comma 66" xfId="9535"/>
    <cellStyle name="Comma 67" xfId="9514"/>
    <cellStyle name="Comma 68" xfId="9510"/>
    <cellStyle name="Comma 69" xfId="9507"/>
    <cellStyle name="Comma 7" xfId="7239"/>
    <cellStyle name="Comma 7 2" xfId="7240"/>
    <cellStyle name="Comma 7 2 2" xfId="7241"/>
    <cellStyle name="Comma 7 3" xfId="7242"/>
    <cellStyle name="Comma 7 4" xfId="7243"/>
    <cellStyle name="Comma 70" xfId="9537"/>
    <cellStyle name="Comma 8" xfId="7244"/>
    <cellStyle name="Comma 8 2" xfId="7245"/>
    <cellStyle name="Comma 8 2 2" xfId="7246"/>
    <cellStyle name="Comma 8 2 2 2" xfId="7247"/>
    <cellStyle name="Comma 8 2 3" xfId="7248"/>
    <cellStyle name="Comma 8 3" xfId="7249"/>
    <cellStyle name="Comma 8 3 2" xfId="7250"/>
    <cellStyle name="Comma 8 4" xfId="7251"/>
    <cellStyle name="Comma 8 5" xfId="7252"/>
    <cellStyle name="Comma 9" xfId="7253"/>
    <cellStyle name="Comma 9 2" xfId="7254"/>
    <cellStyle name="Comma 9 2 2" xfId="7255"/>
    <cellStyle name="Comma 9 2 2 2" xfId="7256"/>
    <cellStyle name="Comma 9 2 3" xfId="7257"/>
    <cellStyle name="Comma 9 3" xfId="7258"/>
    <cellStyle name="Comma 9 3 2" xfId="7259"/>
    <cellStyle name="Comma 9 3 3" xfId="7260"/>
    <cellStyle name="Comma 9 3 4" xfId="7261"/>
    <cellStyle name="Comma 9 4" xfId="7262"/>
    <cellStyle name="Comma 9 4 2" xfId="7263"/>
    <cellStyle name="Comma 9 5" xfId="7264"/>
    <cellStyle name="Comma 9 5 2" xfId="7265"/>
    <cellStyle name="Comma 9 6" xfId="7266"/>
    <cellStyle name="Comma 9 7" xfId="7267"/>
    <cellStyle name="Comma 9 8" xfId="7268"/>
    <cellStyle name="Comma 9 9" xfId="7269"/>
    <cellStyle name="Comma0" xfId="7270"/>
    <cellStyle name="Comma0 - Style2" xfId="7271"/>
    <cellStyle name="Comma0 - Style2 2" xfId="7272"/>
    <cellStyle name="Comma0 - Style4" xfId="7273"/>
    <cellStyle name="Comma0 - Style4 2" xfId="7274"/>
    <cellStyle name="Comma0 - Style4 3" xfId="7275"/>
    <cellStyle name="Comma0 - Style5" xfId="7276"/>
    <cellStyle name="Comma0 - Style5 2" xfId="7277"/>
    <cellStyle name="Comma0 - Style5 2 2" xfId="7278"/>
    <cellStyle name="Comma0 - Style5 3" xfId="7279"/>
    <cellStyle name="Comma0 - Style5_ACCOUNTS" xfId="7280"/>
    <cellStyle name="Comma0 10" xfId="7281"/>
    <cellStyle name="Comma0 11" xfId="7282"/>
    <cellStyle name="Comma0 12" xfId="7283"/>
    <cellStyle name="Comma0 13" xfId="7284"/>
    <cellStyle name="Comma0 14" xfId="7285"/>
    <cellStyle name="Comma0 15" xfId="7286"/>
    <cellStyle name="Comma0 16" xfId="7287"/>
    <cellStyle name="Comma0 17" xfId="7288"/>
    <cellStyle name="Comma0 18" xfId="7289"/>
    <cellStyle name="Comma0 19" xfId="7290"/>
    <cellStyle name="Comma0 2" xfId="7291"/>
    <cellStyle name="Comma0 2 2" xfId="7292"/>
    <cellStyle name="Comma0 2 3" xfId="7293"/>
    <cellStyle name="Comma0 20" xfId="7294"/>
    <cellStyle name="Comma0 21" xfId="7295"/>
    <cellStyle name="Comma0 22" xfId="7296"/>
    <cellStyle name="Comma0 23" xfId="7297"/>
    <cellStyle name="Comma0 24" xfId="7298"/>
    <cellStyle name="Comma0 25" xfId="7299"/>
    <cellStyle name="Comma0 26" xfId="7300"/>
    <cellStyle name="Comma0 27" xfId="7301"/>
    <cellStyle name="Comma0 28" xfId="7302"/>
    <cellStyle name="Comma0 29" xfId="7303"/>
    <cellStyle name="Comma0 3" xfId="7304"/>
    <cellStyle name="Comma0 3 2" xfId="7305"/>
    <cellStyle name="Comma0 3 3" xfId="7306"/>
    <cellStyle name="Comma0 30" xfId="7307"/>
    <cellStyle name="Comma0 31" xfId="7308"/>
    <cellStyle name="Comma0 32" xfId="7309"/>
    <cellStyle name="Comma0 33" xfId="7310"/>
    <cellStyle name="Comma0 34" xfId="7311"/>
    <cellStyle name="Comma0 35" xfId="7312"/>
    <cellStyle name="Comma0 36" xfId="7313"/>
    <cellStyle name="Comma0 37" xfId="7314"/>
    <cellStyle name="Comma0 38" xfId="7315"/>
    <cellStyle name="Comma0 39" xfId="7316"/>
    <cellStyle name="Comma0 4" xfId="7317"/>
    <cellStyle name="Comma0 4 2" xfId="7318"/>
    <cellStyle name="Comma0 40" xfId="7319"/>
    <cellStyle name="Comma0 41" xfId="7320"/>
    <cellStyle name="Comma0 42" xfId="7321"/>
    <cellStyle name="Comma0 43" xfId="7322"/>
    <cellStyle name="Comma0 44" xfId="7323"/>
    <cellStyle name="Comma0 45" xfId="7324"/>
    <cellStyle name="Comma0 46" xfId="7325"/>
    <cellStyle name="Comma0 47" xfId="7326"/>
    <cellStyle name="Comma0 5" xfId="7327"/>
    <cellStyle name="Comma0 5 2" xfId="7328"/>
    <cellStyle name="Comma0 5 3" xfId="7329"/>
    <cellStyle name="Comma0 6" xfId="7330"/>
    <cellStyle name="Comma0 7" xfId="7331"/>
    <cellStyle name="Comma0 8" xfId="7332"/>
    <cellStyle name="Comma0 9" xfId="7333"/>
    <cellStyle name="Comma0_00COS Ind Allocators" xfId="7334"/>
    <cellStyle name="Comma1 - Style1" xfId="7335"/>
    <cellStyle name="Comma1 - Style1 2" xfId="7336"/>
    <cellStyle name="Comma1 - Style1 2 2" xfId="7337"/>
    <cellStyle name="Comma1 - Style1 3" xfId="7338"/>
    <cellStyle name="Comma1 - Style1 4" xfId="7339"/>
    <cellStyle name="Comma1 - Style1_ACCOUNTS" xfId="7340"/>
    <cellStyle name="Copied" xfId="7341"/>
    <cellStyle name="Copied 2" xfId="7342"/>
    <cellStyle name="Copied 2 2" xfId="7343"/>
    <cellStyle name="Copied 3" xfId="7344"/>
    <cellStyle name="Copied 4" xfId="7345"/>
    <cellStyle name="COST1" xfId="7346"/>
    <cellStyle name="COST1 2" xfId="7347"/>
    <cellStyle name="COST1 2 2" xfId="7348"/>
    <cellStyle name="COST1 3" xfId="7349"/>
    <cellStyle name="COST1 4" xfId="7350"/>
    <cellStyle name="Curren - Style1" xfId="7351"/>
    <cellStyle name="Curren - Style1 2" xfId="7352"/>
    <cellStyle name="Curren - Style2" xfId="7353"/>
    <cellStyle name="Curren - Style2 2" xfId="7354"/>
    <cellStyle name="Curren - Style2 2 2" xfId="7355"/>
    <cellStyle name="Curren - Style2 3" xfId="7356"/>
    <cellStyle name="Curren - Style2 4" xfId="7357"/>
    <cellStyle name="Curren - Style2_ACCOUNTS" xfId="7358"/>
    <cellStyle name="Curren - Style5" xfId="7359"/>
    <cellStyle name="Curren - Style5 2" xfId="7360"/>
    <cellStyle name="Curren - Style6" xfId="7361"/>
    <cellStyle name="Curren - Style6 2" xfId="7362"/>
    <cellStyle name="Curren - Style6 2 2" xfId="7363"/>
    <cellStyle name="Curren - Style6 3" xfId="7364"/>
    <cellStyle name="Curren - Style6_ACCOUNTS" xfId="7365"/>
    <cellStyle name="Currency" xfId="2" builtinId="4"/>
    <cellStyle name="Currency 10" xfId="7366"/>
    <cellStyle name="Currency 10 2" xfId="7367"/>
    <cellStyle name="Currency 10 2 2" xfId="7368"/>
    <cellStyle name="Currency 10 3" xfId="7369"/>
    <cellStyle name="Currency 10 4" xfId="7370"/>
    <cellStyle name="Currency 11" xfId="7371"/>
    <cellStyle name="Currency 11 2" xfId="7372"/>
    <cellStyle name="Currency 11 2 2" xfId="7373"/>
    <cellStyle name="Currency 11 3" xfId="7374"/>
    <cellStyle name="Currency 11 4" xfId="7375"/>
    <cellStyle name="Currency 12" xfId="7376"/>
    <cellStyle name="Currency 12 2" xfId="7377"/>
    <cellStyle name="Currency 12 2 2" xfId="7378"/>
    <cellStyle name="Currency 12 3" xfId="7379"/>
    <cellStyle name="Currency 12 3 2" xfId="7380"/>
    <cellStyle name="Currency 12 4" xfId="7381"/>
    <cellStyle name="Currency 12 4 2" xfId="7382"/>
    <cellStyle name="Currency 12 5" xfId="7383"/>
    <cellStyle name="Currency 12 6" xfId="7384"/>
    <cellStyle name="Currency 13" xfId="7385"/>
    <cellStyle name="Currency 13 2" xfId="7386"/>
    <cellStyle name="Currency 13 3" xfId="7387"/>
    <cellStyle name="Currency 14" xfId="7388"/>
    <cellStyle name="Currency 14 2" xfId="7389"/>
    <cellStyle name="Currency 14 2 2" xfId="7390"/>
    <cellStyle name="Currency 14 3" xfId="7391"/>
    <cellStyle name="Currency 14 3 2" xfId="7392"/>
    <cellStyle name="Currency 14 4" xfId="7393"/>
    <cellStyle name="Currency 14 4 2" xfId="7394"/>
    <cellStyle name="Currency 15" xfId="7395"/>
    <cellStyle name="Currency 15 2" xfId="7396"/>
    <cellStyle name="Currency 15 3" xfId="7397"/>
    <cellStyle name="Currency 15 4" xfId="7398"/>
    <cellStyle name="Currency 16" xfId="7399"/>
    <cellStyle name="Currency 16 2" xfId="7400"/>
    <cellStyle name="Currency 16 3" xfId="7401"/>
    <cellStyle name="Currency 16 4" xfId="7402"/>
    <cellStyle name="Currency 17" xfId="7403"/>
    <cellStyle name="Currency 18" xfId="7404"/>
    <cellStyle name="Currency 18 2" xfId="7405"/>
    <cellStyle name="Currency 19" xfId="7406"/>
    <cellStyle name="Currency 19 2" xfId="7407"/>
    <cellStyle name="Currency 2" xfId="5"/>
    <cellStyle name="Currency 2 2" xfId="7408"/>
    <cellStyle name="Currency 2 2 2" xfId="7409"/>
    <cellStyle name="Currency 2 2 2 2" xfId="7410"/>
    <cellStyle name="Currency 2 2 2 3" xfId="7411"/>
    <cellStyle name="Currency 2 2 3" xfId="7412"/>
    <cellStyle name="Currency 2 2 4" xfId="7413"/>
    <cellStyle name="Currency 2 3" xfId="7414"/>
    <cellStyle name="Currency 2 3 2" xfId="7415"/>
    <cellStyle name="Currency 2 3 3" xfId="7416"/>
    <cellStyle name="Currency 2 4" xfId="7417"/>
    <cellStyle name="Currency 2 4 2" xfId="7418"/>
    <cellStyle name="Currency 2 5" xfId="7419"/>
    <cellStyle name="Currency 2 5 2" xfId="7420"/>
    <cellStyle name="Currency 2 6" xfId="7421"/>
    <cellStyle name="Currency 2 6 2" xfId="7422"/>
    <cellStyle name="Currency 2 7" xfId="7423"/>
    <cellStyle name="Currency 2 7 2" xfId="7424"/>
    <cellStyle name="Currency 2 8" xfId="7425"/>
    <cellStyle name="Currency 2 8 2" xfId="7426"/>
    <cellStyle name="Currency 2 9" xfId="7427"/>
    <cellStyle name="Currency 20" xfId="7428"/>
    <cellStyle name="Currency 21" xfId="7429"/>
    <cellStyle name="Currency 22" xfId="7430"/>
    <cellStyle name="Currency 23" xfId="7431"/>
    <cellStyle name="Currency 24" xfId="7432"/>
    <cellStyle name="Currency 24 2" xfId="7433"/>
    <cellStyle name="Currency 25" xfId="7434"/>
    <cellStyle name="Currency 25 2" xfId="7435"/>
    <cellStyle name="Currency 25 3" xfId="7436"/>
    <cellStyle name="Currency 26" xfId="7437"/>
    <cellStyle name="Currency 27" xfId="7438"/>
    <cellStyle name="Currency 27 2" xfId="7439"/>
    <cellStyle name="Currency 3" xfId="7440"/>
    <cellStyle name="Currency 3 2" xfId="7441"/>
    <cellStyle name="Currency 3 2 2" xfId="7442"/>
    <cellStyle name="Currency 3 2 2 2" xfId="7443"/>
    <cellStyle name="Currency 3 2 3" xfId="7444"/>
    <cellStyle name="Currency 3 2 4" xfId="9531"/>
    <cellStyle name="Currency 3 3" xfId="7445"/>
    <cellStyle name="Currency 3 3 2" xfId="7446"/>
    <cellStyle name="Currency 3 4" xfId="7447"/>
    <cellStyle name="Currency 3 5" xfId="7448"/>
    <cellStyle name="Currency 4" xfId="7449"/>
    <cellStyle name="Currency 4 2" xfId="7450"/>
    <cellStyle name="Currency 4 2 2" xfId="7451"/>
    <cellStyle name="Currency 4 2 2 2" xfId="7452"/>
    <cellStyle name="Currency 4 2 3" xfId="7453"/>
    <cellStyle name="Currency 4 2 4" xfId="7454"/>
    <cellStyle name="Currency 4 3" xfId="7455"/>
    <cellStyle name="Currency 4 3 2" xfId="7456"/>
    <cellStyle name="Currency 4 3 2 2" xfId="7457"/>
    <cellStyle name="Currency 4 3 3" xfId="7458"/>
    <cellStyle name="Currency 4 3 3 2" xfId="7459"/>
    <cellStyle name="Currency 4 3 4" xfId="7460"/>
    <cellStyle name="Currency 4 3 4 2" xfId="7461"/>
    <cellStyle name="Currency 4 4" xfId="7462"/>
    <cellStyle name="Currency 4 4 2" xfId="7463"/>
    <cellStyle name="Currency 4 5" xfId="7464"/>
    <cellStyle name="Currency 4 6" xfId="7465"/>
    <cellStyle name="Currency 4 7" xfId="9530"/>
    <cellStyle name="Currency 4_2009 GRC Compliance Filing (Electric) for Exh A-1" xfId="7466"/>
    <cellStyle name="Currency 5" xfId="7467"/>
    <cellStyle name="Currency 5 2" xfId="7468"/>
    <cellStyle name="Currency 5 2 2" xfId="7469"/>
    <cellStyle name="Currency 5 3" xfId="7470"/>
    <cellStyle name="Currency 5 4" xfId="7471"/>
    <cellStyle name="Currency 6" xfId="7472"/>
    <cellStyle name="Currency 6 2" xfId="7473"/>
    <cellStyle name="Currency 6 2 2" xfId="7474"/>
    <cellStyle name="Currency 6 3" xfId="7475"/>
    <cellStyle name="Currency 6 4" xfId="7476"/>
    <cellStyle name="Currency 7" xfId="7477"/>
    <cellStyle name="Currency 7 2" xfId="7478"/>
    <cellStyle name="Currency 7 2 2" xfId="7479"/>
    <cellStyle name="Currency 7 3" xfId="7480"/>
    <cellStyle name="Currency 7 4" xfId="7481"/>
    <cellStyle name="Currency 8" xfId="7482"/>
    <cellStyle name="Currency 8 2" xfId="7483"/>
    <cellStyle name="Currency 8 2 2" xfId="7484"/>
    <cellStyle name="Currency 8 2 2 2" xfId="7485"/>
    <cellStyle name="Currency 8 2 2 3" xfId="7486"/>
    <cellStyle name="Currency 8 2 2 4" xfId="7487"/>
    <cellStyle name="Currency 8 2 3" xfId="7488"/>
    <cellStyle name="Currency 8 2 3 2" xfId="7489"/>
    <cellStyle name="Currency 8 2 4" xfId="7490"/>
    <cellStyle name="Currency 8 2 5" xfId="7491"/>
    <cellStyle name="Currency 8 2 6" xfId="7492"/>
    <cellStyle name="Currency 8 3" xfId="7493"/>
    <cellStyle name="Currency 8 3 2" xfId="7494"/>
    <cellStyle name="Currency 8 4" xfId="7495"/>
    <cellStyle name="Currency 8 4 2" xfId="7496"/>
    <cellStyle name="Currency 8 5" xfId="7497"/>
    <cellStyle name="Currency 8 6" xfId="7498"/>
    <cellStyle name="Currency 9" xfId="7499"/>
    <cellStyle name="Currency 9 2" xfId="7500"/>
    <cellStyle name="Currency 9 2 2" xfId="7501"/>
    <cellStyle name="Currency 9 2 2 2" xfId="7502"/>
    <cellStyle name="Currency 9 2 3" xfId="7503"/>
    <cellStyle name="Currency 9 3" xfId="7504"/>
    <cellStyle name="Currency 9 3 2" xfId="7505"/>
    <cellStyle name="Currency 9 3 3" xfId="7506"/>
    <cellStyle name="Currency 9 3 4" xfId="7507"/>
    <cellStyle name="Currency 9 4" xfId="7508"/>
    <cellStyle name="Currency 9 4 2" xfId="7509"/>
    <cellStyle name="Currency 9 5" xfId="7510"/>
    <cellStyle name="Currency 9 5 2" xfId="7511"/>
    <cellStyle name="Currency 9 6" xfId="7512"/>
    <cellStyle name="Currency 9 7" xfId="7513"/>
    <cellStyle name="Currency 9 8" xfId="7514"/>
    <cellStyle name="Currency 9 9" xfId="7515"/>
    <cellStyle name="Currency0" xfId="7516"/>
    <cellStyle name="Currency0 2" xfId="7517"/>
    <cellStyle name="Currency0 2 2" xfId="7518"/>
    <cellStyle name="Currency0 2 2 2" xfId="7519"/>
    <cellStyle name="Currency0 2 3" xfId="7520"/>
    <cellStyle name="Currency0 3" xfId="7521"/>
    <cellStyle name="Currency0 3 2" xfId="7522"/>
    <cellStyle name="Currency0 3 3" xfId="7523"/>
    <cellStyle name="Currency0 4" xfId="7524"/>
    <cellStyle name="Currency0 4 2" xfId="7525"/>
    <cellStyle name="Currency0 4 3" xfId="7526"/>
    <cellStyle name="Currency0 5" xfId="7527"/>
    <cellStyle name="Currency0 6" xfId="7528"/>
    <cellStyle name="Currency0 7" xfId="7529"/>
    <cellStyle name="Currency0_ACCOUNTS" xfId="7530"/>
    <cellStyle name="Date" xfId="7531"/>
    <cellStyle name="Date 2" xfId="7532"/>
    <cellStyle name="Date 2 2" xfId="7533"/>
    <cellStyle name="Date 2 3" xfId="7534"/>
    <cellStyle name="Date 3" xfId="7535"/>
    <cellStyle name="Date 3 2" xfId="7536"/>
    <cellStyle name="Date 3 3" xfId="7537"/>
    <cellStyle name="Date 4" xfId="7538"/>
    <cellStyle name="Date 4 2" xfId="7539"/>
    <cellStyle name="Date 5" xfId="7540"/>
    <cellStyle name="Date 5 2" xfId="7541"/>
    <cellStyle name="Date 5 3" xfId="7542"/>
    <cellStyle name="Date 6" xfId="7543"/>
    <cellStyle name="Date 7" xfId="7544"/>
    <cellStyle name="Date 8" xfId="7545"/>
    <cellStyle name="Date_903 SAP 2-6-09" xfId="7546"/>
    <cellStyle name="drp-sh - Style2" xfId="7547"/>
    <cellStyle name="Emphasis 1" xfId="7548"/>
    <cellStyle name="Emphasis 1 2" xfId="7549"/>
    <cellStyle name="Emphasis 2" xfId="7550"/>
    <cellStyle name="Emphasis 2 2" xfId="7551"/>
    <cellStyle name="Emphasis 3" xfId="7552"/>
    <cellStyle name="Emphasis 3 2" xfId="7553"/>
    <cellStyle name="Entered" xfId="7554"/>
    <cellStyle name="Entered 2" xfId="7555"/>
    <cellStyle name="Entered 2 2" xfId="7556"/>
    <cellStyle name="Entered 2 2 2" xfId="7557"/>
    <cellStyle name="Entered 2 3" xfId="7558"/>
    <cellStyle name="Entered 3" xfId="7559"/>
    <cellStyle name="Entered 3 2" xfId="7560"/>
    <cellStyle name="Entered 3 2 2" xfId="7561"/>
    <cellStyle name="Entered 3 3" xfId="7562"/>
    <cellStyle name="Entered 3 3 2" xfId="7563"/>
    <cellStyle name="Entered 3 4" xfId="7564"/>
    <cellStyle name="Entered 3 4 2" xfId="7565"/>
    <cellStyle name="Entered 4" xfId="7566"/>
    <cellStyle name="Entered 4 2" xfId="7567"/>
    <cellStyle name="Entered 5" xfId="7568"/>
    <cellStyle name="Entered 5 2" xfId="7569"/>
    <cellStyle name="Entered 6" xfId="7570"/>
    <cellStyle name="Entered 7" xfId="7571"/>
    <cellStyle name="Entered 8" xfId="7572"/>
    <cellStyle name="Entered_4.32E Depreciation Study Robs file" xfId="7573"/>
    <cellStyle name="Euro" xfId="7574"/>
    <cellStyle name="Euro 2" xfId="7575"/>
    <cellStyle name="Euro 2 2" xfId="7576"/>
    <cellStyle name="Euro 2 2 2" xfId="7577"/>
    <cellStyle name="Euro 2 3" xfId="7578"/>
    <cellStyle name="Euro 3" xfId="7579"/>
    <cellStyle name="Euro 3 2" xfId="7580"/>
    <cellStyle name="Euro 4" xfId="7581"/>
    <cellStyle name="Euro 5" xfId="7582"/>
    <cellStyle name="Explanatory Text 2" xfId="7583"/>
    <cellStyle name="Explanatory Text 2 2" xfId="7584"/>
    <cellStyle name="Explanatory Text 2 2 2" xfId="7585"/>
    <cellStyle name="Explanatory Text 2 3" xfId="7586"/>
    <cellStyle name="Explanatory Text 3" xfId="7587"/>
    <cellStyle name="Explanatory Text 4" xfId="7588"/>
    <cellStyle name="Fixed" xfId="7589"/>
    <cellStyle name="Fixed 2" xfId="7590"/>
    <cellStyle name="Fixed 2 2" xfId="7591"/>
    <cellStyle name="Fixed 3" xfId="7592"/>
    <cellStyle name="Fixed 4" xfId="7593"/>
    <cellStyle name="Fixed 5" xfId="7594"/>
    <cellStyle name="Fixed 6" xfId="7595"/>
    <cellStyle name="Fixed 7" xfId="7596"/>
    <cellStyle name="Fixed_ACCOUNTS" xfId="7597"/>
    <cellStyle name="Fixed3 - Style3" xfId="7598"/>
    <cellStyle name="Fixed3 - Style3 2" xfId="7599"/>
    <cellStyle name="Followed Hyperlink" xfId="9538" builtinId="9" customBuiltin="1"/>
    <cellStyle name="Followed Hyperlink 2" xfId="9544"/>
    <cellStyle name="Good 2" xfId="7600"/>
    <cellStyle name="Good 2 2" xfId="7601"/>
    <cellStyle name="Good 2 2 2" xfId="7602"/>
    <cellStyle name="Good 2 3" xfId="7603"/>
    <cellStyle name="Good 3" xfId="7604"/>
    <cellStyle name="Good 3 2" xfId="7605"/>
    <cellStyle name="Good 3 3" xfId="7606"/>
    <cellStyle name="Good 3 4" xfId="7607"/>
    <cellStyle name="Good 4" xfId="7608"/>
    <cellStyle name="Good 5" xfId="7609"/>
    <cellStyle name="Good 6" xfId="7610"/>
    <cellStyle name="Grey" xfId="7611"/>
    <cellStyle name="Grey 2" xfId="7612"/>
    <cellStyle name="Grey 2 2" xfId="7613"/>
    <cellStyle name="Grey 2 3" xfId="7614"/>
    <cellStyle name="Grey 2 4" xfId="7615"/>
    <cellStyle name="Grey 3" xfId="7616"/>
    <cellStyle name="Grey 3 2" xfId="7617"/>
    <cellStyle name="Grey 3 3" xfId="7618"/>
    <cellStyle name="Grey 3 4" xfId="7619"/>
    <cellStyle name="Grey 4" xfId="7620"/>
    <cellStyle name="Grey 4 2" xfId="7621"/>
    <cellStyle name="Grey 4 3" xfId="7622"/>
    <cellStyle name="Grey 4 4" xfId="7623"/>
    <cellStyle name="Grey 5" xfId="7624"/>
    <cellStyle name="Grey 5 2" xfId="7625"/>
    <cellStyle name="Grey 6" xfId="7626"/>
    <cellStyle name="Grey 6 2" xfId="7627"/>
    <cellStyle name="Grey 7" xfId="7628"/>
    <cellStyle name="Grey 8" xfId="7629"/>
    <cellStyle name="Grey_(C) WHE Proforma with ITC cash grant 10 Yr Amort_for deferral_102809" xfId="7630"/>
    <cellStyle name="g-tota - Style7" xfId="7631"/>
    <cellStyle name="Header" xfId="7632"/>
    <cellStyle name="Header1" xfId="7633"/>
    <cellStyle name="Header1 2" xfId="7634"/>
    <cellStyle name="Header1 3" xfId="7635"/>
    <cellStyle name="Header1 3 2" xfId="7636"/>
    <cellStyle name="Header1 4" xfId="7637"/>
    <cellStyle name="Header1_AURORA Total New" xfId="7638"/>
    <cellStyle name="Header2" xfId="7639"/>
    <cellStyle name="Header2 2" xfId="7640"/>
    <cellStyle name="Header2 3" xfId="7641"/>
    <cellStyle name="Header2 3 2" xfId="7642"/>
    <cellStyle name="Header2 4" xfId="7643"/>
    <cellStyle name="Header2 5" xfId="7644"/>
    <cellStyle name="Header2 6" xfId="7645"/>
    <cellStyle name="Header2_AURORA Total New" xfId="7646"/>
    <cellStyle name="Heading" xfId="7647"/>
    <cellStyle name="Heading 1 2" xfId="7648"/>
    <cellStyle name="Heading 1 2 2" xfId="7649"/>
    <cellStyle name="Heading 1 2 2 2" xfId="7650"/>
    <cellStyle name="Heading 1 2 3" xfId="7651"/>
    <cellStyle name="Heading 1 2 3 2" xfId="7652"/>
    <cellStyle name="Heading 1 2 3 3" xfId="7653"/>
    <cellStyle name="Heading 1 2 3 4" xfId="7654"/>
    <cellStyle name="Heading 1 2 4" xfId="7655"/>
    <cellStyle name="Heading 1 3" xfId="7656"/>
    <cellStyle name="Heading 1 3 2" xfId="7657"/>
    <cellStyle name="Heading 1 3 3" xfId="7658"/>
    <cellStyle name="Heading 1 3 4" xfId="7659"/>
    <cellStyle name="Heading 1 4" xfId="7660"/>
    <cellStyle name="Heading 1 4 2" xfId="7661"/>
    <cellStyle name="Heading 1 5" xfId="7662"/>
    <cellStyle name="Heading 1 6" xfId="7663"/>
    <cellStyle name="Heading 1 9" xfId="7664"/>
    <cellStyle name="Heading 1 9 2" xfId="7665"/>
    <cellStyle name="Heading 2 2" xfId="7666"/>
    <cellStyle name="Heading 2 2 2" xfId="7667"/>
    <cellStyle name="Heading 2 2 2 2" xfId="7668"/>
    <cellStyle name="Heading 2 2 3" xfId="7669"/>
    <cellStyle name="Heading 2 2 3 2" xfId="7670"/>
    <cellStyle name="Heading 2 2 3 3" xfId="7671"/>
    <cellStyle name="Heading 2 2 3 4" xfId="7672"/>
    <cellStyle name="Heading 2 2 4" xfId="7673"/>
    <cellStyle name="Heading 2 3" xfId="7674"/>
    <cellStyle name="Heading 2 3 2" xfId="7675"/>
    <cellStyle name="Heading 2 3 3" xfId="7676"/>
    <cellStyle name="Heading 2 3 4" xfId="7677"/>
    <cellStyle name="Heading 2 4" xfId="7678"/>
    <cellStyle name="Heading 2 4 2" xfId="7679"/>
    <cellStyle name="Heading 2 5" xfId="7680"/>
    <cellStyle name="Heading 2 6" xfId="7681"/>
    <cellStyle name="Heading 2 9" xfId="7682"/>
    <cellStyle name="Heading 2 9 2" xfId="7683"/>
    <cellStyle name="Heading 3 2" xfId="7684"/>
    <cellStyle name="Heading 3 2 2" xfId="7685"/>
    <cellStyle name="Heading 3 2 2 2" xfId="7686"/>
    <cellStyle name="Heading 3 2 3" xfId="7687"/>
    <cellStyle name="Heading 3 3" xfId="7688"/>
    <cellStyle name="Heading 3 3 2" xfId="7689"/>
    <cellStyle name="Heading 3 3 3" xfId="7690"/>
    <cellStyle name="Heading 3 3 4" xfId="7691"/>
    <cellStyle name="Heading 3 4" xfId="7692"/>
    <cellStyle name="Heading 3 5" xfId="7693"/>
    <cellStyle name="Heading 3 6" xfId="7694"/>
    <cellStyle name="Heading 4 2" xfId="7695"/>
    <cellStyle name="Heading 4 2 2" xfId="7696"/>
    <cellStyle name="Heading 4 2 2 2" xfId="7697"/>
    <cellStyle name="Heading 4 2 3" xfId="7698"/>
    <cellStyle name="Heading 4 3" xfId="7699"/>
    <cellStyle name="Heading 4 3 2" xfId="7700"/>
    <cellStyle name="Heading 4 3 3" xfId="7701"/>
    <cellStyle name="Heading 4 3 4" xfId="7702"/>
    <cellStyle name="Heading 4 4" xfId="7703"/>
    <cellStyle name="Heading 4 5" xfId="7704"/>
    <cellStyle name="Heading 4 6" xfId="7705"/>
    <cellStyle name="Heading1" xfId="7706"/>
    <cellStyle name="Heading1 2" xfId="7707"/>
    <cellStyle name="Heading1 2 2" xfId="7708"/>
    <cellStyle name="Heading1 3" xfId="7709"/>
    <cellStyle name="Heading1 3 2" xfId="7710"/>
    <cellStyle name="Heading1 4" xfId="7711"/>
    <cellStyle name="Heading1 5" xfId="7712"/>
    <cellStyle name="Heading1 6" xfId="7713"/>
    <cellStyle name="Heading1 7" xfId="7714"/>
    <cellStyle name="Heading1 8" xfId="7715"/>
    <cellStyle name="Heading1_4.32E Depreciation Study Robs file" xfId="7716"/>
    <cellStyle name="Heading2" xfId="7717"/>
    <cellStyle name="Heading2 2" xfId="7718"/>
    <cellStyle name="Heading2 2 2" xfId="7719"/>
    <cellStyle name="Heading2 3" xfId="7720"/>
    <cellStyle name="Heading2 3 2" xfId="7721"/>
    <cellStyle name="Heading2 4" xfId="7722"/>
    <cellStyle name="Heading2 5" xfId="7723"/>
    <cellStyle name="Heading2 6" xfId="7724"/>
    <cellStyle name="Heading2 7" xfId="7725"/>
    <cellStyle name="Heading2 8" xfId="7726"/>
    <cellStyle name="Heading2_4.32E Depreciation Study Robs file" xfId="7727"/>
    <cellStyle name="Hyperlink" xfId="9539" builtinId="8" customBuiltin="1"/>
    <cellStyle name="Hyperlink 2" xfId="7728"/>
    <cellStyle name="Hyperlink 2 2" xfId="9545"/>
    <cellStyle name="Hyperlink 3" xfId="7729"/>
    <cellStyle name="Input [yellow]" xfId="7730"/>
    <cellStyle name="Input [yellow] 2" xfId="7731"/>
    <cellStyle name="Input [yellow] 2 2" xfId="7732"/>
    <cellStyle name="Input [yellow] 2 3" xfId="7733"/>
    <cellStyle name="Input [yellow] 2 4" xfId="7734"/>
    <cellStyle name="Input [yellow] 2 5" xfId="7735"/>
    <cellStyle name="Input [yellow] 3" xfId="7736"/>
    <cellStyle name="Input [yellow] 3 2" xfId="7737"/>
    <cellStyle name="Input [yellow] 3 3" xfId="7738"/>
    <cellStyle name="Input [yellow] 3 4" xfId="7739"/>
    <cellStyle name="Input [yellow] 3 5" xfId="7740"/>
    <cellStyle name="Input [yellow] 4" xfId="7741"/>
    <cellStyle name="Input [yellow] 4 2" xfId="7742"/>
    <cellStyle name="Input [yellow] 4 3" xfId="7743"/>
    <cellStyle name="Input [yellow] 4 4" xfId="7744"/>
    <cellStyle name="Input [yellow] 4 5" xfId="7745"/>
    <cellStyle name="Input [yellow] 5" xfId="7746"/>
    <cellStyle name="Input [yellow] 5 2" xfId="7747"/>
    <cellStyle name="Input [yellow] 6" xfId="7748"/>
    <cellStyle name="Input [yellow] 7" xfId="7749"/>
    <cellStyle name="Input [yellow] 8" xfId="7750"/>
    <cellStyle name="Input [yellow] 9" xfId="7751"/>
    <cellStyle name="Input [yellow]_(C) WHE Proforma with ITC cash grant 10 Yr Amort_for deferral_102809" xfId="7752"/>
    <cellStyle name="Input 10" xfId="7753"/>
    <cellStyle name="Input 11" xfId="7754"/>
    <cellStyle name="Input 12" xfId="7755"/>
    <cellStyle name="Input 13" xfId="7756"/>
    <cellStyle name="Input 14" xfId="7757"/>
    <cellStyle name="Input 15" xfId="7758"/>
    <cellStyle name="Input 16" xfId="7759"/>
    <cellStyle name="Input 17" xfId="7760"/>
    <cellStyle name="Input 18" xfId="7761"/>
    <cellStyle name="Input 19" xfId="7762"/>
    <cellStyle name="Input 2" xfId="7763"/>
    <cellStyle name="Input 2 2" xfId="7764"/>
    <cellStyle name="Input 2 2 2" xfId="7765"/>
    <cellStyle name="Input 2 2 3" xfId="7766"/>
    <cellStyle name="Input 2 3" xfId="7767"/>
    <cellStyle name="Input 3" xfId="7768"/>
    <cellStyle name="Input 3 2" xfId="7769"/>
    <cellStyle name="Input 3 3" xfId="7770"/>
    <cellStyle name="Input 3 4" xfId="7771"/>
    <cellStyle name="Input 3 5" xfId="7772"/>
    <cellStyle name="Input 4" xfId="7773"/>
    <cellStyle name="Input 4 2" xfId="7774"/>
    <cellStyle name="Input 4 3" xfId="7775"/>
    <cellStyle name="Input 4 4" xfId="7776"/>
    <cellStyle name="Input 5" xfId="7777"/>
    <cellStyle name="Input 6" xfId="7778"/>
    <cellStyle name="Input 7" xfId="7779"/>
    <cellStyle name="Input 8" xfId="7780"/>
    <cellStyle name="Input 9" xfId="7781"/>
    <cellStyle name="Input Cells" xfId="7782"/>
    <cellStyle name="Input Cells 2" xfId="7783"/>
    <cellStyle name="Input Cells 3" xfId="7784"/>
    <cellStyle name="Input Cells Percent" xfId="7785"/>
    <cellStyle name="Input Cells Percent 2" xfId="7786"/>
    <cellStyle name="Input Cells Percent 3" xfId="7787"/>
    <cellStyle name="Input Cells Percent_AURORA Total New" xfId="7788"/>
    <cellStyle name="Input Cells_4.34E Mint Farm Deferral" xfId="7789"/>
    <cellStyle name="line b - Style6" xfId="7790"/>
    <cellStyle name="Lines" xfId="7791"/>
    <cellStyle name="Lines 2" xfId="7792"/>
    <cellStyle name="Lines 3" xfId="7793"/>
    <cellStyle name="Lines 4" xfId="7794"/>
    <cellStyle name="Lines_Electric Rev Req Model (2009 GRC) Rebuttal" xfId="7795"/>
    <cellStyle name="LINKED" xfId="7796"/>
    <cellStyle name="LINKED 2" xfId="7797"/>
    <cellStyle name="LINKED 2 2" xfId="7798"/>
    <cellStyle name="LINKED 3" xfId="7799"/>
    <cellStyle name="LINKED 4" xfId="7800"/>
    <cellStyle name="Linked Cell 2" xfId="7801"/>
    <cellStyle name="Linked Cell 2 2" xfId="7802"/>
    <cellStyle name="Linked Cell 2 2 2" xfId="7803"/>
    <cellStyle name="Linked Cell 2 3" xfId="7804"/>
    <cellStyle name="Linked Cell 3" xfId="7805"/>
    <cellStyle name="Linked Cell 3 2" xfId="7806"/>
    <cellStyle name="Linked Cell 3 3" xfId="7807"/>
    <cellStyle name="Linked Cell 3 4" xfId="7808"/>
    <cellStyle name="Linked Cell 4" xfId="7809"/>
    <cellStyle name="Linked Cell 5" xfId="7810"/>
    <cellStyle name="Linked Cell 6" xfId="7811"/>
    <cellStyle name="Manual-Input" xfId="9543"/>
    <cellStyle name="Millares [0]_2AV_M_M " xfId="7812"/>
    <cellStyle name="Millares_2AV_M_M " xfId="7813"/>
    <cellStyle name="modified border" xfId="7814"/>
    <cellStyle name="modified border 2" xfId="7815"/>
    <cellStyle name="modified border 2 2" xfId="7816"/>
    <cellStyle name="modified border 2 3" xfId="7817"/>
    <cellStyle name="modified border 3" xfId="7818"/>
    <cellStyle name="modified border 3 2" xfId="7819"/>
    <cellStyle name="modified border 3 3" xfId="7820"/>
    <cellStyle name="modified border 4" xfId="7821"/>
    <cellStyle name="modified border 4 2" xfId="7822"/>
    <cellStyle name="modified border 4 3" xfId="7823"/>
    <cellStyle name="modified border 5" xfId="7824"/>
    <cellStyle name="modified border 5 2" xfId="7825"/>
    <cellStyle name="modified border 6" xfId="7826"/>
    <cellStyle name="modified border 7" xfId="7827"/>
    <cellStyle name="modified border 8" xfId="7828"/>
    <cellStyle name="modified border_4.34E Mint Farm Deferral" xfId="7829"/>
    <cellStyle name="modified border1" xfId="7830"/>
    <cellStyle name="modified border1 2" xfId="7831"/>
    <cellStyle name="modified border1 2 2" xfId="7832"/>
    <cellStyle name="modified border1 2 3" xfId="7833"/>
    <cellStyle name="modified border1 3" xfId="7834"/>
    <cellStyle name="modified border1 3 2" xfId="7835"/>
    <cellStyle name="modified border1 3 3" xfId="7836"/>
    <cellStyle name="modified border1 4" xfId="7837"/>
    <cellStyle name="modified border1 4 2" xfId="7838"/>
    <cellStyle name="modified border1 4 3" xfId="7839"/>
    <cellStyle name="modified border1 5" xfId="7840"/>
    <cellStyle name="modified border1 5 2" xfId="7841"/>
    <cellStyle name="modified border1 6" xfId="7842"/>
    <cellStyle name="modified border1 7" xfId="7843"/>
    <cellStyle name="modified border1 8" xfId="7844"/>
    <cellStyle name="modified border1_4.34E Mint Farm Deferral" xfId="7845"/>
    <cellStyle name="Moneda [0]_2AV_M_M " xfId="7846"/>
    <cellStyle name="Moneda_2AV_M_M " xfId="7847"/>
    <cellStyle name="Neutral 2" xfId="7848"/>
    <cellStyle name="Neutral 2 2" xfId="7849"/>
    <cellStyle name="Neutral 2 2 2" xfId="7850"/>
    <cellStyle name="Neutral 2 3" xfId="7851"/>
    <cellStyle name="Neutral 3" xfId="7852"/>
    <cellStyle name="Neutral 3 2" xfId="7853"/>
    <cellStyle name="Neutral 3 3" xfId="7854"/>
    <cellStyle name="Neutral 3 4" xfId="7855"/>
    <cellStyle name="Neutral 4" xfId="7856"/>
    <cellStyle name="Neutral 5" xfId="7857"/>
    <cellStyle name="Neutral 6" xfId="7858"/>
    <cellStyle name="no dec" xfId="7859"/>
    <cellStyle name="no dec 2" xfId="7860"/>
    <cellStyle name="no dec 2 2" xfId="7861"/>
    <cellStyle name="no dec 3" xfId="7862"/>
    <cellStyle name="no dec 4" xfId="7863"/>
    <cellStyle name="Normal" xfId="0" builtinId="0"/>
    <cellStyle name="Normal - Style1" xfId="7864"/>
    <cellStyle name="Normal - Style1 2" xfId="7865"/>
    <cellStyle name="Normal - Style1 2 2" xfId="7866"/>
    <cellStyle name="Normal - Style1 2 2 2" xfId="7867"/>
    <cellStyle name="Normal - Style1 2 3" xfId="7868"/>
    <cellStyle name="Normal - Style1 2 4" xfId="7869"/>
    <cellStyle name="Normal - Style1 3" xfId="7870"/>
    <cellStyle name="Normal - Style1 3 2" xfId="7871"/>
    <cellStyle name="Normal - Style1 3 2 2" xfId="7872"/>
    <cellStyle name="Normal - Style1 3 3" xfId="7873"/>
    <cellStyle name="Normal - Style1 3 4" xfId="7874"/>
    <cellStyle name="Normal - Style1 4" xfId="7875"/>
    <cellStyle name="Normal - Style1 4 2" xfId="7876"/>
    <cellStyle name="Normal - Style1 4 2 2" xfId="7877"/>
    <cellStyle name="Normal - Style1 4 3" xfId="7878"/>
    <cellStyle name="Normal - Style1 4 4" xfId="7879"/>
    <cellStyle name="Normal - Style1 5" xfId="7880"/>
    <cellStyle name="Normal - Style1 5 2" xfId="7881"/>
    <cellStyle name="Normal - Style1 5 3" xfId="7882"/>
    <cellStyle name="Normal - Style1 5 4" xfId="7883"/>
    <cellStyle name="Normal - Style1 6" xfId="7884"/>
    <cellStyle name="Normal - Style1 6 2" xfId="7885"/>
    <cellStyle name="Normal - Style1 6 2 2" xfId="7886"/>
    <cellStyle name="Normal - Style1 6 3" xfId="7887"/>
    <cellStyle name="Normal - Style1 6 4" xfId="7888"/>
    <cellStyle name="Normal - Style1 7" xfId="7889"/>
    <cellStyle name="Normal - Style1 8" xfId="7890"/>
    <cellStyle name="Normal - Style1_(C) WHE Proforma with ITC cash grant 10 Yr Amort_for deferral_102809" xfId="7891"/>
    <cellStyle name="Normal 1" xfId="7892"/>
    <cellStyle name="Normal 1 2" xfId="7893"/>
    <cellStyle name="Normal 10" xfId="7894"/>
    <cellStyle name="Normal 10 2" xfId="7895"/>
    <cellStyle name="Normal 10 2 2" xfId="7896"/>
    <cellStyle name="Normal 10 2 2 2" xfId="7897"/>
    <cellStyle name="Normal 10 2 2 3" xfId="7898"/>
    <cellStyle name="Normal 10 2 3" xfId="7899"/>
    <cellStyle name="Normal 10 2 4" xfId="7900"/>
    <cellStyle name="Normal 10 3" xfId="7901"/>
    <cellStyle name="Normal 10 3 2" xfId="7902"/>
    <cellStyle name="Normal 10 3 2 2" xfId="7903"/>
    <cellStyle name="Normal 10 3 3" xfId="7904"/>
    <cellStyle name="Normal 10 3 4" xfId="7905"/>
    <cellStyle name="Normal 10 4" xfId="7906"/>
    <cellStyle name="Normal 10 4 2" xfId="7907"/>
    <cellStyle name="Normal 10 4 2 2" xfId="7908"/>
    <cellStyle name="Normal 10 4 3" xfId="7909"/>
    <cellStyle name="Normal 10 5" xfId="7910"/>
    <cellStyle name="Normal 10 5 2" xfId="7911"/>
    <cellStyle name="Normal 10 5 3" xfId="7912"/>
    <cellStyle name="Normal 10 6" xfId="7913"/>
    <cellStyle name="Normal 10 6 2" xfId="7914"/>
    <cellStyle name="Normal 10 7" xfId="7915"/>
    <cellStyle name="Normal 10 8" xfId="7916"/>
    <cellStyle name="Normal 10 9" xfId="7917"/>
    <cellStyle name="Normal 10_ Price Inputs" xfId="7918"/>
    <cellStyle name="Normal 100" xfId="7919"/>
    <cellStyle name="Normal 101" xfId="7920"/>
    <cellStyle name="Normal 102" xfId="7921"/>
    <cellStyle name="Normal 103" xfId="7922"/>
    <cellStyle name="Normal 104" xfId="7923"/>
    <cellStyle name="Normal 105" xfId="7924"/>
    <cellStyle name="Normal 106" xfId="7925"/>
    <cellStyle name="Normal 107" xfId="7926"/>
    <cellStyle name="Normal 108" xfId="7927"/>
    <cellStyle name="Normal 109" xfId="7928"/>
    <cellStyle name="Normal 11" xfId="7929"/>
    <cellStyle name="Normal 11 2" xfId="7930"/>
    <cellStyle name="Normal 11 2 2" xfId="7931"/>
    <cellStyle name="Normal 11 2 2 2" xfId="7932"/>
    <cellStyle name="Normal 11 2 3" xfId="7933"/>
    <cellStyle name="Normal 11 3" xfId="7934"/>
    <cellStyle name="Normal 11 3 2" xfId="7935"/>
    <cellStyle name="Normal 11 3 3" xfId="7936"/>
    <cellStyle name="Normal 11 4" xfId="7937"/>
    <cellStyle name="Normal 11 4 2" xfId="7938"/>
    <cellStyle name="Normal 11 5" xfId="7939"/>
    <cellStyle name="Normal 11 6" xfId="7940"/>
    <cellStyle name="Normal 11 7" xfId="7941"/>
    <cellStyle name="Normal 11_16.37E Wild Horse Expansion DeferralRevwrkingfile SF" xfId="7942"/>
    <cellStyle name="Normal 110" xfId="7943"/>
    <cellStyle name="Normal 111" xfId="7944"/>
    <cellStyle name="Normal 112" xfId="7945"/>
    <cellStyle name="Normal 112 2" xfId="7946"/>
    <cellStyle name="Normal 113" xfId="7947"/>
    <cellStyle name="Normal 114" xfId="7948"/>
    <cellStyle name="Normal 115" xfId="7949"/>
    <cellStyle name="Normal 116" xfId="7950"/>
    <cellStyle name="Normal 116 2" xfId="7951"/>
    <cellStyle name="Normal 117" xfId="7952"/>
    <cellStyle name="Normal 118" xfId="7953"/>
    <cellStyle name="Normal 119" xfId="7954"/>
    <cellStyle name="Normal 12" xfId="7955"/>
    <cellStyle name="Normal 12 2" xfId="7956"/>
    <cellStyle name="Normal 12 2 2" xfId="7957"/>
    <cellStyle name="Normal 12 2 2 2" xfId="7958"/>
    <cellStyle name="Normal 12 2 3" xfId="7959"/>
    <cellStyle name="Normal 12 3" xfId="7960"/>
    <cellStyle name="Normal 12 3 2" xfId="7961"/>
    <cellStyle name="Normal 12 3 3" xfId="7962"/>
    <cellStyle name="Normal 12 4" xfId="7963"/>
    <cellStyle name="Normal 12 4 2" xfId="7964"/>
    <cellStyle name="Normal 12 5" xfId="7965"/>
    <cellStyle name="Normal 12 6" xfId="7966"/>
    <cellStyle name="Normal 12 7" xfId="7967"/>
    <cellStyle name="Normal 12_2011 CBR Rev Calc by schedule" xfId="7968"/>
    <cellStyle name="Normal 120" xfId="7969"/>
    <cellStyle name="Normal 121" xfId="7970"/>
    <cellStyle name="Normal 122" xfId="7971"/>
    <cellStyle name="Normal 123" xfId="7972"/>
    <cellStyle name="Normal 124" xfId="7973"/>
    <cellStyle name="Normal 125" xfId="7974"/>
    <cellStyle name="Normal 126" xfId="7975"/>
    <cellStyle name="Normal 127" xfId="7976"/>
    <cellStyle name="Normal 128" xfId="7977"/>
    <cellStyle name="Normal 129" xfId="7978"/>
    <cellStyle name="Normal 13" xfId="7979"/>
    <cellStyle name="Normal 13 2" xfId="7980"/>
    <cellStyle name="Normal 13 2 2" xfId="7981"/>
    <cellStyle name="Normal 13 2 2 2" xfId="7982"/>
    <cellStyle name="Normal 13 2 3" xfId="7983"/>
    <cellStyle name="Normal 13 3" xfId="7984"/>
    <cellStyle name="Normal 13 3 2" xfId="7985"/>
    <cellStyle name="Normal 13 3 3" xfId="7986"/>
    <cellStyle name="Normal 13 4" xfId="7987"/>
    <cellStyle name="Normal 13 4 2" xfId="7988"/>
    <cellStyle name="Normal 13 5" xfId="7989"/>
    <cellStyle name="Normal 13 6" xfId="7990"/>
    <cellStyle name="Normal 13 7" xfId="7991"/>
    <cellStyle name="Normal 13_2011 CBR Rev Calc by schedule" xfId="7992"/>
    <cellStyle name="Normal 130" xfId="7993"/>
    <cellStyle name="Normal 131" xfId="7994"/>
    <cellStyle name="Normal 132" xfId="7995"/>
    <cellStyle name="Normal 133" xfId="7996"/>
    <cellStyle name="Normal 134" xfId="7997"/>
    <cellStyle name="Normal 135" xfId="7998"/>
    <cellStyle name="Normal 136" xfId="7999"/>
    <cellStyle name="Normal 137" xfId="8000"/>
    <cellStyle name="Normal 138" xfId="8001"/>
    <cellStyle name="Normal 139" xfId="8002"/>
    <cellStyle name="Normal 14" xfId="8003"/>
    <cellStyle name="Normal 14 2" xfId="8004"/>
    <cellStyle name="Normal 14 2 2" xfId="8005"/>
    <cellStyle name="Normal 14 3" xfId="8006"/>
    <cellStyle name="Normal 14 4" xfId="8007"/>
    <cellStyle name="Normal 14_2011 CBR Rev Calc by schedule" xfId="8008"/>
    <cellStyle name="Normal 140" xfId="8009"/>
    <cellStyle name="Normal 141" xfId="8010"/>
    <cellStyle name="Normal 142" xfId="8011"/>
    <cellStyle name="Normal 143" xfId="8012"/>
    <cellStyle name="Normal 144" xfId="8013"/>
    <cellStyle name="Normal 145" xfId="8014"/>
    <cellStyle name="Normal 146" xfId="8015"/>
    <cellStyle name="Normal 147" xfId="8016"/>
    <cellStyle name="Normal 148" xfId="8017"/>
    <cellStyle name="Normal 149" xfId="8018"/>
    <cellStyle name="Normal 15" xfId="8019"/>
    <cellStyle name="Normal 15 2" xfId="8020"/>
    <cellStyle name="Normal 15 3" xfId="8021"/>
    <cellStyle name="Normal 15 3 2" xfId="8022"/>
    <cellStyle name="Normal 15 3 3" xfId="8023"/>
    <cellStyle name="Normal 15 4" xfId="8024"/>
    <cellStyle name="Normal 15 4 2" xfId="8025"/>
    <cellStyle name="Normal 15 5" xfId="8026"/>
    <cellStyle name="Normal 15 6" xfId="8027"/>
    <cellStyle name="Normal 15 7" xfId="8028"/>
    <cellStyle name="Normal 15_2011 CBR Rev Calc by schedule" xfId="8029"/>
    <cellStyle name="Normal 150" xfId="8030"/>
    <cellStyle name="Normal 151" xfId="8031"/>
    <cellStyle name="Normal 152" xfId="9513"/>
    <cellStyle name="Normal 152 2" xfId="9551"/>
    <cellStyle name="Normal 152 3" xfId="9549"/>
    <cellStyle name="Normal 153" xfId="9520"/>
    <cellStyle name="Normal 153 2" xfId="9552"/>
    <cellStyle name="Normal 153 3" xfId="9550"/>
    <cellStyle name="Normal 154" xfId="9512"/>
    <cellStyle name="Normal 154 2" xfId="9553"/>
    <cellStyle name="Normal 154 3" xfId="9548"/>
    <cellStyle name="Normal 155" xfId="9506"/>
    <cellStyle name="Normal 155 2" xfId="9554"/>
    <cellStyle name="Normal 155 3" xfId="9547"/>
    <cellStyle name="Normal 156" xfId="9536"/>
    <cellStyle name="Normal 16" xfId="8032"/>
    <cellStyle name="Normal 16 2" xfId="8033"/>
    <cellStyle name="Normal 16 3" xfId="8034"/>
    <cellStyle name="Normal 16 3 2" xfId="8035"/>
    <cellStyle name="Normal 16 3 3" xfId="8036"/>
    <cellStyle name="Normal 16 4" xfId="8037"/>
    <cellStyle name="Normal 16 4 2" xfId="8038"/>
    <cellStyle name="Normal 16 5" xfId="8039"/>
    <cellStyle name="Normal 16 6" xfId="8040"/>
    <cellStyle name="Normal 16 7" xfId="8041"/>
    <cellStyle name="Normal 16_2011 CBR Rev Calc by schedule" xfId="8042"/>
    <cellStyle name="Normal 17" xfId="8043"/>
    <cellStyle name="Normal 17 2" xfId="8044"/>
    <cellStyle name="Normal 17 3" xfId="8045"/>
    <cellStyle name="Normal 17 3 2" xfId="8046"/>
    <cellStyle name="Normal 17 4" xfId="8047"/>
    <cellStyle name="Normal 17 5" xfId="8048"/>
    <cellStyle name="Normal 18" xfId="8049"/>
    <cellStyle name="Normal 18 2" xfId="8050"/>
    <cellStyle name="Normal 18 3" xfId="8051"/>
    <cellStyle name="Normal 18 3 2" xfId="8052"/>
    <cellStyle name="Normal 18 4" xfId="8053"/>
    <cellStyle name="Normal 18 5" xfId="8054"/>
    <cellStyle name="Normal 19" xfId="8055"/>
    <cellStyle name="Normal 19 2" xfId="8056"/>
    <cellStyle name="Normal 19 3" xfId="8057"/>
    <cellStyle name="Normal 19 3 2" xfId="8058"/>
    <cellStyle name="Normal 19 4" xfId="8059"/>
    <cellStyle name="Normal 2" xfId="4"/>
    <cellStyle name="Normal 2 10" xfId="8060"/>
    <cellStyle name="Normal 2 10 2" xfId="8061"/>
    <cellStyle name="Normal 2 10 2 2" xfId="8062"/>
    <cellStyle name="Normal 2 10 3" xfId="8063"/>
    <cellStyle name="Normal 2 11" xfId="8064"/>
    <cellStyle name="Normal 2 11 2" xfId="8065"/>
    <cellStyle name="Normal 2 12" xfId="8066"/>
    <cellStyle name="Normal 2 13" xfId="9542"/>
    <cellStyle name="Normal 2 2" xfId="8067"/>
    <cellStyle name="Normal 2 2 10" xfId="8068"/>
    <cellStyle name="Normal 2 2 11" xfId="8069"/>
    <cellStyle name="Normal 2 2 2" xfId="8070"/>
    <cellStyle name="Normal 2 2 2 2" xfId="8071"/>
    <cellStyle name="Normal 2 2 2 2 2" xfId="8072"/>
    <cellStyle name="Normal 2 2 2 3" xfId="8073"/>
    <cellStyle name="Normal 2 2 2 3 2" xfId="8074"/>
    <cellStyle name="Normal 2 2 2 4" xfId="8075"/>
    <cellStyle name="Normal 2 2 2 5" xfId="8076"/>
    <cellStyle name="Normal 2 2 2 6" xfId="8077"/>
    <cellStyle name="Normal 2 2 2 7" xfId="8078"/>
    <cellStyle name="Normal 2 2 2_Chelan PUD Power Costs (8-10)" xfId="8079"/>
    <cellStyle name="Normal 2 2 3" xfId="8080"/>
    <cellStyle name="Normal 2 2 3 2" xfId="8081"/>
    <cellStyle name="Normal 2 2 3 3" xfId="8082"/>
    <cellStyle name="Normal 2 2 4" xfId="8083"/>
    <cellStyle name="Normal 2 2 4 2" xfId="8084"/>
    <cellStyle name="Normal 2 2 5" xfId="8085"/>
    <cellStyle name="Normal 2 2 6" xfId="8086"/>
    <cellStyle name="Normal 2 2 7" xfId="8087"/>
    <cellStyle name="Normal 2 2 8" xfId="8088"/>
    <cellStyle name="Normal 2 2 9" xfId="8089"/>
    <cellStyle name="Normal 2 2_ Price Inputs" xfId="8090"/>
    <cellStyle name="Normal 2 23" xfId="9546"/>
    <cellStyle name="Normal 2 3" xfId="8091"/>
    <cellStyle name="Normal 2 3 2" xfId="8092"/>
    <cellStyle name="Normal 2 3 3" xfId="8093"/>
    <cellStyle name="Normal 2 3 4" xfId="8094"/>
    <cellStyle name="Normal 2 3 5" xfId="9540"/>
    <cellStyle name="Normal 2 4" xfId="8095"/>
    <cellStyle name="Normal 2 4 2" xfId="8096"/>
    <cellStyle name="Normal 2 4 3" xfId="8097"/>
    <cellStyle name="Normal 2 5" xfId="8098"/>
    <cellStyle name="Normal 2 5 2" xfId="8099"/>
    <cellStyle name="Normal 2 5 3" xfId="8100"/>
    <cellStyle name="Normal 2 6" xfId="8101"/>
    <cellStyle name="Normal 2 6 2" xfId="8102"/>
    <cellStyle name="Normal 2 6 2 2" xfId="8103"/>
    <cellStyle name="Normal 2 6 3" xfId="8104"/>
    <cellStyle name="Normal 2 6 4" xfId="8105"/>
    <cellStyle name="Normal 2 6 5" xfId="8106"/>
    <cellStyle name="Normal 2 6 6" xfId="8107"/>
    <cellStyle name="Normal 2 7" xfId="8108"/>
    <cellStyle name="Normal 2 7 2" xfId="8109"/>
    <cellStyle name="Normal 2 7 2 2" xfId="8110"/>
    <cellStyle name="Normal 2 7 3" xfId="8111"/>
    <cellStyle name="Normal 2 7 4" xfId="8112"/>
    <cellStyle name="Normal 2 8" xfId="8113"/>
    <cellStyle name="Normal 2 8 2" xfId="8114"/>
    <cellStyle name="Normal 2 8 2 2" xfId="8115"/>
    <cellStyle name="Normal 2 8 2 2 2" xfId="8116"/>
    <cellStyle name="Normal 2 8 2 3" xfId="8117"/>
    <cellStyle name="Normal 2 8 3" xfId="8118"/>
    <cellStyle name="Normal 2 8 3 2" xfId="8119"/>
    <cellStyle name="Normal 2 8 4" xfId="8120"/>
    <cellStyle name="Normal 2 8 5" xfId="8121"/>
    <cellStyle name="Normal 2 9" xfId="8122"/>
    <cellStyle name="Normal 2 9 2" xfId="8123"/>
    <cellStyle name="Normal 2 9 2 2" xfId="8124"/>
    <cellStyle name="Normal 2 9 3" xfId="8125"/>
    <cellStyle name="Normal 2 9 4" xfId="8126"/>
    <cellStyle name="Normal 2_16.37E Wild Horse Expansion DeferralRevwrkingfile SF" xfId="8127"/>
    <cellStyle name="Normal 20" xfId="8128"/>
    <cellStyle name="Normal 20 2" xfId="8129"/>
    <cellStyle name="Normal 20 2 2" xfId="8130"/>
    <cellStyle name="Normal 20 3" xfId="8131"/>
    <cellStyle name="Normal 20 3 2" xfId="8132"/>
    <cellStyle name="Normal 20 4" xfId="8133"/>
    <cellStyle name="Normal 20 4 2" xfId="8134"/>
    <cellStyle name="Normal 20 5" xfId="8135"/>
    <cellStyle name="Normal 20 6" xfId="8136"/>
    <cellStyle name="Normal 21" xfId="8137"/>
    <cellStyle name="Normal 21 2" xfId="8138"/>
    <cellStyle name="Normal 21 2 2" xfId="8139"/>
    <cellStyle name="Normal 21 2 3" xfId="8140"/>
    <cellStyle name="Normal 21 3" xfId="8141"/>
    <cellStyle name="Normal 21 3 2" xfId="8142"/>
    <cellStyle name="Normal 21 4" xfId="8143"/>
    <cellStyle name="Normal 21 5" xfId="8144"/>
    <cellStyle name="Normal 21 6" xfId="8145"/>
    <cellStyle name="Normal 22" xfId="8146"/>
    <cellStyle name="Normal 22 2" xfId="8147"/>
    <cellStyle name="Normal 22 2 2" xfId="8148"/>
    <cellStyle name="Normal 22 2 3" xfId="8149"/>
    <cellStyle name="Normal 22 3" xfId="8150"/>
    <cellStyle name="Normal 22 3 2" xfId="8151"/>
    <cellStyle name="Normal 22 4" xfId="8152"/>
    <cellStyle name="Normal 22 5" xfId="8153"/>
    <cellStyle name="Normal 22 6" xfId="8154"/>
    <cellStyle name="Normal 23" xfId="8155"/>
    <cellStyle name="Normal 23 2" xfId="8156"/>
    <cellStyle name="Normal 23 2 2" xfId="8157"/>
    <cellStyle name="Normal 23 2 3" xfId="8158"/>
    <cellStyle name="Normal 23 3" xfId="8159"/>
    <cellStyle name="Normal 23 3 2" xfId="8160"/>
    <cellStyle name="Normal 23 4" xfId="8161"/>
    <cellStyle name="Normal 23 5" xfId="8162"/>
    <cellStyle name="Normal 23 6" xfId="8163"/>
    <cellStyle name="Normal 24" xfId="8164"/>
    <cellStyle name="Normal 24 2" xfId="8165"/>
    <cellStyle name="Normal 24 2 2" xfId="8166"/>
    <cellStyle name="Normal 24 2 3" xfId="8167"/>
    <cellStyle name="Normal 24 3" xfId="8168"/>
    <cellStyle name="Normal 24 3 2" xfId="8169"/>
    <cellStyle name="Normal 24 4" xfId="8170"/>
    <cellStyle name="Normal 24 5" xfId="8171"/>
    <cellStyle name="Normal 25" xfId="8172"/>
    <cellStyle name="Normal 25 2" xfId="8173"/>
    <cellStyle name="Normal 25 2 2" xfId="8174"/>
    <cellStyle name="Normal 25 2 3" xfId="8175"/>
    <cellStyle name="Normal 25 3" xfId="8176"/>
    <cellStyle name="Normal 25 3 2" xfId="8177"/>
    <cellStyle name="Normal 25 4" xfId="8178"/>
    <cellStyle name="Normal 25 5" xfId="8179"/>
    <cellStyle name="Normal 26" xfId="8180"/>
    <cellStyle name="Normal 26 2" xfId="8181"/>
    <cellStyle name="Normal 26 2 2" xfId="8182"/>
    <cellStyle name="Normal 26 2 3" xfId="8183"/>
    <cellStyle name="Normal 26 3" xfId="8184"/>
    <cellStyle name="Normal 26 3 2" xfId="8185"/>
    <cellStyle name="Normal 26 4" xfId="8186"/>
    <cellStyle name="Normal 26 5" xfId="8187"/>
    <cellStyle name="Normal 27" xfId="8188"/>
    <cellStyle name="Normal 27 2" xfId="8189"/>
    <cellStyle name="Normal 27 2 2" xfId="8190"/>
    <cellStyle name="Normal 27 2 3" xfId="8191"/>
    <cellStyle name="Normal 27 3" xfId="8192"/>
    <cellStyle name="Normal 27 3 2" xfId="8193"/>
    <cellStyle name="Normal 27 4" xfId="8194"/>
    <cellStyle name="Normal 27 5" xfId="8195"/>
    <cellStyle name="Normal 28" xfId="8196"/>
    <cellStyle name="Normal 28 2" xfId="8197"/>
    <cellStyle name="Normal 28 2 2" xfId="8198"/>
    <cellStyle name="Normal 28 2 3" xfId="8199"/>
    <cellStyle name="Normal 28 3" xfId="8200"/>
    <cellStyle name="Normal 28 3 2" xfId="8201"/>
    <cellStyle name="Normal 28 4" xfId="8202"/>
    <cellStyle name="Normal 28 5" xfId="8203"/>
    <cellStyle name="Normal 29" xfId="8204"/>
    <cellStyle name="Normal 29 2" xfId="8205"/>
    <cellStyle name="Normal 29 2 2" xfId="8206"/>
    <cellStyle name="Normal 29 2 3" xfId="8207"/>
    <cellStyle name="Normal 29 3" xfId="8208"/>
    <cellStyle name="Normal 29 3 2" xfId="8209"/>
    <cellStyle name="Normal 29 4" xfId="8210"/>
    <cellStyle name="Normal 29 5" xfId="8211"/>
    <cellStyle name="Normal 3" xfId="8212"/>
    <cellStyle name="Normal 3 10" xfId="8213"/>
    <cellStyle name="Normal 3 11" xfId="9515"/>
    <cellStyle name="Normal 3 2" xfId="8214"/>
    <cellStyle name="Normal 3 2 2" xfId="8215"/>
    <cellStyle name="Normal 3 2 2 2" xfId="8216"/>
    <cellStyle name="Normal 3 2 3" xfId="8217"/>
    <cellStyle name="Normal 3 2 4" xfId="8218"/>
    <cellStyle name="Normal 3 2 5" xfId="8219"/>
    <cellStyle name="Normal 3 2 6" xfId="8220"/>
    <cellStyle name="Normal 3 2 7" xfId="9529"/>
    <cellStyle name="Normal 3 2_Chelan PUD Power Costs (8-10)" xfId="8221"/>
    <cellStyle name="Normal 3 3" xfId="8222"/>
    <cellStyle name="Normal 3 3 2" xfId="8223"/>
    <cellStyle name="Normal 3 3 2 2" xfId="8224"/>
    <cellStyle name="Normal 3 3 2 3" xfId="8225"/>
    <cellStyle name="Normal 3 3 3" xfId="8226"/>
    <cellStyle name="Normal 3 3 4" xfId="8227"/>
    <cellStyle name="Normal 3 3 5" xfId="8228"/>
    <cellStyle name="Normal 3 3 6" xfId="8229"/>
    <cellStyle name="Normal 3 4" xfId="8230"/>
    <cellStyle name="Normal 3 4 2" xfId="8231"/>
    <cellStyle name="Normal 3 4 2 2" xfId="8232"/>
    <cellStyle name="Normal 3 4 3" xfId="8233"/>
    <cellStyle name="Normal 3 4 3 2" xfId="8234"/>
    <cellStyle name="Normal 3 4 4" xfId="8235"/>
    <cellStyle name="Normal 3 4 4 2" xfId="8236"/>
    <cellStyle name="Normal 3 4 5" xfId="8237"/>
    <cellStyle name="Normal 3 5" xfId="8238"/>
    <cellStyle name="Normal 3 5 2" xfId="8239"/>
    <cellStyle name="Normal 3 6" xfId="8240"/>
    <cellStyle name="Normal 3 6 2" xfId="8241"/>
    <cellStyle name="Normal 3 7" xfId="8242"/>
    <cellStyle name="Normal 3 8" xfId="8243"/>
    <cellStyle name="Normal 3 9" xfId="8244"/>
    <cellStyle name="Normal 3_ Price Inputs" xfId="8245"/>
    <cellStyle name="Normal 30" xfId="8246"/>
    <cellStyle name="Normal 30 2" xfId="8247"/>
    <cellStyle name="Normal 30 2 2" xfId="8248"/>
    <cellStyle name="Normal 30 2 3" xfId="8249"/>
    <cellStyle name="Normal 30 3" xfId="8250"/>
    <cellStyle name="Normal 30 3 2" xfId="8251"/>
    <cellStyle name="Normal 30 4" xfId="8252"/>
    <cellStyle name="Normal 30 5" xfId="8253"/>
    <cellStyle name="Normal 31" xfId="8254"/>
    <cellStyle name="Normal 31 2" xfId="8255"/>
    <cellStyle name="Normal 31 2 2" xfId="8256"/>
    <cellStyle name="Normal 31 2 3" xfId="8257"/>
    <cellStyle name="Normal 31 3" xfId="8258"/>
    <cellStyle name="Normal 31 3 2" xfId="8259"/>
    <cellStyle name="Normal 31 4" xfId="8260"/>
    <cellStyle name="Normal 31 5" xfId="8261"/>
    <cellStyle name="Normal 32" xfId="8262"/>
    <cellStyle name="Normal 32 2" xfId="8263"/>
    <cellStyle name="Normal 32 2 2" xfId="8264"/>
    <cellStyle name="Normal 32 2 3" xfId="8265"/>
    <cellStyle name="Normal 32 3" xfId="8266"/>
    <cellStyle name="Normal 32 3 2" xfId="8267"/>
    <cellStyle name="Normal 32 4" xfId="8268"/>
    <cellStyle name="Normal 32 5" xfId="8269"/>
    <cellStyle name="Normal 33" xfId="8270"/>
    <cellStyle name="Normal 33 2" xfId="8271"/>
    <cellStyle name="Normal 33 2 2" xfId="8272"/>
    <cellStyle name="Normal 33 2 3" xfId="8273"/>
    <cellStyle name="Normal 33 3" xfId="8274"/>
    <cellStyle name="Normal 33 3 2" xfId="8275"/>
    <cellStyle name="Normal 33 4" xfId="8276"/>
    <cellStyle name="Normal 33 5" xfId="8277"/>
    <cellStyle name="Normal 34" xfId="8278"/>
    <cellStyle name="Normal 34 2" xfId="8279"/>
    <cellStyle name="Normal 34 2 2" xfId="8280"/>
    <cellStyle name="Normal 34 2 3" xfId="8281"/>
    <cellStyle name="Normal 34 3" xfId="8282"/>
    <cellStyle name="Normal 34 3 2" xfId="8283"/>
    <cellStyle name="Normal 34 4" xfId="8284"/>
    <cellStyle name="Normal 34 5" xfId="8285"/>
    <cellStyle name="Normal 35" xfId="8286"/>
    <cellStyle name="Normal 35 2" xfId="8287"/>
    <cellStyle name="Normal 35 2 2" xfId="8288"/>
    <cellStyle name="Normal 35 2 3" xfId="8289"/>
    <cellStyle name="Normal 35 3" xfId="8290"/>
    <cellStyle name="Normal 35 3 2" xfId="8291"/>
    <cellStyle name="Normal 35 4" xfId="8292"/>
    <cellStyle name="Normal 35 5" xfId="8293"/>
    <cellStyle name="Normal 36" xfId="8294"/>
    <cellStyle name="Normal 36 2" xfId="8295"/>
    <cellStyle name="Normal 36 2 2" xfId="8296"/>
    <cellStyle name="Normal 36 2 3" xfId="8297"/>
    <cellStyle name="Normal 36 3" xfId="8298"/>
    <cellStyle name="Normal 36 3 2" xfId="8299"/>
    <cellStyle name="Normal 36 4" xfId="8300"/>
    <cellStyle name="Normal 36 5" xfId="8301"/>
    <cellStyle name="Normal 37" xfId="8302"/>
    <cellStyle name="Normal 37 2" xfId="8303"/>
    <cellStyle name="Normal 37 2 2" xfId="8304"/>
    <cellStyle name="Normal 37 2 3" xfId="8305"/>
    <cellStyle name="Normal 37 3" xfId="8306"/>
    <cellStyle name="Normal 37 3 2" xfId="8307"/>
    <cellStyle name="Normal 37 4" xfId="8308"/>
    <cellStyle name="Normal 37 5" xfId="8309"/>
    <cellStyle name="Normal 38" xfId="8310"/>
    <cellStyle name="Normal 38 2" xfId="8311"/>
    <cellStyle name="Normal 38 2 2" xfId="8312"/>
    <cellStyle name="Normal 38 2 3" xfId="8313"/>
    <cellStyle name="Normal 38 3" xfId="8314"/>
    <cellStyle name="Normal 38 3 2" xfId="8315"/>
    <cellStyle name="Normal 38 4" xfId="8316"/>
    <cellStyle name="Normal 38 5" xfId="8317"/>
    <cellStyle name="Normal 39" xfId="8318"/>
    <cellStyle name="Normal 39 2" xfId="8319"/>
    <cellStyle name="Normal 39 2 2" xfId="8320"/>
    <cellStyle name="Normal 39 2 3" xfId="8321"/>
    <cellStyle name="Normal 39 3" xfId="8322"/>
    <cellStyle name="Normal 39 3 2" xfId="8323"/>
    <cellStyle name="Normal 39 4" xfId="8324"/>
    <cellStyle name="Normal 39 5" xfId="8325"/>
    <cellStyle name="Normal 4" xfId="8326"/>
    <cellStyle name="Normal 4 2" xfId="8327"/>
    <cellStyle name="Normal 4 2 2" xfId="8328"/>
    <cellStyle name="Normal 4 2 2 2" xfId="8329"/>
    <cellStyle name="Normal 4 2 2 3" xfId="8330"/>
    <cellStyle name="Normal 4 2 3" xfId="8331"/>
    <cellStyle name="Normal 4 2 3 2" xfId="8332"/>
    <cellStyle name="Normal 4 2 4" xfId="8333"/>
    <cellStyle name="Normal 4 2 5" xfId="8334"/>
    <cellStyle name="Normal 4 2 6" xfId="8335"/>
    <cellStyle name="Normal 4 3" xfId="8336"/>
    <cellStyle name="Normal 4 3 2" xfId="8337"/>
    <cellStyle name="Normal 4 4" xfId="8338"/>
    <cellStyle name="Normal 4 4 2" xfId="8339"/>
    <cellStyle name="Normal 4 5" xfId="8340"/>
    <cellStyle name="Normal 4 5 2" xfId="8341"/>
    <cellStyle name="Normal 4 6" xfId="8342"/>
    <cellStyle name="Normal 4 7" xfId="8343"/>
    <cellStyle name="Normal 4 8" xfId="9534"/>
    <cellStyle name="Normal 4_ Price Inputs" xfId="8344"/>
    <cellStyle name="Normal 40" xfId="8345"/>
    <cellStyle name="Normal 40 2" xfId="8346"/>
    <cellStyle name="Normal 41" xfId="8347"/>
    <cellStyle name="Normal 41 2" xfId="8348"/>
    <cellStyle name="Normal 41 2 2" xfId="8349"/>
    <cellStyle name="Normal 41 3" xfId="8350"/>
    <cellStyle name="Normal 41 3 2" xfId="8351"/>
    <cellStyle name="Normal 41 4" xfId="8352"/>
    <cellStyle name="Normal 41 4 2" xfId="8353"/>
    <cellStyle name="Normal 42" xfId="8354"/>
    <cellStyle name="Normal 42 2" xfId="8355"/>
    <cellStyle name="Normal 42 2 2" xfId="8356"/>
    <cellStyle name="Normal 42 2 2 2" xfId="8357"/>
    <cellStyle name="Normal 42 2 3" xfId="8358"/>
    <cellStyle name="Normal 42 3" xfId="8359"/>
    <cellStyle name="Normal 42 3 2" xfId="8360"/>
    <cellStyle name="Normal 42 4" xfId="8361"/>
    <cellStyle name="Normal 42 4 2" xfId="8362"/>
    <cellStyle name="Normal 42 5" xfId="8363"/>
    <cellStyle name="Normal 42 5 2" xfId="8364"/>
    <cellStyle name="Normal 43" xfId="8365"/>
    <cellStyle name="Normal 43 2" xfId="8366"/>
    <cellStyle name="Normal 43 3" xfId="8367"/>
    <cellStyle name="Normal 43 3 2" xfId="8368"/>
    <cellStyle name="Normal 44" xfId="8369"/>
    <cellStyle name="Normal 44 2" xfId="8370"/>
    <cellStyle name="Normal 44 2 2" xfId="8371"/>
    <cellStyle name="Normal 44 2 2 2" xfId="8372"/>
    <cellStyle name="Normal 44 2 3" xfId="8373"/>
    <cellStyle name="Normal 44 2 4" xfId="8374"/>
    <cellStyle name="Normal 44 3" xfId="8375"/>
    <cellStyle name="Normal 44 3 2" xfId="8376"/>
    <cellStyle name="Normal 44 3 3" xfId="8377"/>
    <cellStyle name="Normal 44 4" xfId="8378"/>
    <cellStyle name="Normal 44 4 2" xfId="8379"/>
    <cellStyle name="Normal 44 5" xfId="8380"/>
    <cellStyle name="Normal 44 5 2" xfId="8381"/>
    <cellStyle name="Normal 44 6" xfId="8382"/>
    <cellStyle name="Normal 44 7" xfId="8383"/>
    <cellStyle name="Normal 45" xfId="8384"/>
    <cellStyle name="Normal 45 2" xfId="8385"/>
    <cellStyle name="Normal 45 2 2" xfId="8386"/>
    <cellStyle name="Normal 45 3" xfId="8387"/>
    <cellStyle name="Normal 45 4" xfId="8388"/>
    <cellStyle name="Normal 45 5" xfId="8389"/>
    <cellStyle name="Normal 45 6" xfId="8390"/>
    <cellStyle name="Normal 46" xfId="8391"/>
    <cellStyle name="Normal 46 2" xfId="8392"/>
    <cellStyle name="Normal 46 2 2" xfId="8393"/>
    <cellStyle name="Normal 46 2 3" xfId="8394"/>
    <cellStyle name="Normal 46 3" xfId="8395"/>
    <cellStyle name="Normal 46 4" xfId="8396"/>
    <cellStyle name="Normal 46 5" xfId="8397"/>
    <cellStyle name="Normal 46 6" xfId="8398"/>
    <cellStyle name="Normal 47" xfId="8399"/>
    <cellStyle name="Normal 47 2" xfId="8400"/>
    <cellStyle name="Normal 47 2 2" xfId="8401"/>
    <cellStyle name="Normal 47 3" xfId="8402"/>
    <cellStyle name="Normal 47 3 2" xfId="8403"/>
    <cellStyle name="Normal 47 4" xfId="8404"/>
    <cellStyle name="Normal 47 4 2" xfId="8405"/>
    <cellStyle name="Normal 47 5" xfId="8406"/>
    <cellStyle name="Normal 48" xfId="8407"/>
    <cellStyle name="Normal 48 2" xfId="8408"/>
    <cellStyle name="Normal 48 2 2" xfId="8409"/>
    <cellStyle name="Normal 48 3" xfId="8410"/>
    <cellStyle name="Normal 48 3 2" xfId="8411"/>
    <cellStyle name="Normal 48 4" xfId="8412"/>
    <cellStyle name="Normal 48 4 2" xfId="8413"/>
    <cellStyle name="Normal 49" xfId="8414"/>
    <cellStyle name="Normal 49 2" xfId="8415"/>
    <cellStyle name="Normal 49 2 2" xfId="8416"/>
    <cellStyle name="Normal 49 3" xfId="8417"/>
    <cellStyle name="Normal 49 3 2" xfId="8418"/>
    <cellStyle name="Normal 49 4" xfId="8419"/>
    <cellStyle name="Normal 49 4 2" xfId="8420"/>
    <cellStyle name="Normal 5" xfId="8421"/>
    <cellStyle name="Normal 5 2" xfId="8422"/>
    <cellStyle name="Normal 5 2 2" xfId="8423"/>
    <cellStyle name="Normal 5 2 3" xfId="8424"/>
    <cellStyle name="Normal 5 2 4" xfId="9527"/>
    <cellStyle name="Normal 5 3" xfId="8425"/>
    <cellStyle name="Normal 5 3 2" xfId="8426"/>
    <cellStyle name="Normal 5 4" xfId="8427"/>
    <cellStyle name="Normal 5 4 2" xfId="8428"/>
    <cellStyle name="Normal 5 5" xfId="8429"/>
    <cellStyle name="Normal 5 5 2" xfId="8430"/>
    <cellStyle name="Normal 5 6" xfId="8431"/>
    <cellStyle name="Normal 5 7" xfId="9528"/>
    <cellStyle name="Normal 5_2011 CBR Rev Calc by schedule" xfId="8432"/>
    <cellStyle name="Normal 50" xfId="8433"/>
    <cellStyle name="Normal 50 2" xfId="8434"/>
    <cellStyle name="Normal 50 2 2" xfId="8435"/>
    <cellStyle name="Normal 50 3" xfId="8436"/>
    <cellStyle name="Normal 50 3 2" xfId="8437"/>
    <cellStyle name="Normal 50 4" xfId="8438"/>
    <cellStyle name="Normal 50 4 2" xfId="8439"/>
    <cellStyle name="Normal 51" xfId="8440"/>
    <cellStyle name="Normal 51 2" xfId="8441"/>
    <cellStyle name="Normal 51 2 2" xfId="8442"/>
    <cellStyle name="Normal 51 2 3" xfId="8443"/>
    <cellStyle name="Normal 51 3" xfId="8444"/>
    <cellStyle name="Normal 51 4" xfId="8445"/>
    <cellStyle name="Normal 51 5" xfId="8446"/>
    <cellStyle name="Normal 51 6" xfId="8447"/>
    <cellStyle name="Normal 52" xfId="8448"/>
    <cellStyle name="Normal 53" xfId="8449"/>
    <cellStyle name="Normal 53 2" xfId="8450"/>
    <cellStyle name="Normal 53 3" xfId="8451"/>
    <cellStyle name="Normal 53 3 2" xfId="8452"/>
    <cellStyle name="Normal 53 4" xfId="8453"/>
    <cellStyle name="Normal 54" xfId="8454"/>
    <cellStyle name="Normal 54 2" xfId="8455"/>
    <cellStyle name="Normal 54 3" xfId="8456"/>
    <cellStyle name="Normal 54 3 2" xfId="8457"/>
    <cellStyle name="Normal 54 4" xfId="8458"/>
    <cellStyle name="Normal 55" xfId="8459"/>
    <cellStyle name="Normal 55 2" xfId="8460"/>
    <cellStyle name="Normal 55 2 2" xfId="8461"/>
    <cellStyle name="Normal 55 3" xfId="8462"/>
    <cellStyle name="Normal 56" xfId="8463"/>
    <cellStyle name="Normal 56 2" xfId="8464"/>
    <cellStyle name="Normal 56 2 2" xfId="8465"/>
    <cellStyle name="Normal 56 3" xfId="8466"/>
    <cellStyle name="Normal 57" xfId="8467"/>
    <cellStyle name="Normal 57 2" xfId="8468"/>
    <cellStyle name="Normal 58" xfId="8469"/>
    <cellStyle name="Normal 58 2" xfId="8470"/>
    <cellStyle name="Normal 59" xfId="8471"/>
    <cellStyle name="Normal 59 2" xfId="8472"/>
    <cellStyle name="Normal 6" xfId="8473"/>
    <cellStyle name="Normal 6 2" xfId="8474"/>
    <cellStyle name="Normal 6 2 2" xfId="8475"/>
    <cellStyle name="Normal 6 2 2 2" xfId="8476"/>
    <cellStyle name="Normal 6 2 3" xfId="8477"/>
    <cellStyle name="Normal 6 2 4" xfId="8478"/>
    <cellStyle name="Normal 6 3" xfId="8479"/>
    <cellStyle name="Normal 6 3 2" xfId="8480"/>
    <cellStyle name="Normal 6 4" xfId="8481"/>
    <cellStyle name="Normal 6 5" xfId="8482"/>
    <cellStyle name="Normal 6 5 2" xfId="8483"/>
    <cellStyle name="Normal 6 6" xfId="8484"/>
    <cellStyle name="Normal 6 7" xfId="9519"/>
    <cellStyle name="Normal 6_Scenario 1 REC vs PTC Offset" xfId="8485"/>
    <cellStyle name="Normal 60" xfId="8486"/>
    <cellStyle name="Normal 60 2" xfId="8487"/>
    <cellStyle name="Normal 61" xfId="8488"/>
    <cellStyle name="Normal 61 2" xfId="8489"/>
    <cellStyle name="Normal 62" xfId="8490"/>
    <cellStyle name="Normal 62 2" xfId="8491"/>
    <cellStyle name="Normal 63" xfId="8492"/>
    <cellStyle name="Normal 63 2" xfId="8493"/>
    <cellStyle name="Normal 64" xfId="8494"/>
    <cellStyle name="Normal 64 2" xfId="8495"/>
    <cellStyle name="Normal 65" xfId="8496"/>
    <cellStyle name="Normal 65 2" xfId="8497"/>
    <cellStyle name="Normal 66" xfId="8498"/>
    <cellStyle name="Normal 66 2" xfId="8499"/>
    <cellStyle name="Normal 67" xfId="8500"/>
    <cellStyle name="Normal 67 2" xfId="8501"/>
    <cellStyle name="Normal 68" xfId="8502"/>
    <cellStyle name="Normal 68 2" xfId="8503"/>
    <cellStyle name="Normal 69" xfId="8504"/>
    <cellStyle name="Normal 69 2" xfId="8505"/>
    <cellStyle name="Normal 7" xfId="8506"/>
    <cellStyle name="Normal 7 2" xfId="8507"/>
    <cellStyle name="Normal 7 2 2" xfId="8508"/>
    <cellStyle name="Normal 7 2 2 2" xfId="8509"/>
    <cellStyle name="Normal 7 2 3" xfId="8510"/>
    <cellStyle name="Normal 7 3" xfId="8511"/>
    <cellStyle name="Normal 7 4" xfId="8512"/>
    <cellStyle name="Normal 7 4 2" xfId="8513"/>
    <cellStyle name="Normal 7 5" xfId="8514"/>
    <cellStyle name="Normal 70" xfId="8515"/>
    <cellStyle name="Normal 70 2" xfId="8516"/>
    <cellStyle name="Normal 71" xfId="8517"/>
    <cellStyle name="Normal 71 2" xfId="8518"/>
    <cellStyle name="Normal 72" xfId="8519"/>
    <cellStyle name="Normal 72 2" xfId="8520"/>
    <cellStyle name="Normal 73" xfId="8521"/>
    <cellStyle name="Normal 73 2" xfId="8522"/>
    <cellStyle name="Normal 74" xfId="8523"/>
    <cellStyle name="Normal 75" xfId="8524"/>
    <cellStyle name="Normal 76" xfId="8525"/>
    <cellStyle name="Normal 77" xfId="8526"/>
    <cellStyle name="Normal 78" xfId="8527"/>
    <cellStyle name="Normal 79" xfId="8528"/>
    <cellStyle name="Normal 8" xfId="8529"/>
    <cellStyle name="Normal 8 2" xfId="8530"/>
    <cellStyle name="Normal 8 2 2" xfId="8531"/>
    <cellStyle name="Normal 8 2 2 2" xfId="8532"/>
    <cellStyle name="Normal 8 2 3" xfId="8533"/>
    <cellStyle name="Normal 8 2 4" xfId="8534"/>
    <cellStyle name="Normal 8 3" xfId="8535"/>
    <cellStyle name="Normal 8 4" xfId="8536"/>
    <cellStyle name="Normal 8 4 2" xfId="8537"/>
    <cellStyle name="Normal 8 5" xfId="8538"/>
    <cellStyle name="Normal 8 6" xfId="8539"/>
    <cellStyle name="Normal 8 7" xfId="9526"/>
    <cellStyle name="Normal 80" xfId="8540"/>
    <cellStyle name="Normal 81" xfId="8541"/>
    <cellStyle name="Normal 82" xfId="8542"/>
    <cellStyle name="Normal 83" xfId="8543"/>
    <cellStyle name="Normal 84" xfId="8544"/>
    <cellStyle name="Normal 85" xfId="8545"/>
    <cellStyle name="Normal 86" xfId="8546"/>
    <cellStyle name="Normal 87" xfId="8547"/>
    <cellStyle name="Normal 88" xfId="8548"/>
    <cellStyle name="Normal 89" xfId="8549"/>
    <cellStyle name="Normal 9" xfId="8550"/>
    <cellStyle name="Normal 9 2" xfId="8551"/>
    <cellStyle name="Normal 9 2 2" xfId="8552"/>
    <cellStyle name="Normal 9 2 2 2" xfId="8553"/>
    <cellStyle name="Normal 9 2 3" xfId="8554"/>
    <cellStyle name="Normal 9 3" xfId="8555"/>
    <cellStyle name="Normal 9 3 2" xfId="8556"/>
    <cellStyle name="Normal 9 4" xfId="8557"/>
    <cellStyle name="Normal 90" xfId="8558"/>
    <cellStyle name="Normal 91" xfId="8559"/>
    <cellStyle name="Normal 92" xfId="8560"/>
    <cellStyle name="Normal 93" xfId="8561"/>
    <cellStyle name="Normal 94" xfId="8562"/>
    <cellStyle name="Normal 95" xfId="8563"/>
    <cellStyle name="Normal 96" xfId="8564"/>
    <cellStyle name="Normal 96 2" xfId="8565"/>
    <cellStyle name="Normal 97" xfId="8566"/>
    <cellStyle name="Normal 98" xfId="8567"/>
    <cellStyle name="Normal 99" xfId="8568"/>
    <cellStyle name="Note 10" xfId="8569"/>
    <cellStyle name="Note 10 2" xfId="8570"/>
    <cellStyle name="Note 10 2 2" xfId="8571"/>
    <cellStyle name="Note 10 3" xfId="8572"/>
    <cellStyle name="Note 11" xfId="8573"/>
    <cellStyle name="Note 11 2" xfId="8574"/>
    <cellStyle name="Note 11 2 2" xfId="8575"/>
    <cellStyle name="Note 11 3" xfId="8576"/>
    <cellStyle name="Note 12" xfId="8577"/>
    <cellStyle name="Note 12 2" xfId="8578"/>
    <cellStyle name="Note 12 2 2" xfId="8579"/>
    <cellStyle name="Note 12 3" xfId="8580"/>
    <cellStyle name="Note 12 3 2" xfId="8581"/>
    <cellStyle name="Note 12 4" xfId="8582"/>
    <cellStyle name="Note 13" xfId="8583"/>
    <cellStyle name="Note 13 2" xfId="8584"/>
    <cellStyle name="Note 14" xfId="8585"/>
    <cellStyle name="Note 2" xfId="8586"/>
    <cellStyle name="Note 2 2" xfId="8587"/>
    <cellStyle name="Note 2 2 2" xfId="8588"/>
    <cellStyle name="Note 2 2 3" xfId="8589"/>
    <cellStyle name="Note 2 2 4" xfId="8590"/>
    <cellStyle name="Note 2 3" xfId="8591"/>
    <cellStyle name="Note 2 3 2" xfId="8592"/>
    <cellStyle name="Note 2 4" xfId="8593"/>
    <cellStyle name="Note 2 4 2" xfId="8594"/>
    <cellStyle name="Note 2 5" xfId="8595"/>
    <cellStyle name="Note 2_AURORA Total New" xfId="8596"/>
    <cellStyle name="Note 3" xfId="8597"/>
    <cellStyle name="Note 3 2" xfId="8598"/>
    <cellStyle name="Note 3 2 2" xfId="8599"/>
    <cellStyle name="Note 3 3" xfId="8600"/>
    <cellStyle name="Note 3 4" xfId="8601"/>
    <cellStyle name="Note 4" xfId="8602"/>
    <cellStyle name="Note 4 2" xfId="8603"/>
    <cellStyle name="Note 4 2 2" xfId="8604"/>
    <cellStyle name="Note 4 3" xfId="8605"/>
    <cellStyle name="Note 4 4" xfId="8606"/>
    <cellStyle name="Note 5" xfId="8607"/>
    <cellStyle name="Note 5 2" xfId="8608"/>
    <cellStyle name="Note 5 2 2" xfId="8609"/>
    <cellStyle name="Note 5 3" xfId="8610"/>
    <cellStyle name="Note 5 4" xfId="8611"/>
    <cellStyle name="Note 6" xfId="8612"/>
    <cellStyle name="Note 6 2" xfId="8613"/>
    <cellStyle name="Note 6 2 2" xfId="8614"/>
    <cellStyle name="Note 6 3" xfId="8615"/>
    <cellStyle name="Note 6 4" xfId="8616"/>
    <cellStyle name="Note 7" xfId="8617"/>
    <cellStyle name="Note 7 2" xfId="8618"/>
    <cellStyle name="Note 7 2 2" xfId="8619"/>
    <cellStyle name="Note 7 3" xfId="8620"/>
    <cellStyle name="Note 7 4" xfId="8621"/>
    <cellStyle name="Note 8" xfId="8622"/>
    <cellStyle name="Note 8 2" xfId="8623"/>
    <cellStyle name="Note 8 2 2" xfId="8624"/>
    <cellStyle name="Note 8 3" xfId="8625"/>
    <cellStyle name="Note 8 4" xfId="8626"/>
    <cellStyle name="Note 9" xfId="8627"/>
    <cellStyle name="Note 9 2" xfId="8628"/>
    <cellStyle name="Note 9 2 2" xfId="8629"/>
    <cellStyle name="Note 9 3" xfId="8630"/>
    <cellStyle name="Note 9 4" xfId="8631"/>
    <cellStyle name="Output 2" xfId="8632"/>
    <cellStyle name="Output 2 2" xfId="8633"/>
    <cellStyle name="Output 2 2 2" xfId="8634"/>
    <cellStyle name="Output 2 2 3" xfId="8635"/>
    <cellStyle name="Output 2 3" xfId="8636"/>
    <cellStyle name="Output 2 4" xfId="8637"/>
    <cellStyle name="Output 3" xfId="8638"/>
    <cellStyle name="Output 3 2" xfId="8639"/>
    <cellStyle name="Output 3 3" xfId="8640"/>
    <cellStyle name="Output 3 4" xfId="8641"/>
    <cellStyle name="Output 4" xfId="8642"/>
    <cellStyle name="Output 5" xfId="8643"/>
    <cellStyle name="Output 6" xfId="8644"/>
    <cellStyle name="Percen - Style1" xfId="8645"/>
    <cellStyle name="Percen - Style1 2" xfId="8646"/>
    <cellStyle name="Percen - Style2" xfId="8647"/>
    <cellStyle name="Percen - Style2 2" xfId="8648"/>
    <cellStyle name="Percen - Style2 3" xfId="8649"/>
    <cellStyle name="Percen - Style3" xfId="8650"/>
    <cellStyle name="Percen - Style3 2" xfId="8651"/>
    <cellStyle name="Percen - Style3 2 2" xfId="8652"/>
    <cellStyle name="Percen - Style3 3" xfId="8653"/>
    <cellStyle name="Percen - Style3 4" xfId="8654"/>
    <cellStyle name="Percen - Style3_ACCOUNTS" xfId="8655"/>
    <cellStyle name="Percent" xfId="3" builtinId="5"/>
    <cellStyle name="Percent (0)" xfId="8656"/>
    <cellStyle name="Percent [2]" xfId="8657"/>
    <cellStyle name="Percent [2] 2" xfId="8658"/>
    <cellStyle name="Percent [2] 2 2" xfId="8659"/>
    <cellStyle name="Percent [2] 2 2 2" xfId="8660"/>
    <cellStyle name="Percent [2] 2 3" xfId="8661"/>
    <cellStyle name="Percent [2] 3" xfId="8662"/>
    <cellStyle name="Percent [2] 3 2" xfId="8663"/>
    <cellStyle name="Percent [2] 3 2 2" xfId="8664"/>
    <cellStyle name="Percent [2] 3 3" xfId="8665"/>
    <cellStyle name="Percent [2] 3 3 2" xfId="8666"/>
    <cellStyle name="Percent [2] 3 4" xfId="8667"/>
    <cellStyle name="Percent [2] 3 4 2" xfId="8668"/>
    <cellStyle name="Percent [2] 4" xfId="8669"/>
    <cellStyle name="Percent [2] 4 2" xfId="8670"/>
    <cellStyle name="Percent [2] 5" xfId="8671"/>
    <cellStyle name="Percent [2] 6" xfId="8672"/>
    <cellStyle name="Percent [2] 7" xfId="8673"/>
    <cellStyle name="Percent 10" xfId="8674"/>
    <cellStyle name="Percent 10 2" xfId="8675"/>
    <cellStyle name="Percent 10 3" xfId="8676"/>
    <cellStyle name="Percent 10 3 2" xfId="8677"/>
    <cellStyle name="Percent 10 4" xfId="8678"/>
    <cellStyle name="Percent 100" xfId="8679"/>
    <cellStyle name="Percent 101" xfId="8680"/>
    <cellStyle name="Percent 102" xfId="8681"/>
    <cellStyle name="Percent 103" xfId="8682"/>
    <cellStyle name="Percent 104" xfId="8683"/>
    <cellStyle name="Percent 105" xfId="8684"/>
    <cellStyle name="Percent 106" xfId="8685"/>
    <cellStyle name="Percent 107" xfId="8686"/>
    <cellStyle name="Percent 108" xfId="8687"/>
    <cellStyle name="Percent 109" xfId="8688"/>
    <cellStyle name="Percent 11" xfId="8689"/>
    <cellStyle name="Percent 11 2" xfId="8690"/>
    <cellStyle name="Percent 11 2 2" xfId="8691"/>
    <cellStyle name="Percent 11 3" xfId="8692"/>
    <cellStyle name="Percent 11 3 2" xfId="8693"/>
    <cellStyle name="Percent 11 4" xfId="8694"/>
    <cellStyle name="Percent 11 4 2" xfId="8695"/>
    <cellStyle name="Percent 11 5" xfId="8696"/>
    <cellStyle name="Percent 110" xfId="8697"/>
    <cellStyle name="Percent 111" xfId="8698"/>
    <cellStyle name="Percent 112" xfId="8699"/>
    <cellStyle name="Percent 113" xfId="8700"/>
    <cellStyle name="Percent 114" xfId="8701"/>
    <cellStyle name="Percent 115" xfId="8702"/>
    <cellStyle name="Percent 116" xfId="8703"/>
    <cellStyle name="Percent 117" xfId="8704"/>
    <cellStyle name="Percent 118" xfId="8705"/>
    <cellStyle name="Percent 119" xfId="8706"/>
    <cellStyle name="Percent 12" xfId="8707"/>
    <cellStyle name="Percent 12 2" xfId="8708"/>
    <cellStyle name="Percent 12 2 2" xfId="8709"/>
    <cellStyle name="Percent 12 2 2 2" xfId="8710"/>
    <cellStyle name="Percent 12 2 3" xfId="8711"/>
    <cellStyle name="Percent 12 3" xfId="8712"/>
    <cellStyle name="Percent 12 3 2" xfId="8713"/>
    <cellStyle name="Percent 12 4" xfId="8714"/>
    <cellStyle name="Percent 12 4 2" xfId="8715"/>
    <cellStyle name="Percent 12 5" xfId="8716"/>
    <cellStyle name="Percent 12 5 2" xfId="8717"/>
    <cellStyle name="Percent 120" xfId="8718"/>
    <cellStyle name="Percent 121" xfId="9516"/>
    <cellStyle name="Percent 122" xfId="9511"/>
    <cellStyle name="Percent 123" xfId="9508"/>
    <cellStyle name="Percent 124" xfId="9509"/>
    <cellStyle name="Percent 125" xfId="9541"/>
    <cellStyle name="Percent 13" xfId="8719"/>
    <cellStyle name="Percent 13 2" xfId="8720"/>
    <cellStyle name="Percent 13 2 2" xfId="8721"/>
    <cellStyle name="Percent 13 2 3" xfId="8722"/>
    <cellStyle name="Percent 13 3" xfId="8723"/>
    <cellStyle name="Percent 13 3 2" xfId="8724"/>
    <cellStyle name="Percent 13 4" xfId="8725"/>
    <cellStyle name="Percent 13 5" xfId="8726"/>
    <cellStyle name="Percent 13 6" xfId="8727"/>
    <cellStyle name="Percent 14" xfId="8728"/>
    <cellStyle name="Percent 14 2" xfId="8729"/>
    <cellStyle name="Percent 14 2 2" xfId="8730"/>
    <cellStyle name="Percent 14 3" xfId="8731"/>
    <cellStyle name="Percent 14 4" xfId="8732"/>
    <cellStyle name="Percent 14 4 2" xfId="8733"/>
    <cellStyle name="Percent 14 5" xfId="8734"/>
    <cellStyle name="Percent 15" xfId="8735"/>
    <cellStyle name="Percent 15 2" xfId="8736"/>
    <cellStyle name="Percent 15 2 2" xfId="8737"/>
    <cellStyle name="Percent 15 2 3" xfId="8738"/>
    <cellStyle name="Percent 15 2 4" xfId="8739"/>
    <cellStyle name="Percent 15 3" xfId="8740"/>
    <cellStyle name="Percent 15 3 2" xfId="8741"/>
    <cellStyle name="Percent 15 4" xfId="8742"/>
    <cellStyle name="Percent 15 4 2" xfId="8743"/>
    <cellStyle name="Percent 15 5" xfId="8744"/>
    <cellStyle name="Percent 15 6" xfId="8745"/>
    <cellStyle name="Percent 16" xfId="8746"/>
    <cellStyle name="Percent 16 2" xfId="8747"/>
    <cellStyle name="Percent 16 2 2" xfId="8748"/>
    <cellStyle name="Percent 16 3" xfId="8749"/>
    <cellStyle name="Percent 16 3 2" xfId="8750"/>
    <cellStyle name="Percent 16 4" xfId="8751"/>
    <cellStyle name="Percent 16 4 2" xfId="8752"/>
    <cellStyle name="Percent 17" xfId="8753"/>
    <cellStyle name="Percent 17 2" xfId="8754"/>
    <cellStyle name="Percent 17 2 2" xfId="8755"/>
    <cellStyle name="Percent 17 2 3" xfId="8756"/>
    <cellStyle name="Percent 17 3" xfId="8757"/>
    <cellStyle name="Percent 17 3 2" xfId="8758"/>
    <cellStyle name="Percent 17 4" xfId="8759"/>
    <cellStyle name="Percent 17 4 2" xfId="8760"/>
    <cellStyle name="Percent 18" xfId="8761"/>
    <cellStyle name="Percent 18 2" xfId="8762"/>
    <cellStyle name="Percent 18 2 2" xfId="8763"/>
    <cellStyle name="Percent 18 3" xfId="8764"/>
    <cellStyle name="Percent 18 3 2" xfId="8765"/>
    <cellStyle name="Percent 18 4" xfId="8766"/>
    <cellStyle name="Percent 18 4 2" xfId="8767"/>
    <cellStyle name="Percent 18 5" xfId="8768"/>
    <cellStyle name="Percent 19" xfId="8769"/>
    <cellStyle name="Percent 19 2" xfId="8770"/>
    <cellStyle name="Percent 19 2 2" xfId="8771"/>
    <cellStyle name="Percent 19 3" xfId="8772"/>
    <cellStyle name="Percent 19 3 2" xfId="8773"/>
    <cellStyle name="Percent 19 4" xfId="8774"/>
    <cellStyle name="Percent 19 4 2" xfId="8775"/>
    <cellStyle name="Percent 2" xfId="8776"/>
    <cellStyle name="Percent 2 2" xfId="8777"/>
    <cellStyle name="Percent 2 2 2" xfId="8778"/>
    <cellStyle name="Percent 2 2 2 2" xfId="8779"/>
    <cellStyle name="Percent 2 2 3" xfId="8780"/>
    <cellStyle name="Percent 2 2 4" xfId="8781"/>
    <cellStyle name="Percent 2 2 5" xfId="9525"/>
    <cellStyle name="Percent 2 3" xfId="8782"/>
    <cellStyle name="Percent 2 3 2" xfId="8783"/>
    <cellStyle name="Percent 2 3 3" xfId="8784"/>
    <cellStyle name="Percent 2 3 4" xfId="8785"/>
    <cellStyle name="Percent 2 4" xfId="8786"/>
    <cellStyle name="Percent 2 4 2" xfId="8787"/>
    <cellStyle name="Percent 2 5" xfId="8788"/>
    <cellStyle name="Percent 2 6" xfId="8789"/>
    <cellStyle name="Percent 20" xfId="8790"/>
    <cellStyle name="Percent 20 2" xfId="8791"/>
    <cellStyle name="Percent 20 2 2" xfId="8792"/>
    <cellStyle name="Percent 20 2 3" xfId="8793"/>
    <cellStyle name="Percent 20 2 4" xfId="8794"/>
    <cellStyle name="Percent 20 3" xfId="8795"/>
    <cellStyle name="Percent 20 4" xfId="8796"/>
    <cellStyle name="Percent 20 5" xfId="8797"/>
    <cellStyle name="Percent 21" xfId="8798"/>
    <cellStyle name="Percent 21 2" xfId="8799"/>
    <cellStyle name="Percent 21 3" xfId="8800"/>
    <cellStyle name="Percent 22" xfId="8801"/>
    <cellStyle name="Percent 22 2" xfId="8802"/>
    <cellStyle name="Percent 22 3" xfId="8803"/>
    <cellStyle name="Percent 22 3 2" xfId="8804"/>
    <cellStyle name="Percent 22 4" xfId="8805"/>
    <cellStyle name="Percent 23" xfId="8806"/>
    <cellStyle name="Percent 23 2" xfId="8807"/>
    <cellStyle name="Percent 23 3" xfId="8808"/>
    <cellStyle name="Percent 23 3 2" xfId="8809"/>
    <cellStyle name="Percent 23 4" xfId="8810"/>
    <cellStyle name="Percent 24" xfId="8811"/>
    <cellStyle name="Percent 24 2" xfId="8812"/>
    <cellStyle name="Percent 24 2 2" xfId="8813"/>
    <cellStyle name="Percent 24 3" xfId="8814"/>
    <cellStyle name="Percent 24 3 2" xfId="8815"/>
    <cellStyle name="Percent 24 4" xfId="8816"/>
    <cellStyle name="Percent 24 4 2" xfId="8817"/>
    <cellStyle name="Percent 24 5" xfId="8818"/>
    <cellStyle name="Percent 25" xfId="8819"/>
    <cellStyle name="Percent 25 2" xfId="8820"/>
    <cellStyle name="Percent 25 2 2" xfId="8821"/>
    <cellStyle name="Percent 25 3" xfId="8822"/>
    <cellStyle name="Percent 26" xfId="8823"/>
    <cellStyle name="Percent 26 2" xfId="8824"/>
    <cellStyle name="Percent 27" xfId="8825"/>
    <cellStyle name="Percent 27 2" xfId="8826"/>
    <cellStyle name="Percent 28" xfId="8827"/>
    <cellStyle name="Percent 28 2" xfId="8828"/>
    <cellStyle name="Percent 29" xfId="8829"/>
    <cellStyle name="Percent 29 2" xfId="8830"/>
    <cellStyle name="Percent 3" xfId="8831"/>
    <cellStyle name="Percent 3 2" xfId="8832"/>
    <cellStyle name="Percent 3 2 2" xfId="8833"/>
    <cellStyle name="Percent 3 2 2 2" xfId="8834"/>
    <cellStyle name="Percent 3 2 3" xfId="8835"/>
    <cellStyle name="Percent 3 2 4" xfId="9524"/>
    <cellStyle name="Percent 3 3" xfId="8836"/>
    <cellStyle name="Percent 3 3 2" xfId="8837"/>
    <cellStyle name="Percent 3 3 3" xfId="9523"/>
    <cellStyle name="Percent 3 4" xfId="8838"/>
    <cellStyle name="Percent 3 5" xfId="8839"/>
    <cellStyle name="Percent 30" xfId="8840"/>
    <cellStyle name="Percent 30 2" xfId="8841"/>
    <cellStyle name="Percent 31" xfId="8842"/>
    <cellStyle name="Percent 31 2" xfId="8843"/>
    <cellStyle name="Percent 32" xfId="8844"/>
    <cellStyle name="Percent 32 2" xfId="8845"/>
    <cellStyle name="Percent 33" xfId="8846"/>
    <cellStyle name="Percent 33 2" xfId="8847"/>
    <cellStyle name="Percent 34" xfId="8848"/>
    <cellStyle name="Percent 34 2" xfId="8849"/>
    <cellStyle name="Percent 35" xfId="8850"/>
    <cellStyle name="Percent 35 2" xfId="8851"/>
    <cellStyle name="Percent 36" xfId="8852"/>
    <cellStyle name="Percent 36 2" xfId="8853"/>
    <cellStyle name="Percent 37" xfId="8854"/>
    <cellStyle name="Percent 37 2" xfId="8855"/>
    <cellStyle name="Percent 38" xfId="8856"/>
    <cellStyle name="Percent 38 2" xfId="8857"/>
    <cellStyle name="Percent 39" xfId="8858"/>
    <cellStyle name="Percent 39 2" xfId="8859"/>
    <cellStyle name="Percent 4" xfId="8860"/>
    <cellStyle name="Percent 4 2" xfId="8861"/>
    <cellStyle name="Percent 4 2 2" xfId="8862"/>
    <cellStyle name="Percent 4 2 3" xfId="8863"/>
    <cellStyle name="Percent 4 2 3 2" xfId="8864"/>
    <cellStyle name="Percent 4 2 4" xfId="8865"/>
    <cellStyle name="Percent 4 2 5" xfId="8866"/>
    <cellStyle name="Percent 4 3" xfId="8867"/>
    <cellStyle name="Percent 4 3 2" xfId="8868"/>
    <cellStyle name="Percent 4 4" xfId="8869"/>
    <cellStyle name="Percent 4 5" xfId="8870"/>
    <cellStyle name="Percent 40" xfId="8871"/>
    <cellStyle name="Percent 40 2" xfId="8872"/>
    <cellStyle name="Percent 41" xfId="8873"/>
    <cellStyle name="Percent 41 2" xfId="8874"/>
    <cellStyle name="Percent 42" xfId="8875"/>
    <cellStyle name="Percent 42 2" xfId="8876"/>
    <cellStyle name="Percent 43" xfId="8877"/>
    <cellStyle name="Percent 43 2" xfId="8878"/>
    <cellStyle name="Percent 44" xfId="8879"/>
    <cellStyle name="Percent 44 2" xfId="8880"/>
    <cellStyle name="Percent 45" xfId="8881"/>
    <cellStyle name="Percent 45 2" xfId="8882"/>
    <cellStyle name="Percent 46" xfId="8883"/>
    <cellStyle name="Percent 47" xfId="8884"/>
    <cellStyle name="Percent 48" xfId="8885"/>
    <cellStyle name="Percent 49" xfId="8886"/>
    <cellStyle name="Percent 5" xfId="8887"/>
    <cellStyle name="Percent 5 2" xfId="8888"/>
    <cellStyle name="Percent 5 2 2" xfId="8889"/>
    <cellStyle name="Percent 5 3" xfId="8890"/>
    <cellStyle name="Percent 5 4" xfId="8891"/>
    <cellStyle name="Percent 5 5" xfId="9522"/>
    <cellStyle name="Percent 50" xfId="8892"/>
    <cellStyle name="Percent 51" xfId="8893"/>
    <cellStyle name="Percent 52" xfId="8894"/>
    <cellStyle name="Percent 53" xfId="8895"/>
    <cellStyle name="Percent 54" xfId="8896"/>
    <cellStyle name="Percent 55" xfId="8897"/>
    <cellStyle name="Percent 56" xfId="8898"/>
    <cellStyle name="Percent 57" xfId="8899"/>
    <cellStyle name="Percent 58" xfId="8900"/>
    <cellStyle name="Percent 59" xfId="8901"/>
    <cellStyle name="Percent 6" xfId="8902"/>
    <cellStyle name="Percent 6 2" xfId="8903"/>
    <cellStyle name="Percent 6 2 2" xfId="8904"/>
    <cellStyle name="Percent 6 2 2 2" xfId="8905"/>
    <cellStyle name="Percent 6 2 3" xfId="8906"/>
    <cellStyle name="Percent 6 3" xfId="8907"/>
    <cellStyle name="Percent 6 3 2" xfId="8908"/>
    <cellStyle name="Percent 6 4" xfId="8909"/>
    <cellStyle name="Percent 6 5" xfId="8910"/>
    <cellStyle name="Percent 60" xfId="8911"/>
    <cellStyle name="Percent 61" xfId="8912"/>
    <cellStyle name="Percent 62" xfId="8913"/>
    <cellStyle name="Percent 63" xfId="8914"/>
    <cellStyle name="Percent 64" xfId="8915"/>
    <cellStyle name="Percent 65" xfId="8916"/>
    <cellStyle name="Percent 66" xfId="8917"/>
    <cellStyle name="Percent 67" xfId="8918"/>
    <cellStyle name="Percent 68" xfId="8919"/>
    <cellStyle name="Percent 69" xfId="8920"/>
    <cellStyle name="Percent 7" xfId="8921"/>
    <cellStyle name="Percent 7 2" xfId="8922"/>
    <cellStyle name="Percent 7 2 2" xfId="8923"/>
    <cellStyle name="Percent 7 2 3" xfId="8924"/>
    <cellStyle name="Percent 7 3" xfId="8925"/>
    <cellStyle name="Percent 7 3 2" xfId="8926"/>
    <cellStyle name="Percent 7 3 3" xfId="8927"/>
    <cellStyle name="Percent 7 3 4" xfId="8928"/>
    <cellStyle name="Percent 7 4" xfId="8929"/>
    <cellStyle name="Percent 7 4 2" xfId="8930"/>
    <cellStyle name="Percent 7 5" xfId="8931"/>
    <cellStyle name="Percent 7 5 2" xfId="8932"/>
    <cellStyle name="Percent 7 6" xfId="8933"/>
    <cellStyle name="Percent 7 7" xfId="8934"/>
    <cellStyle name="Percent 7 8" xfId="8935"/>
    <cellStyle name="Percent 7 9" xfId="8936"/>
    <cellStyle name="Percent 70" xfId="8937"/>
    <cellStyle name="Percent 71" xfId="8938"/>
    <cellStyle name="Percent 72" xfId="8939"/>
    <cellStyle name="Percent 73" xfId="8940"/>
    <cellStyle name="Percent 74" xfId="8941"/>
    <cellStyle name="Percent 75" xfId="8942"/>
    <cellStyle name="Percent 76" xfId="8943"/>
    <cellStyle name="Percent 77" xfId="8944"/>
    <cellStyle name="Percent 78" xfId="8945"/>
    <cellStyle name="Percent 79" xfId="8946"/>
    <cellStyle name="Percent 8" xfId="8947"/>
    <cellStyle name="Percent 8 2" xfId="8948"/>
    <cellStyle name="Percent 8 2 2" xfId="8949"/>
    <cellStyle name="Percent 8 3" xfId="8950"/>
    <cellStyle name="Percent 80" xfId="8951"/>
    <cellStyle name="Percent 81" xfId="8952"/>
    <cellStyle name="Percent 82" xfId="8953"/>
    <cellStyle name="Percent 83" xfId="8954"/>
    <cellStyle name="Percent 84" xfId="8955"/>
    <cellStyle name="Percent 85" xfId="8956"/>
    <cellStyle name="Percent 86" xfId="8957"/>
    <cellStyle name="Percent 87" xfId="8958"/>
    <cellStyle name="Percent 88" xfId="8959"/>
    <cellStyle name="Percent 89" xfId="8960"/>
    <cellStyle name="Percent 9" xfId="8961"/>
    <cellStyle name="Percent 9 2" xfId="8962"/>
    <cellStyle name="Percent 9 2 2" xfId="8963"/>
    <cellStyle name="Percent 9 2 3" xfId="8964"/>
    <cellStyle name="Percent 9 3" xfId="8965"/>
    <cellStyle name="Percent 9 4" xfId="8966"/>
    <cellStyle name="Percent 90" xfId="8967"/>
    <cellStyle name="Percent 91" xfId="8968"/>
    <cellStyle name="Percent 92" xfId="8969"/>
    <cellStyle name="Percent 93" xfId="8970"/>
    <cellStyle name="Percent 94" xfId="8971"/>
    <cellStyle name="Percent 95" xfId="8972"/>
    <cellStyle name="Percent 96" xfId="8973"/>
    <cellStyle name="Percent 97" xfId="8974"/>
    <cellStyle name="Percent 98" xfId="8975"/>
    <cellStyle name="Percent 99" xfId="8976"/>
    <cellStyle name="Processing" xfId="8977"/>
    <cellStyle name="Processing 2" xfId="8978"/>
    <cellStyle name="Processing 2 2" xfId="8979"/>
    <cellStyle name="Processing 3" xfId="8980"/>
    <cellStyle name="Processing 4" xfId="8981"/>
    <cellStyle name="Processing_AURORA Total New" xfId="8982"/>
    <cellStyle name="PS_Comma" xfId="9521"/>
    <cellStyle name="PSChar" xfId="8983"/>
    <cellStyle name="PSChar 2" xfId="8984"/>
    <cellStyle name="PSChar 2 2" xfId="8985"/>
    <cellStyle name="PSChar 3" xfId="8986"/>
    <cellStyle name="PSChar 4" xfId="8987"/>
    <cellStyle name="PSDate" xfId="8988"/>
    <cellStyle name="PSDate 2" xfId="8989"/>
    <cellStyle name="PSDate 2 2" xfId="8990"/>
    <cellStyle name="PSDate 3" xfId="8991"/>
    <cellStyle name="PSDate 4" xfId="8992"/>
    <cellStyle name="PSDec" xfId="8993"/>
    <cellStyle name="PSDec 2" xfId="8994"/>
    <cellStyle name="PSDec 2 2" xfId="8995"/>
    <cellStyle name="PSDec 3" xfId="8996"/>
    <cellStyle name="PSDec 4" xfId="8997"/>
    <cellStyle name="PSHeading" xfId="8998"/>
    <cellStyle name="PSHeading 2" xfId="8999"/>
    <cellStyle name="PSHeading 2 2" xfId="9000"/>
    <cellStyle name="PSHeading 3" xfId="9001"/>
    <cellStyle name="PSHeading 4" xfId="9002"/>
    <cellStyle name="PSInt" xfId="9003"/>
    <cellStyle name="PSInt 2" xfId="9004"/>
    <cellStyle name="PSInt 2 2" xfId="9005"/>
    <cellStyle name="PSInt 3" xfId="9006"/>
    <cellStyle name="PSInt 4" xfId="9007"/>
    <cellStyle name="PSSpacer" xfId="9008"/>
    <cellStyle name="PSSpacer 2" xfId="9009"/>
    <cellStyle name="PSSpacer 2 2" xfId="9010"/>
    <cellStyle name="PSSpacer 3" xfId="9011"/>
    <cellStyle name="PSSpacer 4" xfId="9012"/>
    <cellStyle name="purple - Style8" xfId="9013"/>
    <cellStyle name="purple - Style8 2" xfId="9014"/>
    <cellStyle name="purple - Style8 2 2" xfId="9015"/>
    <cellStyle name="purple - Style8 3" xfId="9016"/>
    <cellStyle name="purple - Style8_ACCOUNTS" xfId="9017"/>
    <cellStyle name="RED" xfId="9018"/>
    <cellStyle name="Red - Style7" xfId="9019"/>
    <cellStyle name="Red - Style7 2" xfId="9020"/>
    <cellStyle name="Red - Style7 2 2" xfId="9021"/>
    <cellStyle name="Red - Style7 3" xfId="9022"/>
    <cellStyle name="Red - Style7_ACCOUNTS" xfId="9023"/>
    <cellStyle name="RED 10" xfId="9024"/>
    <cellStyle name="RED 11" xfId="9025"/>
    <cellStyle name="RED 12" xfId="9026"/>
    <cellStyle name="RED 13" xfId="9027"/>
    <cellStyle name="RED 14" xfId="9028"/>
    <cellStyle name="RED 15" xfId="9029"/>
    <cellStyle name="RED 16" xfId="9030"/>
    <cellStyle name="RED 17" xfId="9031"/>
    <cellStyle name="RED 18" xfId="9032"/>
    <cellStyle name="RED 19" xfId="9033"/>
    <cellStyle name="RED 2" xfId="9034"/>
    <cellStyle name="RED 2 2" xfId="9035"/>
    <cellStyle name="RED 20" xfId="9036"/>
    <cellStyle name="RED 21" xfId="9037"/>
    <cellStyle name="RED 22" xfId="9038"/>
    <cellStyle name="RED 23" xfId="9039"/>
    <cellStyle name="RED 24" xfId="9040"/>
    <cellStyle name="RED 3" xfId="9041"/>
    <cellStyle name="RED 4" xfId="9042"/>
    <cellStyle name="RED 5" xfId="9043"/>
    <cellStyle name="RED 6" xfId="9044"/>
    <cellStyle name="RED 7" xfId="9045"/>
    <cellStyle name="RED 8" xfId="9046"/>
    <cellStyle name="RED 9" xfId="9047"/>
    <cellStyle name="RED_04 07E Wild Horse Wind Expansion (C) (2)" xfId="9048"/>
    <cellStyle name="Report" xfId="9049"/>
    <cellStyle name="Report - Style5" xfId="9050"/>
    <cellStyle name="Report - Style6" xfId="9051"/>
    <cellStyle name="Report - Style7" xfId="9052"/>
    <cellStyle name="Report - Style8" xfId="9053"/>
    <cellStyle name="Report 2" xfId="9054"/>
    <cellStyle name="Report 2 2" xfId="9055"/>
    <cellStyle name="Report 3" xfId="9056"/>
    <cellStyle name="Report 4" xfId="9057"/>
    <cellStyle name="Report 5" xfId="9058"/>
    <cellStyle name="Report 6" xfId="9059"/>
    <cellStyle name="Report Bar" xfId="9060"/>
    <cellStyle name="Report Bar 2" xfId="9061"/>
    <cellStyle name="Report Bar 2 2" xfId="9062"/>
    <cellStyle name="Report Bar 3" xfId="9063"/>
    <cellStyle name="Report Bar 4" xfId="9064"/>
    <cellStyle name="Report Bar 5" xfId="9065"/>
    <cellStyle name="Report Bar_AURORA Total New" xfId="9066"/>
    <cellStyle name="Report Heading" xfId="9067"/>
    <cellStyle name="Report Heading 2" xfId="9068"/>
    <cellStyle name="Report Heading 3" xfId="9069"/>
    <cellStyle name="Report Heading 3 2" xfId="9505"/>
    <cellStyle name="Report Heading_Electric Rev Req Model (2009 GRC) Rebuttal" xfId="9070"/>
    <cellStyle name="Report Percent" xfId="9071"/>
    <cellStyle name="Report Percent 2" xfId="9072"/>
    <cellStyle name="Report Percent 2 2" xfId="9073"/>
    <cellStyle name="Report Percent 2 2 2" xfId="9074"/>
    <cellStyle name="Report Percent 2 3" xfId="9075"/>
    <cellStyle name="Report Percent 3" xfId="9076"/>
    <cellStyle name="Report Percent 3 2" xfId="9077"/>
    <cellStyle name="Report Percent 3 2 2" xfId="9078"/>
    <cellStyle name="Report Percent 3 3" xfId="9079"/>
    <cellStyle name="Report Percent 3 3 2" xfId="9080"/>
    <cellStyle name="Report Percent 3 4" xfId="9081"/>
    <cellStyle name="Report Percent 3 4 2" xfId="9082"/>
    <cellStyle name="Report Percent 4" xfId="9083"/>
    <cellStyle name="Report Percent 4 2" xfId="9084"/>
    <cellStyle name="Report Percent 5" xfId="9085"/>
    <cellStyle name="Report Percent 6" xfId="9086"/>
    <cellStyle name="Report Percent 7" xfId="9087"/>
    <cellStyle name="Report Percent_ACCOUNTS" xfId="9088"/>
    <cellStyle name="Report Unit Cost" xfId="9089"/>
    <cellStyle name="Report Unit Cost 2" xfId="9090"/>
    <cellStyle name="Report Unit Cost 2 2" xfId="9091"/>
    <cellStyle name="Report Unit Cost 2 2 2" xfId="9092"/>
    <cellStyle name="Report Unit Cost 2 3" xfId="9093"/>
    <cellStyle name="Report Unit Cost 3" xfId="9094"/>
    <cellStyle name="Report Unit Cost 3 2" xfId="9095"/>
    <cellStyle name="Report Unit Cost 3 2 2" xfId="9096"/>
    <cellStyle name="Report Unit Cost 3 3" xfId="9097"/>
    <cellStyle name="Report Unit Cost 3 3 2" xfId="9098"/>
    <cellStyle name="Report Unit Cost 3 4" xfId="9099"/>
    <cellStyle name="Report Unit Cost 3 4 2" xfId="9100"/>
    <cellStyle name="Report Unit Cost 4" xfId="9101"/>
    <cellStyle name="Report Unit Cost 4 2" xfId="9102"/>
    <cellStyle name="Report Unit Cost 5" xfId="9103"/>
    <cellStyle name="Report Unit Cost 6" xfId="9104"/>
    <cellStyle name="Report Unit Cost 7" xfId="9105"/>
    <cellStyle name="Report Unit Cost_ACCOUNTS" xfId="9106"/>
    <cellStyle name="Report_Adj Bench DR 3 for Initial Briefs (Electric)" xfId="9107"/>
    <cellStyle name="Reports" xfId="9108"/>
    <cellStyle name="Reports 2" xfId="9109"/>
    <cellStyle name="Reports 3" xfId="9110"/>
    <cellStyle name="Reports Total" xfId="9111"/>
    <cellStyle name="Reports Total 2" xfId="9112"/>
    <cellStyle name="Reports Total 2 2" xfId="9113"/>
    <cellStyle name="Reports Total 3" xfId="9114"/>
    <cellStyle name="Reports Total 4" xfId="9115"/>
    <cellStyle name="Reports Total 5" xfId="9116"/>
    <cellStyle name="Reports Total_AURORA Total New" xfId="9117"/>
    <cellStyle name="Reports Unit Cost Total" xfId="9118"/>
    <cellStyle name="Reports Unit Cost Total 2" xfId="9119"/>
    <cellStyle name="Reports Unit Cost Total 3" xfId="9120"/>
    <cellStyle name="Reports_14.21G &amp; 16.28E Incentive Pay" xfId="9121"/>
    <cellStyle name="RevList" xfId="9122"/>
    <cellStyle name="RevList 2" xfId="9123"/>
    <cellStyle name="round100" xfId="9124"/>
    <cellStyle name="round100 2" xfId="9125"/>
    <cellStyle name="round100 2 2" xfId="9126"/>
    <cellStyle name="round100 2 2 2" xfId="9127"/>
    <cellStyle name="round100 2 3" xfId="9128"/>
    <cellStyle name="round100 3" xfId="9129"/>
    <cellStyle name="round100 3 2" xfId="9130"/>
    <cellStyle name="round100 3 2 2" xfId="9131"/>
    <cellStyle name="round100 3 3" xfId="9132"/>
    <cellStyle name="round100 3 3 2" xfId="9133"/>
    <cellStyle name="round100 3 4" xfId="9134"/>
    <cellStyle name="round100 3 4 2" xfId="9135"/>
    <cellStyle name="round100 4" xfId="9136"/>
    <cellStyle name="round100 4 2" xfId="9137"/>
    <cellStyle name="round100 5" xfId="9138"/>
    <cellStyle name="round100 6" xfId="9139"/>
    <cellStyle name="round100 7" xfId="9140"/>
    <cellStyle name="SAPBEXaggData" xfId="9141"/>
    <cellStyle name="SAPBEXaggData 2" xfId="9142"/>
    <cellStyle name="SAPBEXaggData 3" xfId="9143"/>
    <cellStyle name="SAPBEXaggDataEmph" xfId="9144"/>
    <cellStyle name="SAPBEXaggDataEmph 2" xfId="9145"/>
    <cellStyle name="SAPBEXaggDataEmph 3" xfId="9146"/>
    <cellStyle name="SAPBEXaggItem" xfId="9147"/>
    <cellStyle name="SAPBEXaggItem 2" xfId="9148"/>
    <cellStyle name="SAPBEXaggItem 3" xfId="9149"/>
    <cellStyle name="SAPBEXaggItemX" xfId="9150"/>
    <cellStyle name="SAPBEXaggItemX 2" xfId="9151"/>
    <cellStyle name="SAPBEXaggItemX 3" xfId="9152"/>
    <cellStyle name="SAPBEXchaText" xfId="9153"/>
    <cellStyle name="SAPBEXchaText 2" xfId="9154"/>
    <cellStyle name="SAPBEXchaText 2 2" xfId="9155"/>
    <cellStyle name="SAPBEXchaText 2 2 2" xfId="9156"/>
    <cellStyle name="SAPBEXchaText 2 3" xfId="9157"/>
    <cellStyle name="SAPBEXchaText 3" xfId="9158"/>
    <cellStyle name="SAPBEXchaText 3 2" xfId="9159"/>
    <cellStyle name="SAPBEXchaText 3 2 2" xfId="9160"/>
    <cellStyle name="SAPBEXchaText 3 3" xfId="9161"/>
    <cellStyle name="SAPBEXchaText 3 3 2" xfId="9162"/>
    <cellStyle name="SAPBEXchaText 3 4" xfId="9163"/>
    <cellStyle name="SAPBEXchaText 3 4 2" xfId="9164"/>
    <cellStyle name="SAPBEXchaText 4" xfId="9165"/>
    <cellStyle name="SAPBEXchaText 4 2" xfId="9166"/>
    <cellStyle name="SAPBEXchaText 5" xfId="9167"/>
    <cellStyle name="SAPBEXchaText 6" xfId="9168"/>
    <cellStyle name="SAPBEXchaText 7" xfId="9169"/>
    <cellStyle name="SAPBEXchaText 8" xfId="9170"/>
    <cellStyle name="SAPBEXchaText 9" xfId="9171"/>
    <cellStyle name="SAPBEXexcBad7" xfId="9172"/>
    <cellStyle name="SAPBEXexcBad7 2" xfId="9173"/>
    <cellStyle name="SAPBEXexcBad7 3" xfId="9174"/>
    <cellStyle name="SAPBEXexcBad8" xfId="9175"/>
    <cellStyle name="SAPBEXexcBad8 2" xfId="9176"/>
    <cellStyle name="SAPBEXexcBad8 3" xfId="9177"/>
    <cellStyle name="SAPBEXexcBad9" xfId="9178"/>
    <cellStyle name="SAPBEXexcBad9 2" xfId="9179"/>
    <cellStyle name="SAPBEXexcBad9 3" xfId="9180"/>
    <cellStyle name="SAPBEXexcCritical4" xfId="9181"/>
    <cellStyle name="SAPBEXexcCritical4 2" xfId="9182"/>
    <cellStyle name="SAPBEXexcCritical4 3" xfId="9183"/>
    <cellStyle name="SAPBEXexcCritical5" xfId="9184"/>
    <cellStyle name="SAPBEXexcCritical5 2" xfId="9185"/>
    <cellStyle name="SAPBEXexcCritical5 3" xfId="9186"/>
    <cellStyle name="SAPBEXexcCritical6" xfId="9187"/>
    <cellStyle name="SAPBEXexcCritical6 2" xfId="9188"/>
    <cellStyle name="SAPBEXexcCritical6 3" xfId="9189"/>
    <cellStyle name="SAPBEXexcGood1" xfId="9190"/>
    <cellStyle name="SAPBEXexcGood1 2" xfId="9191"/>
    <cellStyle name="SAPBEXexcGood1 3" xfId="9192"/>
    <cellStyle name="SAPBEXexcGood2" xfId="9193"/>
    <cellStyle name="SAPBEXexcGood2 2" xfId="9194"/>
    <cellStyle name="SAPBEXexcGood2 3" xfId="9195"/>
    <cellStyle name="SAPBEXexcGood3" xfId="9196"/>
    <cellStyle name="SAPBEXexcGood3 2" xfId="9197"/>
    <cellStyle name="SAPBEXexcGood3 3" xfId="9198"/>
    <cellStyle name="SAPBEXfilterDrill" xfId="9199"/>
    <cellStyle name="SAPBEXfilterDrill 2" xfId="9200"/>
    <cellStyle name="SAPBEXfilterDrill 3" xfId="9201"/>
    <cellStyle name="SAPBEXfilterDrill 4" xfId="9202"/>
    <cellStyle name="SAPBEXfilterItem" xfId="9203"/>
    <cellStyle name="SAPBEXfilterItem 2" xfId="9204"/>
    <cellStyle name="SAPBEXfilterItem 3" xfId="9205"/>
    <cellStyle name="SAPBEXfilterText" xfId="9206"/>
    <cellStyle name="SAPBEXfilterText 2" xfId="9207"/>
    <cellStyle name="SAPBEXfilterText 3" xfId="9208"/>
    <cellStyle name="SAPBEXformats" xfId="9209"/>
    <cellStyle name="SAPBEXformats 2" xfId="9210"/>
    <cellStyle name="SAPBEXformats 2 2" xfId="9211"/>
    <cellStyle name="SAPBEXformats 3" xfId="9212"/>
    <cellStyle name="SAPBEXformats 4" xfId="9213"/>
    <cellStyle name="SAPBEXheaderItem" xfId="9214"/>
    <cellStyle name="SAPBEXheaderItem 2" xfId="9215"/>
    <cellStyle name="SAPBEXheaderItem 3" xfId="9216"/>
    <cellStyle name="SAPBEXheaderItem 4" xfId="9217"/>
    <cellStyle name="SAPBEXheaderText" xfId="9218"/>
    <cellStyle name="SAPBEXheaderText 2" xfId="9219"/>
    <cellStyle name="SAPBEXheaderText 3" xfId="9220"/>
    <cellStyle name="SAPBEXheaderText 4" xfId="9221"/>
    <cellStyle name="SAPBEXHLevel0" xfId="9222"/>
    <cellStyle name="SAPBEXHLevel0 2" xfId="9223"/>
    <cellStyle name="SAPBEXHLevel0 2 2" xfId="9224"/>
    <cellStyle name="SAPBEXHLevel0 3" xfId="9225"/>
    <cellStyle name="SAPBEXHLevel0 4" xfId="9226"/>
    <cellStyle name="SAPBEXHLevel0X" xfId="9227"/>
    <cellStyle name="SAPBEXHLevel0X 2" xfId="9228"/>
    <cellStyle name="SAPBEXHLevel0X 2 2" xfId="9229"/>
    <cellStyle name="SAPBEXHLevel0X 2 2 2" xfId="9230"/>
    <cellStyle name="SAPBEXHLevel0X 2 3" xfId="9231"/>
    <cellStyle name="SAPBEXHLevel0X 3" xfId="9232"/>
    <cellStyle name="SAPBEXHLevel0X 3 2" xfId="9233"/>
    <cellStyle name="SAPBEXHLevel0X 3 2 2" xfId="9234"/>
    <cellStyle name="SAPBEXHLevel0X 3 3" xfId="9235"/>
    <cellStyle name="SAPBEXHLevel0X 3 3 2" xfId="9236"/>
    <cellStyle name="SAPBEXHLevel0X 3 4" xfId="9237"/>
    <cellStyle name="SAPBEXHLevel0X 3 4 2" xfId="9238"/>
    <cellStyle name="SAPBEXHLevel0X 4" xfId="9239"/>
    <cellStyle name="SAPBEXHLevel0X 4 2" xfId="9240"/>
    <cellStyle name="SAPBEXHLevel0X 5" xfId="9241"/>
    <cellStyle name="SAPBEXHLevel0X 6" xfId="9242"/>
    <cellStyle name="SAPBEXHLevel0X 7" xfId="9243"/>
    <cellStyle name="SAPBEXHLevel0X 8" xfId="9244"/>
    <cellStyle name="SAPBEXHLevel1" xfId="9245"/>
    <cellStyle name="SAPBEXHLevel1 2" xfId="9246"/>
    <cellStyle name="SAPBEXHLevel1 2 2" xfId="9247"/>
    <cellStyle name="SAPBEXHLevel1 3" xfId="9248"/>
    <cellStyle name="SAPBEXHLevel1 4" xfId="9249"/>
    <cellStyle name="SAPBEXHLevel1X" xfId="9250"/>
    <cellStyle name="SAPBEXHLevel1X 2" xfId="9251"/>
    <cellStyle name="SAPBEXHLevel1X 2 2" xfId="9252"/>
    <cellStyle name="SAPBEXHLevel1X 3" xfId="9253"/>
    <cellStyle name="SAPBEXHLevel1X 4" xfId="9254"/>
    <cellStyle name="SAPBEXHLevel2" xfId="9255"/>
    <cellStyle name="SAPBEXHLevel2 2" xfId="9256"/>
    <cellStyle name="SAPBEXHLevel2 2 2" xfId="9257"/>
    <cellStyle name="SAPBEXHLevel2 3" xfId="9258"/>
    <cellStyle name="SAPBEXHLevel2 4" xfId="9259"/>
    <cellStyle name="SAPBEXHLevel2X" xfId="9260"/>
    <cellStyle name="SAPBEXHLevel2X 2" xfId="9261"/>
    <cellStyle name="SAPBEXHLevel2X 2 2" xfId="9262"/>
    <cellStyle name="SAPBEXHLevel2X 3" xfId="9263"/>
    <cellStyle name="SAPBEXHLevel2X 4" xfId="9264"/>
    <cellStyle name="SAPBEXHLevel3" xfId="9265"/>
    <cellStyle name="SAPBEXHLevel3 2" xfId="9266"/>
    <cellStyle name="SAPBEXHLevel3 2 2" xfId="9267"/>
    <cellStyle name="SAPBEXHLevel3 3" xfId="9268"/>
    <cellStyle name="SAPBEXHLevel3 4" xfId="9269"/>
    <cellStyle name="SAPBEXHLevel3X" xfId="9270"/>
    <cellStyle name="SAPBEXHLevel3X 2" xfId="9271"/>
    <cellStyle name="SAPBEXHLevel3X 2 2" xfId="9272"/>
    <cellStyle name="SAPBEXHLevel3X 3" xfId="9273"/>
    <cellStyle name="SAPBEXHLevel3X 4" xfId="9274"/>
    <cellStyle name="SAPBEXinputData" xfId="9275"/>
    <cellStyle name="SAPBEXinputData 2" xfId="9276"/>
    <cellStyle name="SAPBEXinputData 2 2" xfId="9277"/>
    <cellStyle name="SAPBEXinputData 3" xfId="9278"/>
    <cellStyle name="SAPBEXItemHeader" xfId="9279"/>
    <cellStyle name="SAPBEXresData" xfId="9280"/>
    <cellStyle name="SAPBEXresData 2" xfId="9281"/>
    <cellStyle name="SAPBEXresData 3" xfId="9282"/>
    <cellStyle name="SAPBEXresDataEmph" xfId="9283"/>
    <cellStyle name="SAPBEXresDataEmph 2" xfId="9284"/>
    <cellStyle name="SAPBEXresDataEmph 3" xfId="9285"/>
    <cellStyle name="SAPBEXresItem" xfId="9286"/>
    <cellStyle name="SAPBEXresItem 2" xfId="9287"/>
    <cellStyle name="SAPBEXresItem 3" xfId="9288"/>
    <cellStyle name="SAPBEXresItemX" xfId="9289"/>
    <cellStyle name="SAPBEXresItemX 2" xfId="9290"/>
    <cellStyle name="SAPBEXresItemX 3" xfId="9291"/>
    <cellStyle name="SAPBEXstdData" xfId="9292"/>
    <cellStyle name="SAPBEXstdData 2" xfId="9293"/>
    <cellStyle name="SAPBEXstdData 3" xfId="9294"/>
    <cellStyle name="SAPBEXstdData 4" xfId="9295"/>
    <cellStyle name="SAPBEXstdDataEmph" xfId="9296"/>
    <cellStyle name="SAPBEXstdDataEmph 2" xfId="9297"/>
    <cellStyle name="SAPBEXstdDataEmph 3" xfId="9298"/>
    <cellStyle name="SAPBEXstdItem" xfId="9299"/>
    <cellStyle name="SAPBEXstdItem 2" xfId="9300"/>
    <cellStyle name="SAPBEXstdItem 2 2" xfId="9301"/>
    <cellStyle name="SAPBEXstdItem 2 2 2" xfId="9302"/>
    <cellStyle name="SAPBEXstdItem 2 3" xfId="9303"/>
    <cellStyle name="SAPBEXstdItem 3" xfId="9304"/>
    <cellStyle name="SAPBEXstdItem 3 2" xfId="9305"/>
    <cellStyle name="SAPBEXstdItem 3 2 2" xfId="9306"/>
    <cellStyle name="SAPBEXstdItem 3 3" xfId="9307"/>
    <cellStyle name="SAPBEXstdItem 3 3 2" xfId="9308"/>
    <cellStyle name="SAPBEXstdItem 3 4" xfId="9309"/>
    <cellStyle name="SAPBEXstdItem 3 4 2" xfId="9310"/>
    <cellStyle name="SAPBEXstdItem 4" xfId="9311"/>
    <cellStyle name="SAPBEXstdItem 4 2" xfId="9312"/>
    <cellStyle name="SAPBEXstdItem 5" xfId="9313"/>
    <cellStyle name="SAPBEXstdItem 6" xfId="9314"/>
    <cellStyle name="SAPBEXstdItem 7" xfId="9315"/>
    <cellStyle name="SAPBEXstdItem 8" xfId="9316"/>
    <cellStyle name="SAPBEXstdItemX" xfId="9317"/>
    <cellStyle name="SAPBEXstdItemX 2" xfId="9318"/>
    <cellStyle name="SAPBEXstdItemX 2 2" xfId="9319"/>
    <cellStyle name="SAPBEXstdItemX 2 2 2" xfId="9320"/>
    <cellStyle name="SAPBEXstdItemX 2 3" xfId="9321"/>
    <cellStyle name="SAPBEXstdItemX 3" xfId="9322"/>
    <cellStyle name="SAPBEXstdItemX 3 2" xfId="9323"/>
    <cellStyle name="SAPBEXstdItemX 3 2 2" xfId="9324"/>
    <cellStyle name="SAPBEXstdItemX 3 3" xfId="9325"/>
    <cellStyle name="SAPBEXstdItemX 3 3 2" xfId="9326"/>
    <cellStyle name="SAPBEXstdItemX 3 4" xfId="9327"/>
    <cellStyle name="SAPBEXstdItemX 3 4 2" xfId="9328"/>
    <cellStyle name="SAPBEXstdItemX 4" xfId="9329"/>
    <cellStyle name="SAPBEXstdItemX 4 2" xfId="9330"/>
    <cellStyle name="SAPBEXstdItemX 5" xfId="9331"/>
    <cellStyle name="SAPBEXstdItemX 6" xfId="9332"/>
    <cellStyle name="SAPBEXstdItemX 7" xfId="9333"/>
    <cellStyle name="SAPBEXstdItemX 8" xfId="9334"/>
    <cellStyle name="SAPBEXtitle" xfId="9335"/>
    <cellStyle name="SAPBEXtitle 2" xfId="9336"/>
    <cellStyle name="SAPBEXtitle 3" xfId="9337"/>
    <cellStyle name="SAPBEXunassignedItem" xfId="9338"/>
    <cellStyle name="SAPBEXundefined" xfId="9339"/>
    <cellStyle name="SAPBEXundefined 2" xfId="9340"/>
    <cellStyle name="SAPBEXundefined 3" xfId="9341"/>
    <cellStyle name="shade" xfId="9342"/>
    <cellStyle name="shade 2" xfId="9343"/>
    <cellStyle name="shade 2 2" xfId="9344"/>
    <cellStyle name="shade 2 2 2" xfId="9345"/>
    <cellStyle name="shade 2 3" xfId="9346"/>
    <cellStyle name="shade 3" xfId="9347"/>
    <cellStyle name="shade 3 2" xfId="9348"/>
    <cellStyle name="shade 3 2 2" xfId="9349"/>
    <cellStyle name="shade 3 3" xfId="9350"/>
    <cellStyle name="shade 3 3 2" xfId="9351"/>
    <cellStyle name="shade 3 4" xfId="9352"/>
    <cellStyle name="shade 3 4 2" xfId="9353"/>
    <cellStyle name="shade 4" xfId="9354"/>
    <cellStyle name="shade 4 2" xfId="9355"/>
    <cellStyle name="shade 5" xfId="9356"/>
    <cellStyle name="shade 6" xfId="9357"/>
    <cellStyle name="shade 7" xfId="9358"/>
    <cellStyle name="shade_ACCOUNTS" xfId="9359"/>
    <cellStyle name="Sheet Title" xfId="9360"/>
    <cellStyle name="StmtTtl1" xfId="9361"/>
    <cellStyle name="StmtTtl1 2" xfId="9362"/>
    <cellStyle name="StmtTtl1 2 2" xfId="9363"/>
    <cellStyle name="StmtTtl1 2 3" xfId="9364"/>
    <cellStyle name="StmtTtl1 2 4" xfId="9365"/>
    <cellStyle name="StmtTtl1 3" xfId="9366"/>
    <cellStyle name="StmtTtl1 3 2" xfId="9367"/>
    <cellStyle name="StmtTtl1 3 3" xfId="9368"/>
    <cellStyle name="StmtTtl1 3 4" xfId="9369"/>
    <cellStyle name="StmtTtl1 4" xfId="9370"/>
    <cellStyle name="StmtTtl1 4 2" xfId="9371"/>
    <cellStyle name="StmtTtl1 4 3" xfId="9372"/>
    <cellStyle name="StmtTtl1 4 4" xfId="9373"/>
    <cellStyle name="StmtTtl1 5" xfId="9374"/>
    <cellStyle name="StmtTtl1 5 2" xfId="9375"/>
    <cellStyle name="StmtTtl1 6" xfId="9376"/>
    <cellStyle name="StmtTtl1 6 2" xfId="9377"/>
    <cellStyle name="StmtTtl1 7" xfId="9378"/>
    <cellStyle name="StmtTtl1 8" xfId="9379"/>
    <cellStyle name="StmtTtl1_(C) WHE Proforma with ITC cash grant 10 Yr Amort_for deferral_102809" xfId="9380"/>
    <cellStyle name="StmtTtl2" xfId="9381"/>
    <cellStyle name="StmtTtl2 2" xfId="9382"/>
    <cellStyle name="StmtTtl2 2 2" xfId="9383"/>
    <cellStyle name="StmtTtl2 3" xfId="9384"/>
    <cellStyle name="StmtTtl2 3 2" xfId="9385"/>
    <cellStyle name="StmtTtl2 4" xfId="9386"/>
    <cellStyle name="StmtTtl2 5" xfId="9387"/>
    <cellStyle name="StmtTtl2 6" xfId="9388"/>
    <cellStyle name="StmtTtl2 7" xfId="9389"/>
    <cellStyle name="StmtTtl2 8" xfId="9390"/>
    <cellStyle name="StmtTtl2 9" xfId="9391"/>
    <cellStyle name="StmtTtl2_4.32E Depreciation Study Robs file" xfId="9392"/>
    <cellStyle name="STYL1 - Style1" xfId="9393"/>
    <cellStyle name="STYL1 - Style1 2" xfId="9394"/>
    <cellStyle name="Style 1" xfId="9395"/>
    <cellStyle name="Style 1 10" xfId="9396"/>
    <cellStyle name="Style 1 11" xfId="9397"/>
    <cellStyle name="Style 1 2" xfId="9398"/>
    <cellStyle name="Style 1 2 2" xfId="9399"/>
    <cellStyle name="Style 1 2 2 2" xfId="9400"/>
    <cellStyle name="Style 1 2 3" xfId="9401"/>
    <cellStyle name="Style 1 2 4" xfId="9402"/>
    <cellStyle name="Style 1 2 5" xfId="9403"/>
    <cellStyle name="Style 1 2 6" xfId="9404"/>
    <cellStyle name="Style 1 2_Chelan PUD Power Costs (8-10)" xfId="9405"/>
    <cellStyle name="Style 1 3" xfId="9406"/>
    <cellStyle name="Style 1 3 2" xfId="9407"/>
    <cellStyle name="Style 1 3 2 2" xfId="9408"/>
    <cellStyle name="Style 1 3 2 3" xfId="9409"/>
    <cellStyle name="Style 1 3 3" xfId="9410"/>
    <cellStyle name="Style 1 3 3 2" xfId="9411"/>
    <cellStyle name="Style 1 3 4" xfId="9412"/>
    <cellStyle name="Style 1 3 5" xfId="9413"/>
    <cellStyle name="Style 1 4" xfId="9414"/>
    <cellStyle name="Style 1 4 2" xfId="9415"/>
    <cellStyle name="Style 1 4 2 2" xfId="9416"/>
    <cellStyle name="Style 1 4 3" xfId="9417"/>
    <cellStyle name="Style 1 4 4" xfId="9418"/>
    <cellStyle name="Style 1 5" xfId="9419"/>
    <cellStyle name="Style 1 5 2" xfId="9420"/>
    <cellStyle name="Style 1 5 2 2" xfId="9421"/>
    <cellStyle name="Style 1 5 3" xfId="9422"/>
    <cellStyle name="Style 1 5 4" xfId="9423"/>
    <cellStyle name="Style 1 6" xfId="9424"/>
    <cellStyle name="Style 1 6 2" xfId="9425"/>
    <cellStyle name="Style 1 6 2 2" xfId="9426"/>
    <cellStyle name="Style 1 6 2 3" xfId="9427"/>
    <cellStyle name="Style 1 6 3" xfId="9428"/>
    <cellStyle name="Style 1 6 3 2" xfId="9429"/>
    <cellStyle name="Style 1 6 4" xfId="9430"/>
    <cellStyle name="Style 1 6 4 2" xfId="9431"/>
    <cellStyle name="Style 1 6 5" xfId="9432"/>
    <cellStyle name="Style 1 6 5 2" xfId="9433"/>
    <cellStyle name="Style 1 6 6" xfId="9434"/>
    <cellStyle name="Style 1 7" xfId="9435"/>
    <cellStyle name="Style 1 8" xfId="9436"/>
    <cellStyle name="Style 1 9" xfId="9437"/>
    <cellStyle name="Style 1_ Price Inputs" xfId="9438"/>
    <cellStyle name="STYLE1" xfId="9439"/>
    <cellStyle name="STYLE2" xfId="9440"/>
    <cellStyle name="STYLE3" xfId="9441"/>
    <cellStyle name="sub-tl - Style3" xfId="9442"/>
    <cellStyle name="subtot - Style5" xfId="9443"/>
    <cellStyle name="Subtotal" xfId="9444"/>
    <cellStyle name="Sub-total" xfId="9445"/>
    <cellStyle name="Subtotal 2" xfId="9446"/>
    <cellStyle name="Sub-total 2" xfId="9447"/>
    <cellStyle name="Subtotal 3" xfId="9448"/>
    <cellStyle name="Sub-total 3" xfId="9449"/>
    <cellStyle name="taples Plaza" xfId="9450"/>
    <cellStyle name="Test" xfId="9451"/>
    <cellStyle name="Tickmark" xfId="9452"/>
    <cellStyle name="Title 2" xfId="9453"/>
    <cellStyle name="Title 2 2" xfId="9454"/>
    <cellStyle name="Title 2 2 2" xfId="9455"/>
    <cellStyle name="Title 2 3" xfId="9456"/>
    <cellStyle name="Title 3" xfId="9457"/>
    <cellStyle name="Title 3 2" xfId="9458"/>
    <cellStyle name="Title 3 3" xfId="9459"/>
    <cellStyle name="Title 3 4" xfId="9460"/>
    <cellStyle name="Title 4" xfId="9461"/>
    <cellStyle name="Title 5" xfId="9462"/>
    <cellStyle name="Title 6" xfId="9463"/>
    <cellStyle name="Title: - Style3" xfId="9464"/>
    <cellStyle name="Title: - Style4" xfId="9465"/>
    <cellStyle name="Title: Major" xfId="9466"/>
    <cellStyle name="Title: Major 2" xfId="9467"/>
    <cellStyle name="Title: Major 3" xfId="9468"/>
    <cellStyle name="Title: Minor" xfId="9469"/>
    <cellStyle name="Title: Minor 2" xfId="9470"/>
    <cellStyle name="Title: Minor 3" xfId="9471"/>
    <cellStyle name="Title: Minor_Electric Rev Req Model (2009 GRC) Rebuttal" xfId="9472"/>
    <cellStyle name="Title: Worksheet" xfId="9473"/>
    <cellStyle name="Title: Worksheet 2" xfId="9474"/>
    <cellStyle name="Total 2" xfId="9475"/>
    <cellStyle name="Total 2 2" xfId="9476"/>
    <cellStyle name="Total 2 2 2" xfId="9477"/>
    <cellStyle name="Total 2 2 3" xfId="9478"/>
    <cellStyle name="Total 2 3" xfId="9479"/>
    <cellStyle name="Total 2 3 2" xfId="9480"/>
    <cellStyle name="Total 2 3 3" xfId="9481"/>
    <cellStyle name="Total 2 3 4" xfId="9482"/>
    <cellStyle name="Total 2 4" xfId="9483"/>
    <cellStyle name="Total 3" xfId="9484"/>
    <cellStyle name="Total 3 2" xfId="9485"/>
    <cellStyle name="Total 3 3" xfId="9486"/>
    <cellStyle name="Total 3 4" xfId="9487"/>
    <cellStyle name="Total 4" xfId="9488"/>
    <cellStyle name="Total 4 2" xfId="9489"/>
    <cellStyle name="Total 5" xfId="9490"/>
    <cellStyle name="Total 6" xfId="9491"/>
    <cellStyle name="Total 9" xfId="9492"/>
    <cellStyle name="Total 9 2" xfId="9493"/>
    <cellStyle name="Total4 - Style4" xfId="9494"/>
    <cellStyle name="Total4 - Style4 2" xfId="9495"/>
    <cellStyle name="Total4 - Style4 2 2" xfId="9496"/>
    <cellStyle name="Total4 - Style4 3" xfId="9497"/>
    <cellStyle name="Total4 - Style4_ACCOUNTS" xfId="9498"/>
    <cellStyle name="Warning Text 2" xfId="9499"/>
    <cellStyle name="Warning Text 2 2" xfId="9500"/>
    <cellStyle name="Warning Text 2 2 2" xfId="9501"/>
    <cellStyle name="Warning Text 2 3" xfId="9502"/>
    <cellStyle name="Warning Text 3" xfId="9503"/>
    <cellStyle name="Warning Text 4" xfId="9504"/>
    <cellStyle name="WM_STANDARD" xfId="9518"/>
    <cellStyle name="WMI_Standard" xfId="9517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26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3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2014%20WA_ELEC_&amp;_GAS_GRC/Settlement%20Documents%20-%20August%202014/Settlement%20Decoupling%20Base%20files/Forecast%20Extrac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ill Determinants"/>
      <sheetName val="2013"/>
      <sheetName val="2014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/>
  <cols>
    <col min="1" max="16384" width="9.140625" style="182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64"/>
  <sheetViews>
    <sheetView topLeftCell="B131" workbookViewId="0">
      <selection sqref="A1:K1"/>
    </sheetView>
  </sheetViews>
  <sheetFormatPr defaultRowHeight="15"/>
  <cols>
    <col min="1" max="1" width="5.28515625" customWidth="1"/>
    <col min="2" max="2" width="6" customWidth="1"/>
    <col min="3" max="3" width="22.140625" customWidth="1"/>
    <col min="4" max="4" width="18.7109375" customWidth="1"/>
    <col min="5" max="5" width="17.7109375" customWidth="1"/>
    <col min="6" max="6" width="16.85546875" customWidth="1"/>
    <col min="7" max="7" width="17.7109375" customWidth="1"/>
    <col min="8" max="8" width="16.28515625" customWidth="1"/>
    <col min="9" max="10" width="17.28515625" customWidth="1"/>
    <col min="11" max="11" width="16.5703125" customWidth="1"/>
    <col min="12" max="12" width="14.5703125" customWidth="1"/>
    <col min="13" max="13" width="14.28515625" customWidth="1"/>
    <col min="14" max="14" width="14.85546875" customWidth="1"/>
    <col min="15" max="15" width="14.5703125" customWidth="1"/>
    <col min="16" max="16" width="17.42578125" customWidth="1"/>
    <col min="17" max="17" width="15" customWidth="1"/>
    <col min="18" max="18" width="17.28515625" customWidth="1"/>
  </cols>
  <sheetData>
    <row r="1" spans="1:18" ht="15.75">
      <c r="A1" s="357" t="s">
        <v>20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N1" s="122" t="s">
        <v>248</v>
      </c>
      <c r="O1" s="122"/>
      <c r="P1" s="122"/>
      <c r="Q1" s="122"/>
      <c r="R1" s="123"/>
    </row>
    <row r="2" spans="1:18" ht="15.75">
      <c r="A2" s="357" t="s">
        <v>52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N2" s="365" t="s">
        <v>160</v>
      </c>
      <c r="O2" s="365"/>
      <c r="P2" s="365"/>
      <c r="Q2" s="365"/>
      <c r="R2" s="365"/>
    </row>
    <row r="3" spans="1:18" ht="15.75">
      <c r="A3" s="358" t="s">
        <v>76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N3" s="362" t="s">
        <v>249</v>
      </c>
      <c r="O3" s="362"/>
      <c r="P3" s="362"/>
      <c r="Q3" s="362"/>
      <c r="R3" s="362"/>
    </row>
    <row r="4" spans="1:18" ht="15.75">
      <c r="A4" s="359" t="s">
        <v>242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N4" s="122" t="s">
        <v>250</v>
      </c>
      <c r="O4" s="122"/>
      <c r="P4" s="122"/>
      <c r="Q4" s="122"/>
      <c r="R4" s="123"/>
    </row>
    <row r="5" spans="1:18" ht="15.7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N5" s="362" t="s">
        <v>251</v>
      </c>
      <c r="O5" s="362"/>
      <c r="P5" s="362"/>
      <c r="Q5" s="362"/>
      <c r="R5" s="362"/>
    </row>
    <row r="6" spans="1:18" ht="15.75">
      <c r="A6" s="7"/>
      <c r="B6" s="8"/>
      <c r="C6" s="8"/>
      <c r="D6" s="8"/>
      <c r="E6" s="9" t="s">
        <v>21</v>
      </c>
      <c r="F6" s="9" t="s">
        <v>22</v>
      </c>
      <c r="G6" s="9" t="s">
        <v>23</v>
      </c>
      <c r="H6" s="9" t="s">
        <v>24</v>
      </c>
      <c r="I6" s="9" t="s">
        <v>26</v>
      </c>
      <c r="J6" s="101" t="s">
        <v>25</v>
      </c>
      <c r="K6" s="9" t="s">
        <v>27</v>
      </c>
      <c r="N6" s="362" t="str">
        <f>A4</f>
        <v>Washington Docket No. UE-170485 Compliance Filing</v>
      </c>
      <c r="O6" s="362"/>
      <c r="P6" s="362"/>
      <c r="Q6" s="362"/>
      <c r="R6" s="362"/>
    </row>
    <row r="7" spans="1:18" ht="15.75">
      <c r="A7" s="7"/>
      <c r="B7" s="8"/>
      <c r="C7" s="8"/>
      <c r="D7" s="8"/>
      <c r="E7" s="289" t="s">
        <v>28</v>
      </c>
      <c r="F7" s="289" t="s">
        <v>243</v>
      </c>
      <c r="G7" s="289" t="s">
        <v>29</v>
      </c>
      <c r="H7" s="289" t="s">
        <v>30</v>
      </c>
      <c r="I7" s="289" t="s">
        <v>32</v>
      </c>
      <c r="J7" s="102" t="s">
        <v>31</v>
      </c>
      <c r="K7" s="289" t="s">
        <v>33</v>
      </c>
      <c r="N7" s="124"/>
      <c r="O7" s="124"/>
      <c r="P7" s="124"/>
      <c r="Q7" s="124"/>
      <c r="R7" s="125"/>
    </row>
    <row r="8" spans="1:18" ht="15.75">
      <c r="A8" s="7"/>
      <c r="B8" s="8"/>
      <c r="C8" s="8"/>
      <c r="D8" s="8"/>
      <c r="E8" s="8"/>
      <c r="F8" s="8"/>
      <c r="G8" s="8"/>
      <c r="H8" s="8"/>
      <c r="I8" s="8"/>
      <c r="J8" s="103"/>
      <c r="K8" s="104"/>
      <c r="N8" s="288" t="s">
        <v>150</v>
      </c>
      <c r="O8" s="288"/>
      <c r="P8" s="288"/>
      <c r="Q8" s="288"/>
      <c r="R8" s="126"/>
    </row>
    <row r="9" spans="1:18" ht="15.75">
      <c r="A9" s="7">
        <v>1</v>
      </c>
      <c r="B9" s="8" t="s">
        <v>244</v>
      </c>
      <c r="C9" s="8"/>
      <c r="D9" s="8"/>
      <c r="E9" s="10">
        <f>SUM(F9:K9)</f>
        <v>492134000</v>
      </c>
      <c r="F9" s="54">
        <v>209489000</v>
      </c>
      <c r="G9" s="54">
        <v>73766000</v>
      </c>
      <c r="H9" s="54">
        <v>126766000</v>
      </c>
      <c r="I9" s="54">
        <v>10894000</v>
      </c>
      <c r="J9" s="105">
        <v>64348000</v>
      </c>
      <c r="K9" s="106">
        <v>6871000</v>
      </c>
      <c r="N9" s="127" t="s">
        <v>151</v>
      </c>
      <c r="O9" s="288"/>
      <c r="P9" s="127" t="s">
        <v>152</v>
      </c>
      <c r="Q9" s="128"/>
      <c r="R9" s="129" t="s">
        <v>153</v>
      </c>
    </row>
    <row r="10" spans="1:18" ht="15.75">
      <c r="A10" s="7">
        <v>2</v>
      </c>
      <c r="B10" s="204" t="s">
        <v>139</v>
      </c>
      <c r="C10" s="8"/>
      <c r="D10" s="8"/>
      <c r="E10" s="10">
        <f>SUM(F10:K10)</f>
        <v>10763000</v>
      </c>
      <c r="F10" s="54">
        <v>4904000</v>
      </c>
      <c r="G10" s="54">
        <v>1291000</v>
      </c>
      <c r="H10" s="54">
        <v>2775000</v>
      </c>
      <c r="I10" s="54">
        <v>238000</v>
      </c>
      <c r="J10" s="105">
        <v>1405000</v>
      </c>
      <c r="K10" s="106">
        <v>150000</v>
      </c>
      <c r="N10" s="124"/>
      <c r="O10" s="124"/>
      <c r="P10" s="124"/>
      <c r="Q10" s="124"/>
      <c r="R10" s="125"/>
    </row>
    <row r="11" spans="1:18" ht="15.75">
      <c r="A11" s="7">
        <v>3</v>
      </c>
      <c r="B11" s="8" t="s">
        <v>245</v>
      </c>
      <c r="C11" s="8"/>
      <c r="D11" s="8"/>
      <c r="E11" s="10">
        <f>SUM(F11:K11)</f>
        <v>502897000</v>
      </c>
      <c r="F11" s="10">
        <f t="shared" ref="F11:K11" si="0">F9+F10</f>
        <v>214393000</v>
      </c>
      <c r="G11" s="10">
        <f t="shared" si="0"/>
        <v>75057000</v>
      </c>
      <c r="H11" s="10">
        <f t="shared" si="0"/>
        <v>129541000</v>
      </c>
      <c r="I11" s="10">
        <f t="shared" si="0"/>
        <v>11132000</v>
      </c>
      <c r="J11" s="107">
        <f>J9+J10</f>
        <v>65753000</v>
      </c>
      <c r="K11" s="108">
        <f t="shared" si="0"/>
        <v>7021000</v>
      </c>
      <c r="N11" s="130">
        <v>1</v>
      </c>
      <c r="O11" s="124"/>
      <c r="P11" s="131" t="s">
        <v>69</v>
      </c>
      <c r="Q11" s="124"/>
      <c r="R11" s="132">
        <v>1</v>
      </c>
    </row>
    <row r="12" spans="1:18" ht="15.75">
      <c r="A12" s="7"/>
      <c r="B12" s="8"/>
      <c r="C12" s="8"/>
      <c r="D12" s="8"/>
      <c r="E12" s="10"/>
      <c r="F12" s="10"/>
      <c r="G12" s="10"/>
      <c r="H12" s="10"/>
      <c r="I12" s="10"/>
      <c r="J12" s="107"/>
      <c r="K12" s="108"/>
      <c r="N12" s="130"/>
      <c r="O12" s="124"/>
      <c r="P12" s="124"/>
      <c r="Q12" s="124"/>
      <c r="R12" s="132"/>
    </row>
    <row r="13" spans="1:18" ht="15.75">
      <c r="A13" s="7">
        <v>4</v>
      </c>
      <c r="B13" s="8" t="s">
        <v>246</v>
      </c>
      <c r="C13" s="8"/>
      <c r="D13" s="8"/>
      <c r="E13" s="11">
        <f>SUM(F13:K13)</f>
        <v>5658613712</v>
      </c>
      <c r="F13" s="12">
        <v>2361885989</v>
      </c>
      <c r="G13" s="12">
        <v>623243883</v>
      </c>
      <c r="H13" s="12">
        <v>1409459201</v>
      </c>
      <c r="I13" s="12">
        <v>133495310</v>
      </c>
      <c r="J13" s="109">
        <v>1107408158</v>
      </c>
      <c r="K13" s="110">
        <v>23121171</v>
      </c>
      <c r="N13" s="130"/>
      <c r="O13" s="124"/>
      <c r="P13" s="133" t="s">
        <v>154</v>
      </c>
      <c r="Q13" s="134"/>
      <c r="R13" s="132"/>
    </row>
    <row r="14" spans="1:18" ht="15.75">
      <c r="A14" s="7">
        <v>5</v>
      </c>
      <c r="B14" s="8" t="s">
        <v>140</v>
      </c>
      <c r="C14" s="8"/>
      <c r="D14" s="13"/>
      <c r="E14" s="13">
        <f t="shared" ref="E14:K14" si="1">$E$27</f>
        <v>1.9E-2</v>
      </c>
      <c r="F14" s="13">
        <f t="shared" si="1"/>
        <v>1.9E-2</v>
      </c>
      <c r="G14" s="13">
        <f t="shared" si="1"/>
        <v>1.9E-2</v>
      </c>
      <c r="H14" s="13">
        <f t="shared" si="1"/>
        <v>1.9E-2</v>
      </c>
      <c r="I14" s="13">
        <f t="shared" si="1"/>
        <v>1.9E-2</v>
      </c>
      <c r="J14" s="111">
        <f t="shared" si="1"/>
        <v>1.9E-2</v>
      </c>
      <c r="K14" s="112">
        <f t="shared" si="1"/>
        <v>1.9E-2</v>
      </c>
      <c r="N14" s="130">
        <v>2</v>
      </c>
      <c r="O14" s="124"/>
      <c r="P14" s="134" t="s">
        <v>155</v>
      </c>
      <c r="Q14" s="134"/>
      <c r="R14" s="134">
        <v>6.1824999999999996E-3</v>
      </c>
    </row>
    <row r="15" spans="1:18" ht="15.75">
      <c r="A15" s="7">
        <v>6</v>
      </c>
      <c r="B15" s="8" t="s">
        <v>58</v>
      </c>
      <c r="C15" s="8"/>
      <c r="D15" s="13"/>
      <c r="E15" s="10">
        <f>SUM(F15:K15)</f>
        <v>107513660.528</v>
      </c>
      <c r="F15" s="10">
        <f t="shared" ref="F15:K15" si="2">F14*F13</f>
        <v>44875833.791000001</v>
      </c>
      <c r="G15" s="10">
        <f t="shared" si="2"/>
        <v>11841633.776999999</v>
      </c>
      <c r="H15" s="10">
        <f t="shared" si="2"/>
        <v>26779724.818999998</v>
      </c>
      <c r="I15" s="10">
        <f t="shared" si="2"/>
        <v>2536410.89</v>
      </c>
      <c r="J15" s="107">
        <f t="shared" si="2"/>
        <v>21040755.002</v>
      </c>
      <c r="K15" s="108">
        <f t="shared" si="2"/>
        <v>439302.24900000001</v>
      </c>
      <c r="N15" s="130"/>
      <c r="O15" s="124"/>
      <c r="P15" s="134"/>
      <c r="Q15" s="134"/>
      <c r="R15" s="134"/>
    </row>
    <row r="16" spans="1:18" ht="15.75">
      <c r="A16" s="7"/>
      <c r="B16" s="8"/>
      <c r="C16" s="8"/>
      <c r="D16" s="8"/>
      <c r="E16" s="10"/>
      <c r="F16" s="10"/>
      <c r="G16" s="10"/>
      <c r="H16" s="10"/>
      <c r="I16" s="10"/>
      <c r="J16" s="107"/>
      <c r="K16" s="108"/>
      <c r="N16" s="130">
        <v>3</v>
      </c>
      <c r="O16" s="124"/>
      <c r="P16" s="134" t="s">
        <v>156</v>
      </c>
      <c r="Q16" s="134"/>
      <c r="R16" s="134">
        <v>2E-3</v>
      </c>
    </row>
    <row r="17" spans="1:18" ht="15.75">
      <c r="A17" s="7">
        <v>7</v>
      </c>
      <c r="B17" s="8" t="s">
        <v>61</v>
      </c>
      <c r="C17" s="8"/>
      <c r="D17" s="8"/>
      <c r="E17" s="10">
        <f>SUM(F17:K17)</f>
        <v>344089396.72299999</v>
      </c>
      <c r="F17" s="14">
        <f>F11-F15</f>
        <v>169517166.20899999</v>
      </c>
      <c r="G17" s="14">
        <f>G11-G15</f>
        <v>63215366.223000005</v>
      </c>
      <c r="H17" s="14">
        <f>H11-H15</f>
        <v>102761275.18099999</v>
      </c>
      <c r="I17" s="14">
        <f>I11-I15</f>
        <v>8595589.1099999994</v>
      </c>
      <c r="J17" s="103"/>
      <c r="K17" s="104"/>
      <c r="N17" s="130"/>
      <c r="O17" s="124"/>
      <c r="P17" s="134"/>
      <c r="Q17" s="134"/>
      <c r="R17" s="134"/>
    </row>
    <row r="18" spans="1:18" ht="15.75">
      <c r="A18" s="7"/>
      <c r="B18" s="8"/>
      <c r="C18" s="8"/>
      <c r="D18" s="8"/>
      <c r="E18" s="8"/>
      <c r="F18" s="8"/>
      <c r="G18" s="8"/>
      <c r="H18" s="8"/>
      <c r="I18" s="8"/>
      <c r="J18" s="103"/>
      <c r="K18" s="104"/>
      <c r="N18" s="130">
        <v>4</v>
      </c>
      <c r="O18" s="124"/>
      <c r="P18" s="134" t="s">
        <v>157</v>
      </c>
      <c r="Q18" s="134"/>
      <c r="R18" s="134">
        <v>3.8494500000000001E-2</v>
      </c>
    </row>
    <row r="19" spans="1:18" ht="15.75">
      <c r="A19" s="7">
        <v>8</v>
      </c>
      <c r="B19" s="8" t="s">
        <v>247</v>
      </c>
      <c r="C19" s="8"/>
      <c r="D19" s="8"/>
      <c r="E19" s="11">
        <f>SUM(F19:K19)</f>
        <v>2945836</v>
      </c>
      <c r="F19" s="15">
        <v>2518371</v>
      </c>
      <c r="G19" s="15">
        <v>375436</v>
      </c>
      <c r="H19" s="15">
        <v>22836</v>
      </c>
      <c r="I19" s="15">
        <v>29193</v>
      </c>
      <c r="J19" s="103"/>
      <c r="K19" s="104"/>
      <c r="N19" s="130"/>
      <c r="O19" s="124"/>
      <c r="P19" s="134"/>
      <c r="Q19" s="134"/>
      <c r="R19" s="134"/>
    </row>
    <row r="20" spans="1:18" ht="15.75">
      <c r="A20" s="7">
        <v>9</v>
      </c>
      <c r="B20" s="8" t="s">
        <v>141</v>
      </c>
      <c r="C20" s="8"/>
      <c r="D20" s="8"/>
      <c r="E20" s="10"/>
      <c r="F20" s="53">
        <v>9</v>
      </c>
      <c r="G20" s="53">
        <v>20</v>
      </c>
      <c r="H20" s="53">
        <v>500</v>
      </c>
      <c r="I20" s="53">
        <v>20</v>
      </c>
      <c r="J20" s="103"/>
      <c r="K20" s="104"/>
      <c r="N20" s="130">
        <v>6</v>
      </c>
      <c r="O20" s="124"/>
      <c r="P20" s="134" t="s">
        <v>158</v>
      </c>
      <c r="Q20" s="134"/>
      <c r="R20" s="135">
        <f>SUM(R14:R18)</f>
        <v>4.6676999999999996E-2</v>
      </c>
    </row>
    <row r="21" spans="1:18" ht="15.75">
      <c r="A21" s="7">
        <v>10</v>
      </c>
      <c r="B21" s="8" t="s">
        <v>59</v>
      </c>
      <c r="C21" s="8"/>
      <c r="D21" s="8"/>
      <c r="E21" s="10">
        <f>SUM(F21:K21)</f>
        <v>42175919</v>
      </c>
      <c r="F21" s="16">
        <f>F20*F19</f>
        <v>22665339</v>
      </c>
      <c r="G21" s="16">
        <f>G20*G19</f>
        <v>7508720</v>
      </c>
      <c r="H21" s="16">
        <f>H20*H19</f>
        <v>11418000</v>
      </c>
      <c r="I21" s="16">
        <f>I20*I19</f>
        <v>583860</v>
      </c>
      <c r="J21" s="103"/>
      <c r="K21" s="104"/>
      <c r="N21" s="124"/>
      <c r="O21" s="124"/>
      <c r="P21" s="134"/>
      <c r="Q21" s="134"/>
      <c r="R21" s="136"/>
    </row>
    <row r="22" spans="1:18" ht="15.75">
      <c r="A22" s="7"/>
      <c r="B22" s="8"/>
      <c r="C22" s="8"/>
      <c r="D22" s="8"/>
      <c r="E22" s="10"/>
      <c r="F22" s="16"/>
      <c r="G22" s="16"/>
      <c r="H22" s="16"/>
      <c r="I22" s="16"/>
      <c r="J22" s="360" t="s">
        <v>77</v>
      </c>
      <c r="K22" s="361"/>
      <c r="N22" s="130">
        <v>7</v>
      </c>
      <c r="O22" s="124"/>
      <c r="P22" s="134" t="s">
        <v>159</v>
      </c>
      <c r="Q22" s="134"/>
      <c r="R22" s="136">
        <f>R11-R20</f>
        <v>0.95332300000000003</v>
      </c>
    </row>
    <row r="23" spans="1:18" ht="15.75">
      <c r="A23" s="7">
        <v>11</v>
      </c>
      <c r="B23" s="8" t="s">
        <v>60</v>
      </c>
      <c r="C23" s="8"/>
      <c r="D23" s="8"/>
      <c r="E23" s="10">
        <f>SUM(F23:K23)</f>
        <v>301913477.72299999</v>
      </c>
      <c r="F23" s="14">
        <f>F17-F21</f>
        <v>146851827.20899999</v>
      </c>
      <c r="G23" s="14">
        <f>G17-G21</f>
        <v>55706646.223000005</v>
      </c>
      <c r="H23" s="14">
        <f>H17-H21</f>
        <v>91343275.180999994</v>
      </c>
      <c r="I23" s="14">
        <f>I17-I21</f>
        <v>8011729.1099999994</v>
      </c>
      <c r="J23" s="360"/>
      <c r="K23" s="361"/>
      <c r="N23" s="124"/>
      <c r="O23" s="124"/>
      <c r="P23" s="134"/>
      <c r="Q23" s="134"/>
      <c r="R23" s="136"/>
    </row>
    <row r="24" spans="1:18" ht="15.75">
      <c r="A24" s="7"/>
      <c r="B24" s="8"/>
      <c r="C24" s="8"/>
      <c r="D24" s="8"/>
      <c r="E24" s="8"/>
      <c r="F24" s="11"/>
      <c r="G24" s="8"/>
      <c r="H24" s="8"/>
      <c r="I24" s="8"/>
      <c r="J24" s="8"/>
      <c r="K24" s="8"/>
      <c r="N24" s="130">
        <v>8</v>
      </c>
      <c r="O24" s="124"/>
      <c r="P24" s="134" t="s">
        <v>252</v>
      </c>
      <c r="Q24" s="137"/>
      <c r="R24" s="138">
        <f>ROUND(R22*0.21,6)</f>
        <v>0.20019799999999999</v>
      </c>
    </row>
    <row r="25" spans="1:18" ht="15.75">
      <c r="A25" s="7">
        <v>12</v>
      </c>
      <c r="B25" s="8" t="s">
        <v>142</v>
      </c>
      <c r="C25" s="8"/>
      <c r="D25" s="8"/>
      <c r="E25" s="113">
        <v>1.8110000000000001E-2</v>
      </c>
      <c r="F25" s="8"/>
      <c r="G25" s="8"/>
      <c r="H25" s="8"/>
      <c r="I25" s="8"/>
      <c r="J25" s="8"/>
      <c r="K25" s="8"/>
      <c r="N25" s="124"/>
      <c r="O25" s="124"/>
      <c r="P25" s="134"/>
      <c r="Q25" s="134"/>
      <c r="R25" s="136"/>
    </row>
    <row r="26" spans="1:18" ht="16.5" thickBot="1">
      <c r="A26" s="7">
        <v>13</v>
      </c>
      <c r="B26" s="8" t="s">
        <v>55</v>
      </c>
      <c r="C26" s="8"/>
      <c r="D26" s="8"/>
      <c r="E26" s="207">
        <f>1/R22</f>
        <v>1.0489624188234208</v>
      </c>
      <c r="F26" s="18"/>
      <c r="G26" s="8"/>
      <c r="H26" s="18"/>
      <c r="I26" s="8"/>
      <c r="J26" s="8"/>
      <c r="K26" s="8"/>
      <c r="N26" s="130">
        <v>9</v>
      </c>
      <c r="O26" s="124"/>
      <c r="P26" s="133" t="s">
        <v>160</v>
      </c>
      <c r="Q26" s="134"/>
      <c r="R26" s="290">
        <f>ROUND(R22-R24,6)</f>
        <v>0.75312500000000004</v>
      </c>
    </row>
    <row r="27" spans="1:18" ht="16.5" thickTop="1">
      <c r="A27" s="7">
        <v>14</v>
      </c>
      <c r="B27" s="8" t="s">
        <v>143</v>
      </c>
      <c r="C27" s="8"/>
      <c r="D27" s="8"/>
      <c r="E27" s="17">
        <f>ROUND(E25*E26,5)</f>
        <v>1.9E-2</v>
      </c>
      <c r="F27" s="18"/>
      <c r="G27" s="8"/>
      <c r="H27" s="18"/>
      <c r="I27" s="8"/>
      <c r="J27" s="8"/>
      <c r="K27" s="8"/>
      <c r="N27" s="124"/>
      <c r="O27" s="124"/>
      <c r="P27" s="124"/>
      <c r="Q27" s="124"/>
      <c r="R27" s="125"/>
    </row>
    <row r="28" spans="1:18" ht="15.75">
      <c r="A28" s="3"/>
      <c r="B28" s="2"/>
      <c r="C28" s="2"/>
      <c r="D28" s="2"/>
      <c r="E28" s="2"/>
      <c r="F28" s="4"/>
      <c r="G28" s="2"/>
      <c r="H28" s="2"/>
      <c r="I28" s="2"/>
      <c r="J28" s="2"/>
      <c r="K28" s="2"/>
      <c r="N28" s="124"/>
      <c r="O28" s="124"/>
      <c r="P28" s="124"/>
      <c r="Q28" s="124"/>
      <c r="R28" s="125"/>
    </row>
    <row r="29" spans="1:18" ht="15.6" customHeight="1">
      <c r="A29" s="3"/>
      <c r="B29" s="2"/>
      <c r="C29" s="2"/>
      <c r="D29" s="2"/>
      <c r="E29" s="2"/>
      <c r="F29" s="6" t="s">
        <v>19</v>
      </c>
      <c r="G29" s="2" t="s">
        <v>57</v>
      </c>
      <c r="H29" s="6"/>
      <c r="I29" s="2"/>
      <c r="J29" s="2"/>
      <c r="K29" s="2"/>
      <c r="N29" s="124"/>
      <c r="O29" s="124"/>
      <c r="P29" s="363" t="s">
        <v>253</v>
      </c>
      <c r="Q29" s="363"/>
      <c r="R29" s="363"/>
    </row>
    <row r="30" spans="1:18" ht="15.75">
      <c r="A30" s="3">
        <v>15</v>
      </c>
      <c r="B30" s="2" t="s">
        <v>65</v>
      </c>
      <c r="C30" s="2"/>
      <c r="D30" s="2"/>
      <c r="E30" s="2"/>
      <c r="F30" s="46">
        <f>ROUND(F19/12,0)</f>
        <v>209864</v>
      </c>
      <c r="G30" s="46">
        <f>ROUND((G19+H19+I19)/12,0)</f>
        <v>35622</v>
      </c>
      <c r="H30" s="2"/>
      <c r="I30" s="2"/>
      <c r="J30" s="2"/>
      <c r="K30" s="2"/>
      <c r="N30" s="124"/>
      <c r="O30" s="124"/>
      <c r="P30" s="205"/>
      <c r="Q30" s="205"/>
      <c r="R30" s="205"/>
    </row>
    <row r="31" spans="1:18" ht="15.75">
      <c r="A31" s="3">
        <v>16</v>
      </c>
      <c r="B31" s="2" t="s">
        <v>64</v>
      </c>
      <c r="C31" s="2"/>
      <c r="D31" s="2"/>
      <c r="E31" s="2"/>
      <c r="F31" s="47">
        <f>F13</f>
        <v>2361885989</v>
      </c>
      <c r="G31" s="47">
        <f>G13+H13+I13</f>
        <v>2166198394</v>
      </c>
      <c r="H31" s="2"/>
      <c r="I31" s="2"/>
      <c r="J31" s="2"/>
      <c r="K31" s="2"/>
      <c r="N31" s="124" t="s">
        <v>254</v>
      </c>
      <c r="O31" s="124"/>
      <c r="P31" s="206"/>
      <c r="Q31" s="206"/>
      <c r="R31" s="206"/>
    </row>
    <row r="32" spans="1:18" ht="15.75">
      <c r="A32" s="3">
        <v>17</v>
      </c>
      <c r="B32" s="2" t="s">
        <v>62</v>
      </c>
      <c r="C32" s="2"/>
      <c r="D32" s="2"/>
      <c r="E32" s="2"/>
      <c r="F32" s="47">
        <f>F21</f>
        <v>22665339</v>
      </c>
      <c r="G32" s="47">
        <f>G21+H21+I21</f>
        <v>19510580</v>
      </c>
      <c r="H32" s="2"/>
      <c r="I32" s="2"/>
      <c r="J32" s="2"/>
      <c r="K32" s="2"/>
      <c r="N32" s="147"/>
      <c r="O32" s="147"/>
      <c r="P32" s="147"/>
      <c r="Q32" s="147"/>
      <c r="R32" s="147"/>
    </row>
    <row r="33" spans="1:18" ht="15.75">
      <c r="A33" s="3">
        <v>18</v>
      </c>
      <c r="B33" s="2" t="s">
        <v>34</v>
      </c>
      <c r="C33" s="2"/>
      <c r="D33" s="2"/>
      <c r="E33" s="2"/>
      <c r="F33" s="5">
        <f>F19</f>
        <v>2518371</v>
      </c>
      <c r="G33" s="5">
        <f>G19+H19+I19</f>
        <v>427465</v>
      </c>
      <c r="H33" s="2"/>
      <c r="I33" s="2"/>
      <c r="J33" s="2"/>
      <c r="K33" s="2"/>
      <c r="N33" s="2" t="s">
        <v>255</v>
      </c>
      <c r="O33" s="147"/>
      <c r="P33" s="147"/>
      <c r="Q33" s="147"/>
      <c r="R33" s="147"/>
    </row>
    <row r="34" spans="1:18" ht="15.75">
      <c r="A34" s="3">
        <v>19</v>
      </c>
      <c r="B34" s="2" t="s">
        <v>63</v>
      </c>
      <c r="C34" s="2"/>
      <c r="D34" s="2"/>
      <c r="E34" s="2"/>
      <c r="F34" s="48">
        <f>F32/F33</f>
        <v>9</v>
      </c>
      <c r="G34" s="48">
        <f>G32/G33</f>
        <v>45.642520440269962</v>
      </c>
      <c r="H34" s="2"/>
      <c r="I34" s="2"/>
      <c r="J34" s="2"/>
      <c r="K34" s="2"/>
      <c r="N34" s="147"/>
      <c r="O34" s="147"/>
      <c r="P34" s="147"/>
      <c r="Q34" s="147"/>
      <c r="R34" s="147"/>
    </row>
    <row r="35" spans="1:18" ht="15.75">
      <c r="A35" s="3"/>
      <c r="B35" s="2"/>
      <c r="C35" s="2"/>
      <c r="D35" s="2"/>
      <c r="E35" s="2"/>
      <c r="F35" s="2"/>
      <c r="G35" s="45"/>
      <c r="H35" s="4"/>
      <c r="I35" s="2"/>
      <c r="J35" s="2"/>
      <c r="K35" s="2"/>
    </row>
    <row r="36" spans="1:18" ht="15.75">
      <c r="A36" s="2" t="s">
        <v>147</v>
      </c>
      <c r="B36" s="2"/>
      <c r="C36" s="2"/>
      <c r="D36" s="2"/>
      <c r="E36" s="2"/>
      <c r="F36" s="2"/>
      <c r="G36" s="45"/>
      <c r="H36" s="4"/>
      <c r="I36" s="2"/>
      <c r="J36" s="2"/>
      <c r="K36" s="2"/>
    </row>
    <row r="37" spans="1:18" ht="15.75">
      <c r="A37" s="3"/>
      <c r="B37" s="2"/>
      <c r="C37" s="2"/>
      <c r="D37" s="2"/>
      <c r="E37" s="2"/>
      <c r="F37" s="2"/>
      <c r="G37" s="45"/>
      <c r="H37" s="4"/>
      <c r="I37" s="2"/>
      <c r="J37" s="2"/>
      <c r="K37" s="2"/>
    </row>
    <row r="38" spans="1:18" ht="15.75">
      <c r="A38" s="3"/>
      <c r="B38" s="2"/>
      <c r="C38" s="2"/>
      <c r="D38" s="2" t="s">
        <v>144</v>
      </c>
      <c r="E38" s="2"/>
      <c r="F38" s="2"/>
      <c r="G38" s="2"/>
      <c r="H38" s="2"/>
      <c r="I38" s="2"/>
      <c r="J38" s="2"/>
      <c r="K38" s="2"/>
    </row>
    <row r="39" spans="1:18" ht="15.75">
      <c r="A39" s="3"/>
      <c r="B39" s="2"/>
      <c r="C39" s="2"/>
      <c r="D39" s="2" t="s">
        <v>145</v>
      </c>
      <c r="E39" s="2"/>
      <c r="F39" s="114">
        <f>F23/F13</f>
        <v>6.2175662962959385E-2</v>
      </c>
      <c r="G39" s="114">
        <f>G23/G13</f>
        <v>8.9381777731784018E-2</v>
      </c>
      <c r="H39" s="114">
        <f>H23/H13</f>
        <v>6.4807321216671376E-2</v>
      </c>
      <c r="I39" s="114">
        <f>I23/I13</f>
        <v>6.0015060529092744E-2</v>
      </c>
      <c r="J39" s="2"/>
      <c r="K39" s="2"/>
    </row>
    <row r="40" spans="1:18" ht="15.75">
      <c r="A40" s="3"/>
      <c r="B40" s="2"/>
      <c r="C40" s="2"/>
      <c r="D40" s="2" t="s">
        <v>146</v>
      </c>
      <c r="E40" s="2"/>
      <c r="F40" s="115">
        <f>F39+F14</f>
        <v>8.1175662962959388E-2</v>
      </c>
      <c r="G40" s="115">
        <f>G39+G14</f>
        <v>0.10838177773178402</v>
      </c>
      <c r="H40" s="115">
        <f>H39+H14</f>
        <v>8.3807321216671379E-2</v>
      </c>
      <c r="I40" s="115">
        <f>I39+I14</f>
        <v>7.901506052909274E-2</v>
      </c>
      <c r="J40" s="2"/>
      <c r="K40" s="2"/>
    </row>
    <row r="44" spans="1:18">
      <c r="B44" s="147"/>
      <c r="C44" s="147"/>
      <c r="D44" s="147"/>
      <c r="E44" s="147"/>
      <c r="F44" s="147"/>
    </row>
    <row r="45" spans="1:18" ht="15.75">
      <c r="A45" s="357" t="s">
        <v>20</v>
      </c>
      <c r="B45" s="357"/>
      <c r="C45" s="357"/>
      <c r="D45" s="357"/>
      <c r="E45" s="357"/>
      <c r="F45" s="357"/>
    </row>
    <row r="46" spans="1:18" ht="15.75">
      <c r="A46" s="357" t="s">
        <v>52</v>
      </c>
      <c r="B46" s="357"/>
      <c r="C46" s="357"/>
      <c r="D46" s="357"/>
      <c r="E46" s="357"/>
      <c r="F46" s="357"/>
    </row>
    <row r="47" spans="1:18" ht="15.75">
      <c r="A47" s="358" t="s">
        <v>73</v>
      </c>
      <c r="B47" s="358"/>
      <c r="C47" s="358"/>
      <c r="D47" s="358"/>
      <c r="E47" s="358"/>
      <c r="F47" s="358"/>
    </row>
    <row r="48" spans="1:18" ht="15.75">
      <c r="A48" s="366" t="str">
        <f>A4</f>
        <v>Washington Docket No. UE-170485 Compliance Filing</v>
      </c>
      <c r="B48" s="366"/>
      <c r="C48" s="366"/>
      <c r="D48" s="366"/>
      <c r="E48" s="366"/>
      <c r="F48" s="366"/>
    </row>
    <row r="49" spans="1:6" ht="15.75">
      <c r="A49" s="23"/>
      <c r="C49" s="23"/>
      <c r="D49" s="23"/>
      <c r="E49" s="23"/>
      <c r="F49" s="23"/>
    </row>
    <row r="50" spans="1:6" ht="47.25">
      <c r="A50" s="116" t="s">
        <v>17</v>
      </c>
      <c r="C50" s="117"/>
      <c r="D50" s="116" t="s">
        <v>16</v>
      </c>
      <c r="E50" s="116" t="s">
        <v>19</v>
      </c>
      <c r="F50" s="116" t="s">
        <v>18</v>
      </c>
    </row>
    <row r="51" spans="1:6" ht="15.75">
      <c r="A51" s="23"/>
      <c r="B51" s="24" t="s">
        <v>14</v>
      </c>
      <c r="D51" s="24" t="s">
        <v>13</v>
      </c>
      <c r="E51" s="24" t="s">
        <v>12</v>
      </c>
      <c r="F51" s="24" t="s">
        <v>11</v>
      </c>
    </row>
    <row r="52" spans="1:6" ht="15.75">
      <c r="A52" s="24"/>
      <c r="B52" s="25"/>
      <c r="D52" s="24"/>
      <c r="E52" s="24"/>
      <c r="F52" s="24"/>
    </row>
    <row r="53" spans="1:6" ht="15.75">
      <c r="A53" s="24">
        <v>1</v>
      </c>
      <c r="B53" s="23" t="s">
        <v>67</v>
      </c>
      <c r="D53" s="24" t="s">
        <v>147</v>
      </c>
      <c r="E53" s="26">
        <f>F23</f>
        <v>146851827.20899999</v>
      </c>
      <c r="F53" s="26">
        <f>SUM(G23:I23)</f>
        <v>155061650.514</v>
      </c>
    </row>
    <row r="54" spans="1:6" ht="15.75">
      <c r="A54" s="24"/>
      <c r="B54" s="23"/>
      <c r="D54" s="23"/>
      <c r="E54" s="23"/>
      <c r="F54" s="23"/>
    </row>
    <row r="55" spans="1:6" ht="15.75">
      <c r="A55" s="24">
        <v>2</v>
      </c>
      <c r="B55" s="367" t="s">
        <v>256</v>
      </c>
      <c r="C55" s="367"/>
      <c r="D55" s="24" t="s">
        <v>56</v>
      </c>
      <c r="E55" s="27">
        <f>F30</f>
        <v>209864</v>
      </c>
      <c r="F55" s="27">
        <f>G30</f>
        <v>35622</v>
      </c>
    </row>
    <row r="56" spans="1:6" ht="15.75">
      <c r="A56" s="24"/>
      <c r="B56" s="367"/>
      <c r="C56" s="367"/>
      <c r="D56" s="23"/>
      <c r="E56" s="27"/>
      <c r="F56" s="27"/>
    </row>
    <row r="57" spans="1:6" ht="15.75">
      <c r="A57" s="24">
        <v>3</v>
      </c>
      <c r="B57" s="367" t="s">
        <v>68</v>
      </c>
      <c r="C57" s="367"/>
      <c r="D57" s="24" t="str">
        <f>"("&amp;A53&amp;") / ("&amp;A55&amp;")"</f>
        <v>(1) / (2)</v>
      </c>
      <c r="E57" s="28">
        <f>ROUND(E53/E55,2)</f>
        <v>699.75</v>
      </c>
      <c r="F57" s="28">
        <f>ROUND(F53/F55,2)</f>
        <v>4352.97</v>
      </c>
    </row>
    <row r="58" spans="1:6" ht="15.75">
      <c r="A58" s="24"/>
      <c r="B58" s="367"/>
      <c r="C58" s="367"/>
      <c r="D58" s="23"/>
      <c r="E58" s="29"/>
      <c r="F58" s="29"/>
    </row>
    <row r="59" spans="1:6" ht="24.6" customHeight="1">
      <c r="A59" s="24"/>
      <c r="B59" s="30" t="s">
        <v>51</v>
      </c>
      <c r="D59" s="23"/>
      <c r="E59" s="23"/>
      <c r="F59" s="23"/>
    </row>
    <row r="60" spans="1:6" ht="15.75">
      <c r="A60" s="2"/>
      <c r="C60" s="2"/>
      <c r="D60" s="2"/>
      <c r="E60" s="2"/>
      <c r="F60" s="2"/>
    </row>
    <row r="61" spans="1:6" ht="15.75">
      <c r="B61" s="2"/>
      <c r="C61" s="2"/>
      <c r="D61" s="2"/>
      <c r="E61" s="2"/>
      <c r="F61" s="2"/>
    </row>
    <row r="62" spans="1:6" ht="15.75">
      <c r="B62" s="2" t="s">
        <v>257</v>
      </c>
      <c r="C62" s="2"/>
      <c r="D62" s="2"/>
      <c r="E62" s="2"/>
      <c r="F62" s="2"/>
    </row>
    <row r="63" spans="1:6" ht="15.75">
      <c r="B63" s="2"/>
      <c r="C63" s="51" t="s">
        <v>69</v>
      </c>
      <c r="D63" s="2"/>
      <c r="E63" s="2"/>
      <c r="F63" s="2"/>
    </row>
    <row r="64" spans="1:6" ht="15.75">
      <c r="B64" s="2"/>
      <c r="C64" s="51" t="s">
        <v>70</v>
      </c>
      <c r="D64" s="2"/>
      <c r="E64" s="26">
        <f>E55*E57</f>
        <v>146852334</v>
      </c>
      <c r="F64" s="26">
        <f>F55*F57</f>
        <v>155061497.34</v>
      </c>
    </row>
    <row r="65" spans="1:17" ht="15.75">
      <c r="B65" s="2"/>
      <c r="C65" s="51" t="s">
        <v>72</v>
      </c>
      <c r="D65" s="2"/>
      <c r="E65" s="26">
        <f>F32</f>
        <v>22665339</v>
      </c>
      <c r="F65" s="26">
        <f>G32</f>
        <v>19510580</v>
      </c>
    </row>
    <row r="66" spans="1:17" ht="15.75">
      <c r="B66" s="2"/>
      <c r="C66" s="51" t="s">
        <v>71</v>
      </c>
      <c r="D66" s="2"/>
      <c r="E66" s="26">
        <f>F15</f>
        <v>44875833.791000001</v>
      </c>
      <c r="F66" s="26">
        <f>SUM(G15:I15)</f>
        <v>41157769.486000001</v>
      </c>
    </row>
    <row r="67" spans="1:17" ht="15.75">
      <c r="B67" s="2"/>
      <c r="C67" s="51" t="s">
        <v>15</v>
      </c>
      <c r="D67" s="2"/>
      <c r="E67" s="52">
        <f>SUM(E64:E66)</f>
        <v>214393506.79100001</v>
      </c>
      <c r="F67" s="52">
        <f>SUM(F64:F66)</f>
        <v>215729846.82600001</v>
      </c>
    </row>
    <row r="70" spans="1:17" ht="18.75">
      <c r="B70" s="368" t="s">
        <v>20</v>
      </c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</row>
    <row r="71" spans="1:17" ht="18.75">
      <c r="B71" s="368" t="str">
        <f>A2</f>
        <v xml:space="preserve"> Electric Decoupling Mechanism</v>
      </c>
      <c r="C71" s="368"/>
      <c r="D71" s="368"/>
      <c r="E71" s="368"/>
      <c r="F71" s="368"/>
      <c r="G71" s="368"/>
      <c r="H71" s="368"/>
      <c r="I71" s="368"/>
      <c r="J71" s="368"/>
      <c r="K71" s="368"/>
      <c r="L71" s="368"/>
      <c r="M71" s="368"/>
      <c r="N71" s="368"/>
      <c r="O71" s="368"/>
      <c r="P71" s="368"/>
      <c r="Q71" s="368"/>
    </row>
    <row r="72" spans="1:17" ht="18.75">
      <c r="B72" s="364" t="s">
        <v>75</v>
      </c>
      <c r="C72" s="368"/>
      <c r="D72" s="368"/>
      <c r="E72" s="368"/>
      <c r="F72" s="368"/>
      <c r="G72" s="368"/>
      <c r="H72" s="368"/>
      <c r="I72" s="368"/>
      <c r="J72" s="368"/>
      <c r="K72" s="368"/>
      <c r="L72" s="368"/>
      <c r="M72" s="368"/>
      <c r="N72" s="368"/>
      <c r="O72" s="368"/>
      <c r="P72" s="368"/>
      <c r="Q72" s="368"/>
    </row>
    <row r="73" spans="1:17" ht="18.75">
      <c r="B73" s="364" t="str">
        <f>A4</f>
        <v>Washington Docket No. UE-170485 Compliance Filing</v>
      </c>
      <c r="C73" s="364"/>
      <c r="D73" s="364"/>
      <c r="E73" s="364"/>
      <c r="F73" s="364"/>
      <c r="G73" s="364"/>
      <c r="H73" s="364"/>
      <c r="I73" s="364"/>
      <c r="J73" s="364"/>
      <c r="K73" s="364"/>
      <c r="L73" s="364"/>
      <c r="M73" s="364"/>
      <c r="N73" s="364"/>
      <c r="O73" s="364"/>
      <c r="P73" s="364"/>
      <c r="Q73" s="364"/>
    </row>
    <row r="74" spans="1:17" ht="15.75">
      <c r="B74" s="357"/>
      <c r="C74" s="357"/>
      <c r="D74" s="357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</row>
    <row r="75" spans="1:17" ht="25.5">
      <c r="A75" s="118" t="s">
        <v>17</v>
      </c>
      <c r="B75" s="119"/>
      <c r="D75" s="120" t="s">
        <v>16</v>
      </c>
      <c r="E75" s="121" t="s">
        <v>35</v>
      </c>
      <c r="F75" s="121" t="s">
        <v>36</v>
      </c>
      <c r="G75" s="121" t="s">
        <v>37</v>
      </c>
      <c r="H75" s="121" t="s">
        <v>38</v>
      </c>
      <c r="I75" s="121" t="s">
        <v>39</v>
      </c>
      <c r="J75" s="121" t="s">
        <v>40</v>
      </c>
      <c r="K75" s="121" t="s">
        <v>41</v>
      </c>
      <c r="L75" s="121" t="s">
        <v>42</v>
      </c>
      <c r="M75" s="121" t="s">
        <v>43</v>
      </c>
      <c r="N75" s="121" t="s">
        <v>44</v>
      </c>
      <c r="O75" s="121" t="s">
        <v>45</v>
      </c>
      <c r="P75" s="121" t="s">
        <v>46</v>
      </c>
      <c r="Q75" s="118" t="s">
        <v>28</v>
      </c>
    </row>
    <row r="76" spans="1:17">
      <c r="A76" s="19"/>
      <c r="B76" s="20" t="s">
        <v>14</v>
      </c>
      <c r="D76" s="20" t="s">
        <v>13</v>
      </c>
      <c r="E76" s="20" t="s">
        <v>12</v>
      </c>
      <c r="F76" s="20" t="s">
        <v>11</v>
      </c>
      <c r="G76" s="20" t="s">
        <v>10</v>
      </c>
      <c r="H76" s="20" t="s">
        <v>9</v>
      </c>
      <c r="I76" s="20" t="s">
        <v>8</v>
      </c>
      <c r="J76" s="20" t="s">
        <v>7</v>
      </c>
      <c r="K76" s="20" t="s">
        <v>6</v>
      </c>
      <c r="L76" s="20" t="s">
        <v>5</v>
      </c>
      <c r="M76" s="20" t="s">
        <v>4</v>
      </c>
      <c r="N76" s="20" t="s">
        <v>3</v>
      </c>
      <c r="O76" s="20" t="s">
        <v>2</v>
      </c>
      <c r="P76" s="20" t="s">
        <v>1</v>
      </c>
      <c r="Q76" s="20" t="s">
        <v>0</v>
      </c>
    </row>
    <row r="77" spans="1:17">
      <c r="A77" s="20">
        <v>1</v>
      </c>
      <c r="B77" s="31" t="s">
        <v>47</v>
      </c>
      <c r="D77" s="20"/>
      <c r="E77" s="19"/>
      <c r="F77" s="19"/>
      <c r="G77" s="19"/>
      <c r="H77" s="19"/>
      <c r="I77" s="21"/>
      <c r="J77" s="21"/>
      <c r="K77" s="19"/>
      <c r="L77" s="19"/>
      <c r="M77" s="19"/>
      <c r="N77" s="19"/>
      <c r="O77" s="19"/>
      <c r="P77" s="19"/>
      <c r="Q77" s="32"/>
    </row>
    <row r="78" spans="1:17">
      <c r="A78" s="20">
        <f>A77+1</f>
        <v>2</v>
      </c>
      <c r="B78" s="33" t="s">
        <v>19</v>
      </c>
      <c r="D78" s="20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32"/>
    </row>
    <row r="79" spans="1:17">
      <c r="A79" s="20">
        <f>A78+1</f>
        <v>3</v>
      </c>
      <c r="B79" s="22" t="s">
        <v>48</v>
      </c>
      <c r="D79" s="20" t="s">
        <v>325</v>
      </c>
      <c r="E79" s="44">
        <f>E157</f>
        <v>282718944</v>
      </c>
      <c r="F79" s="44">
        <f t="shared" ref="F79:P79" si="3">F157</f>
        <v>229028914</v>
      </c>
      <c r="G79" s="44">
        <f t="shared" si="3"/>
        <v>209765396</v>
      </c>
      <c r="H79" s="44">
        <f t="shared" si="3"/>
        <v>176926076</v>
      </c>
      <c r="I79" s="44">
        <f t="shared" si="3"/>
        <v>154900987</v>
      </c>
      <c r="J79" s="44">
        <f t="shared" si="3"/>
        <v>143616705.59999999</v>
      </c>
      <c r="K79" s="44">
        <f t="shared" si="3"/>
        <v>190502271</v>
      </c>
      <c r="L79" s="44">
        <f t="shared" si="3"/>
        <v>171958392</v>
      </c>
      <c r="M79" s="44">
        <f t="shared" si="3"/>
        <v>162813881</v>
      </c>
      <c r="N79" s="44">
        <f t="shared" si="3"/>
        <v>159069574</v>
      </c>
      <c r="O79" s="44">
        <f t="shared" si="3"/>
        <v>215944062</v>
      </c>
      <c r="P79" s="44">
        <f t="shared" si="3"/>
        <v>264640786</v>
      </c>
      <c r="Q79" s="34">
        <f>SUM(E79:P79)</f>
        <v>2361885988.5999999</v>
      </c>
    </row>
    <row r="80" spans="1:17">
      <c r="A80" s="20">
        <f>A79+1</f>
        <v>4</v>
      </c>
      <c r="B80" s="19" t="s">
        <v>49</v>
      </c>
      <c r="D80" s="35" t="s">
        <v>53</v>
      </c>
      <c r="E80" s="36">
        <f>E79/$Q79</f>
        <v>0.11970050432772189</v>
      </c>
      <c r="F80" s="36">
        <f t="shared" ref="F80:P80" si="4">F79/$Q79</f>
        <v>9.6968657719061255E-2</v>
      </c>
      <c r="G80" s="36">
        <f t="shared" si="4"/>
        <v>8.8812667932518519E-2</v>
      </c>
      <c r="H80" s="36">
        <f t="shared" si="4"/>
        <v>7.4908813064627364E-2</v>
      </c>
      <c r="I80" s="36">
        <f t="shared" si="4"/>
        <v>6.558360045643738E-2</v>
      </c>
      <c r="J80" s="36">
        <f t="shared" si="4"/>
        <v>6.0805943340697964E-2</v>
      </c>
      <c r="K80" s="36">
        <f t="shared" si="4"/>
        <v>8.065684453842735E-2</v>
      </c>
      <c r="L80" s="36">
        <f t="shared" si="4"/>
        <v>7.2805543040596873E-2</v>
      </c>
      <c r="M80" s="36">
        <f t="shared" si="4"/>
        <v>6.8933844303173744E-2</v>
      </c>
      <c r="N80" s="36">
        <f t="shared" si="4"/>
        <v>6.7348540432422804E-2</v>
      </c>
      <c r="O80" s="36">
        <f t="shared" si="4"/>
        <v>9.1428656185051554E-2</v>
      </c>
      <c r="P80" s="36">
        <f t="shared" si="4"/>
        <v>0.11204638465926331</v>
      </c>
      <c r="Q80" s="36">
        <f>SUM(E80:P80)</f>
        <v>1</v>
      </c>
    </row>
    <row r="81" spans="1:17">
      <c r="A81" s="20"/>
      <c r="B81" s="19"/>
      <c r="D81" s="37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1:17">
      <c r="A82" s="20">
        <v>5</v>
      </c>
      <c r="B82" s="33" t="s">
        <v>50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1:17">
      <c r="A83" s="20">
        <v>6</v>
      </c>
      <c r="B83" s="22" t="s">
        <v>48</v>
      </c>
      <c r="D83" s="20" t="s">
        <v>325</v>
      </c>
      <c r="E83" s="44">
        <f>E160</f>
        <v>179053128.5</v>
      </c>
      <c r="F83" s="44">
        <f t="shared" ref="F83:P83" si="5">F160</f>
        <v>167633774</v>
      </c>
      <c r="G83" s="44">
        <f t="shared" si="5"/>
        <v>172512516</v>
      </c>
      <c r="H83" s="44">
        <f t="shared" si="5"/>
        <v>163846532</v>
      </c>
      <c r="I83" s="44">
        <f t="shared" si="5"/>
        <v>181092306</v>
      </c>
      <c r="J83" s="44">
        <f t="shared" si="5"/>
        <v>185499648.66666999</v>
      </c>
      <c r="K83" s="44">
        <f t="shared" si="5"/>
        <v>204307747</v>
      </c>
      <c r="L83" s="44">
        <f t="shared" si="5"/>
        <v>192388070</v>
      </c>
      <c r="M83" s="44">
        <f t="shared" si="5"/>
        <v>180766696</v>
      </c>
      <c r="N83" s="44">
        <f t="shared" si="5"/>
        <v>182872741</v>
      </c>
      <c r="O83" s="44">
        <f t="shared" si="5"/>
        <v>162705681</v>
      </c>
      <c r="P83" s="44">
        <f t="shared" si="5"/>
        <v>193519554</v>
      </c>
      <c r="Q83" s="34">
        <f>SUM(E83:P83)</f>
        <v>2166198394.1666698</v>
      </c>
    </row>
    <row r="84" spans="1:17">
      <c r="A84" s="20">
        <v>7</v>
      </c>
      <c r="B84" s="19" t="s">
        <v>49</v>
      </c>
      <c r="D84" s="35" t="s">
        <v>53</v>
      </c>
      <c r="E84" s="39">
        <f>E83/$Q83</f>
        <v>8.2657769935648578E-2</v>
      </c>
      <c r="F84" s="39">
        <f t="shared" ref="F84:P84" si="6">F83/$Q83</f>
        <v>7.7386159297051935E-2</v>
      </c>
      <c r="G84" s="39">
        <f t="shared" si="6"/>
        <v>7.9638373135423296E-2</v>
      </c>
      <c r="H84" s="39">
        <f t="shared" si="6"/>
        <v>7.5637823590498629E-2</v>
      </c>
      <c r="I84" s="39">
        <f t="shared" si="6"/>
        <v>8.359913223445338E-2</v>
      </c>
      <c r="J84" s="39">
        <f t="shared" si="6"/>
        <v>8.5633730117333579E-2</v>
      </c>
      <c r="K84" s="39">
        <f t="shared" si="6"/>
        <v>9.4316267406613322E-2</v>
      </c>
      <c r="L84" s="39">
        <f t="shared" si="6"/>
        <v>8.8813688772957991E-2</v>
      </c>
      <c r="M84" s="39">
        <f t="shared" si="6"/>
        <v>8.3448818209257522E-2</v>
      </c>
      <c r="N84" s="39">
        <f t="shared" si="6"/>
        <v>8.4421049102637993E-2</v>
      </c>
      <c r="O84" s="39">
        <f t="shared" si="6"/>
        <v>7.5111163150221247E-2</v>
      </c>
      <c r="P84" s="39">
        <f t="shared" si="6"/>
        <v>8.9336025047902598E-2</v>
      </c>
      <c r="Q84" s="39">
        <f>SUM(E84:P84)</f>
        <v>1.0000000000000002</v>
      </c>
    </row>
    <row r="85" spans="1:17">
      <c r="A85" s="20"/>
      <c r="B85" s="19"/>
      <c r="D85" s="40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1:17">
      <c r="A86" s="20"/>
      <c r="B86" s="33"/>
      <c r="D86" s="20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32"/>
    </row>
    <row r="87" spans="1:17">
      <c r="A87" s="20"/>
      <c r="B87" s="22"/>
      <c r="D87" s="20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34"/>
    </row>
    <row r="88" spans="1:17">
      <c r="A88" s="20"/>
      <c r="B88" s="19"/>
      <c r="D88" s="35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</row>
    <row r="89" spans="1:17">
      <c r="A89" s="20"/>
      <c r="B89" s="19"/>
      <c r="D89" s="20"/>
      <c r="E89" s="39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</row>
    <row r="90" spans="1:17">
      <c r="A90" s="20">
        <v>8</v>
      </c>
      <c r="B90" s="31" t="s">
        <v>74</v>
      </c>
      <c r="D90" s="20"/>
      <c r="E90" s="39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</row>
    <row r="91" spans="1:17">
      <c r="A91" s="20">
        <f>A90+1</f>
        <v>9</v>
      </c>
      <c r="B91" s="33" t="s">
        <v>19</v>
      </c>
      <c r="D91" s="20"/>
      <c r="E91" s="3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</row>
    <row r="92" spans="1:17">
      <c r="A92" s="20">
        <f>A91+1</f>
        <v>10</v>
      </c>
      <c r="B92" s="19" t="s">
        <v>258</v>
      </c>
      <c r="D92" s="20" t="s">
        <v>148</v>
      </c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41">
        <f>E57</f>
        <v>699.75</v>
      </c>
    </row>
    <row r="93" spans="1:17">
      <c r="A93" s="20">
        <f>A92+1</f>
        <v>11</v>
      </c>
      <c r="B93" s="19" t="s">
        <v>149</v>
      </c>
      <c r="D93" s="20" t="str">
        <f>"("&amp;A80&amp;") x ("&amp;A92&amp;")"</f>
        <v>(4) x (10)</v>
      </c>
      <c r="E93" s="42">
        <f>$Q92*E$80</f>
        <v>83.760427903323389</v>
      </c>
      <c r="F93" s="42">
        <f t="shared" ref="F93:P93" si="7">$Q92*F$80</f>
        <v>67.853818238913107</v>
      </c>
      <c r="G93" s="42">
        <f t="shared" si="7"/>
        <v>62.146664385779836</v>
      </c>
      <c r="H93" s="42">
        <f t="shared" si="7"/>
        <v>52.417441941972996</v>
      </c>
      <c r="I93" s="42">
        <f t="shared" si="7"/>
        <v>45.892124419392054</v>
      </c>
      <c r="J93" s="42">
        <f t="shared" si="7"/>
        <v>42.548958852653399</v>
      </c>
      <c r="K93" s="42">
        <f t="shared" si="7"/>
        <v>56.439626965764539</v>
      </c>
      <c r="L93" s="42">
        <f t="shared" si="7"/>
        <v>50.945678742657662</v>
      </c>
      <c r="M93" s="42">
        <f t="shared" si="7"/>
        <v>48.236457551145826</v>
      </c>
      <c r="N93" s="42">
        <f t="shared" si="7"/>
        <v>47.127141167587858</v>
      </c>
      <c r="O93" s="42">
        <f t="shared" si="7"/>
        <v>63.977202165489828</v>
      </c>
      <c r="P93" s="42">
        <f t="shared" si="7"/>
        <v>78.404457665319498</v>
      </c>
      <c r="Q93" s="41">
        <f>SUM(E93:P93)</f>
        <v>699.75</v>
      </c>
    </row>
    <row r="94" spans="1:17">
      <c r="A94" s="20"/>
      <c r="B94" s="19"/>
      <c r="D94" s="2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1"/>
    </row>
    <row r="95" spans="1:17">
      <c r="A95" s="20">
        <f>A93+1</f>
        <v>12</v>
      </c>
      <c r="B95" s="33" t="s">
        <v>50</v>
      </c>
      <c r="D95" s="43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41"/>
    </row>
    <row r="96" spans="1:17">
      <c r="A96" s="20">
        <f>A95+1</f>
        <v>13</v>
      </c>
      <c r="B96" s="19" t="s">
        <v>258</v>
      </c>
      <c r="D96" s="20" t="s">
        <v>148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41">
        <f>F57</f>
        <v>4352.97</v>
      </c>
    </row>
    <row r="97" spans="1:18">
      <c r="A97" s="20">
        <f>A96+1</f>
        <v>14</v>
      </c>
      <c r="B97" s="19" t="s">
        <v>149</v>
      </c>
      <c r="D97" s="20" t="str">
        <f>"("&amp;A84&amp;") x ("&amp;A96&amp;")"</f>
        <v>(7) x (13)</v>
      </c>
      <c r="E97" s="42">
        <f>$Q96*E$84</f>
        <v>359.8067927967802</v>
      </c>
      <c r="F97" s="42">
        <f t="shared" ref="F97:P97" si="8">$Q96*F$84</f>
        <v>336.85962983528816</v>
      </c>
      <c r="G97" s="42">
        <f t="shared" si="8"/>
        <v>346.66344910730356</v>
      </c>
      <c r="H97" s="42">
        <f t="shared" si="8"/>
        <v>329.24917695473283</v>
      </c>
      <c r="I97" s="42">
        <f t="shared" si="8"/>
        <v>363.90451464260855</v>
      </c>
      <c r="J97" s="42">
        <f t="shared" si="8"/>
        <v>372.76105818884957</v>
      </c>
      <c r="K97" s="42">
        <f t="shared" si="8"/>
        <v>410.5558825329656</v>
      </c>
      <c r="L97" s="42">
        <f t="shared" si="8"/>
        <v>386.60332281802295</v>
      </c>
      <c r="M97" s="42">
        <f t="shared" si="8"/>
        <v>363.25020220035174</v>
      </c>
      <c r="N97" s="42">
        <f t="shared" si="8"/>
        <v>367.48229411231011</v>
      </c>
      <c r="O97" s="42">
        <f t="shared" si="8"/>
        <v>326.9566398580186</v>
      </c>
      <c r="P97" s="42">
        <f t="shared" si="8"/>
        <v>388.87703695276861</v>
      </c>
      <c r="Q97" s="41">
        <f>SUM(E97:P97)</f>
        <v>4352.9700000000012</v>
      </c>
    </row>
    <row r="98" spans="1:18">
      <c r="B98" s="20"/>
      <c r="C98" s="19"/>
      <c r="D98" s="20"/>
      <c r="E98" s="42"/>
      <c r="F98" s="42"/>
      <c r="G98" s="42"/>
      <c r="H98" s="42"/>
      <c r="I98" s="1"/>
      <c r="J98" s="42"/>
      <c r="K98" s="42"/>
      <c r="L98" s="42"/>
      <c r="M98" s="42"/>
      <c r="N98" s="42"/>
      <c r="O98" s="42"/>
      <c r="P98" s="42"/>
      <c r="Q98" s="41"/>
    </row>
    <row r="99" spans="1:18">
      <c r="B99" s="20"/>
      <c r="C99" s="33"/>
      <c r="D99" s="43"/>
      <c r="E99" s="19"/>
      <c r="F99" s="19"/>
      <c r="G99" s="19"/>
      <c r="H99" s="19"/>
      <c r="I99" s="19"/>
      <c r="J99" s="42"/>
      <c r="K99" s="19"/>
      <c r="L99" s="42"/>
      <c r="M99" s="19"/>
      <c r="N99" s="19"/>
      <c r="O99" s="19"/>
      <c r="P99" s="19"/>
      <c r="Q99" s="41"/>
    </row>
    <row r="100" spans="1:18">
      <c r="B100" s="20"/>
      <c r="C100" s="19"/>
      <c r="D100" s="20"/>
      <c r="E100" s="19"/>
      <c r="F100" s="19"/>
      <c r="G100" s="19"/>
      <c r="H100" s="19"/>
      <c r="I100" s="19"/>
      <c r="J100" s="42"/>
      <c r="K100" s="19"/>
      <c r="L100" s="42"/>
      <c r="M100" s="19"/>
      <c r="N100" s="19"/>
      <c r="O100" s="19"/>
      <c r="P100" s="19"/>
      <c r="Q100" s="41"/>
    </row>
    <row r="101" spans="1:18">
      <c r="B101" s="20"/>
      <c r="C101" s="19"/>
      <c r="D101" s="2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1"/>
    </row>
    <row r="102" spans="1:18">
      <c r="B102" s="20"/>
      <c r="C102" s="19"/>
      <c r="D102" s="43"/>
      <c r="E102" s="20"/>
      <c r="F102" s="20"/>
      <c r="G102" s="20"/>
      <c r="H102" s="20"/>
      <c r="I102" s="19"/>
      <c r="J102" s="42"/>
      <c r="K102" s="19"/>
      <c r="L102" s="42"/>
      <c r="M102" s="19"/>
      <c r="N102" s="19"/>
      <c r="O102" s="19"/>
      <c r="P102" s="19"/>
      <c r="Q102" s="41"/>
    </row>
    <row r="103" spans="1:18">
      <c r="B103" s="20"/>
      <c r="C103" s="22" t="s">
        <v>54</v>
      </c>
      <c r="D103" s="20"/>
      <c r="E103" s="20"/>
      <c r="F103" s="20"/>
      <c r="G103" s="20"/>
      <c r="H103" s="20"/>
      <c r="I103" s="19"/>
      <c r="J103" s="42"/>
      <c r="K103" s="19"/>
      <c r="L103" s="42"/>
      <c r="M103" s="19"/>
      <c r="N103" s="19"/>
      <c r="O103" s="19"/>
      <c r="P103" s="19"/>
      <c r="Q103" s="19"/>
    </row>
    <row r="104" spans="1:18">
      <c r="B104" s="1"/>
      <c r="C104" s="1"/>
      <c r="D104" s="1"/>
      <c r="E104" s="1"/>
      <c r="F104" s="1"/>
      <c r="G104" s="1"/>
      <c r="H104" s="1"/>
      <c r="I104" s="1"/>
      <c r="J104" s="42"/>
      <c r="K104" s="1"/>
      <c r="L104" s="1"/>
      <c r="M104" s="1"/>
      <c r="N104" s="1"/>
      <c r="O104" s="1"/>
      <c r="P104" s="1"/>
      <c r="Q104" s="1"/>
    </row>
    <row r="105" spans="1:18">
      <c r="B105" s="1"/>
      <c r="C105" s="1"/>
      <c r="D105" s="1"/>
      <c r="E105" s="1"/>
      <c r="F105" s="1"/>
      <c r="G105" s="1"/>
      <c r="H105" s="1"/>
      <c r="I105" s="42"/>
      <c r="J105" s="1"/>
      <c r="K105" s="1"/>
      <c r="L105" s="1"/>
      <c r="M105" s="1"/>
      <c r="N105" s="1"/>
      <c r="O105" s="1"/>
      <c r="P105" s="1"/>
      <c r="Q105" s="1"/>
    </row>
    <row r="106" spans="1:18" ht="15.75">
      <c r="B106" s="2" t="s">
        <v>161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8" spans="1:18">
      <c r="B108" s="147" t="s">
        <v>326</v>
      </c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</row>
    <row r="109" spans="1:18">
      <c r="B109" s="147" t="s">
        <v>78</v>
      </c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</row>
    <row r="110" spans="1:18">
      <c r="B110" s="147" t="s">
        <v>238</v>
      </c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</row>
    <row r="111" spans="1:18">
      <c r="B111" s="147" t="s">
        <v>79</v>
      </c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</row>
    <row r="112" spans="1:18">
      <c r="B112" s="147"/>
      <c r="C112" s="147"/>
      <c r="D112" s="147"/>
      <c r="E112" s="291">
        <v>42370</v>
      </c>
      <c r="F112" s="291">
        <v>42401</v>
      </c>
      <c r="G112" s="291">
        <v>42430</v>
      </c>
      <c r="H112" s="291">
        <v>42461</v>
      </c>
      <c r="I112" s="291">
        <v>42491</v>
      </c>
      <c r="J112" s="291">
        <v>42522</v>
      </c>
      <c r="K112" s="291">
        <v>42552</v>
      </c>
      <c r="L112" s="291">
        <v>42583</v>
      </c>
      <c r="M112" s="291">
        <v>42614</v>
      </c>
      <c r="N112" s="291">
        <v>42644</v>
      </c>
      <c r="O112" s="291">
        <v>42675</v>
      </c>
      <c r="P112" s="291">
        <v>42705</v>
      </c>
      <c r="Q112" s="93" t="s">
        <v>66</v>
      </c>
      <c r="R112" s="147"/>
    </row>
    <row r="113" spans="2:18">
      <c r="B113" s="147" t="s">
        <v>80</v>
      </c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</row>
    <row r="114" spans="2:18">
      <c r="B114" s="147"/>
      <c r="C114" s="147" t="s">
        <v>239</v>
      </c>
      <c r="D114" s="147"/>
      <c r="E114" s="94">
        <v>281027480</v>
      </c>
      <c r="F114" s="94">
        <v>230506821</v>
      </c>
      <c r="G114" s="94">
        <v>198363507</v>
      </c>
      <c r="H114" s="94">
        <v>175201661</v>
      </c>
      <c r="I114" s="94">
        <v>148495652</v>
      </c>
      <c r="J114" s="94">
        <v>154090136.59999999</v>
      </c>
      <c r="K114" s="94">
        <v>163425633</v>
      </c>
      <c r="L114" s="94">
        <v>176921758</v>
      </c>
      <c r="M114" s="94">
        <v>176555296</v>
      </c>
      <c r="N114" s="94">
        <v>148062106</v>
      </c>
      <c r="O114" s="94">
        <v>171637794</v>
      </c>
      <c r="P114" s="94">
        <v>244773659</v>
      </c>
      <c r="Q114" s="49">
        <f t="shared" ref="Q114:Q119" si="9">SUM(E114:P114)</f>
        <v>2269061503.5999999</v>
      </c>
      <c r="R114" s="147"/>
    </row>
    <row r="115" spans="2:18">
      <c r="B115" s="147"/>
      <c r="C115" s="147" t="s">
        <v>81</v>
      </c>
      <c r="D115" s="147"/>
      <c r="E115" s="94">
        <v>62103053</v>
      </c>
      <c r="F115" s="94">
        <v>55492050</v>
      </c>
      <c r="G115" s="94">
        <v>51335713</v>
      </c>
      <c r="H115" s="94">
        <v>47127306</v>
      </c>
      <c r="I115" s="94">
        <v>45475268</v>
      </c>
      <c r="J115" s="94">
        <v>46917495</v>
      </c>
      <c r="K115" s="94">
        <v>48733807</v>
      </c>
      <c r="L115" s="94">
        <v>51765642</v>
      </c>
      <c r="M115" s="94">
        <v>52690785</v>
      </c>
      <c r="N115" s="94">
        <v>45883770</v>
      </c>
      <c r="O115" s="94">
        <v>46983800</v>
      </c>
      <c r="P115" s="94">
        <v>57305285</v>
      </c>
      <c r="Q115" s="49">
        <f t="shared" si="9"/>
        <v>611813974</v>
      </c>
      <c r="R115" s="147"/>
    </row>
    <row r="116" spans="2:18">
      <c r="B116" s="147"/>
      <c r="C116" s="147" t="s">
        <v>82</v>
      </c>
      <c r="D116" s="147"/>
      <c r="E116" s="94">
        <v>125186862</v>
      </c>
      <c r="F116" s="94">
        <v>112643414</v>
      </c>
      <c r="G116" s="94">
        <v>107231528</v>
      </c>
      <c r="H116" s="94">
        <v>112981690</v>
      </c>
      <c r="I116" s="94">
        <v>112626772</v>
      </c>
      <c r="J116" s="94">
        <v>118295108</v>
      </c>
      <c r="K116" s="94">
        <v>119288439</v>
      </c>
      <c r="L116" s="94">
        <v>119517243</v>
      </c>
      <c r="M116" s="94">
        <v>125067964</v>
      </c>
      <c r="N116" s="94">
        <v>111371375</v>
      </c>
      <c r="O116" s="94">
        <v>108423915</v>
      </c>
      <c r="P116" s="94">
        <v>125109526</v>
      </c>
      <c r="Q116" s="49">
        <f t="shared" si="9"/>
        <v>1397743836</v>
      </c>
      <c r="R116" s="147"/>
    </row>
    <row r="117" spans="2:18">
      <c r="B117" s="147"/>
      <c r="C117" s="147" t="s">
        <v>240</v>
      </c>
      <c r="D117" s="147"/>
      <c r="E117" s="94">
        <v>93759560</v>
      </c>
      <c r="F117" s="94">
        <v>89320116</v>
      </c>
      <c r="G117" s="94">
        <v>92724920</v>
      </c>
      <c r="H117" s="94">
        <v>81644231</v>
      </c>
      <c r="I117" s="94">
        <v>98986457</v>
      </c>
      <c r="J117" s="94">
        <v>55033539</v>
      </c>
      <c r="K117" s="94">
        <v>135689737</v>
      </c>
      <c r="L117" s="94">
        <v>98320357</v>
      </c>
      <c r="M117" s="94">
        <v>86043771</v>
      </c>
      <c r="N117" s="94">
        <v>91087801</v>
      </c>
      <c r="O117" s="94">
        <v>88451909</v>
      </c>
      <c r="P117" s="94">
        <v>95010892</v>
      </c>
      <c r="Q117" s="49">
        <f t="shared" si="9"/>
        <v>1106073290</v>
      </c>
      <c r="R117" s="147"/>
    </row>
    <row r="118" spans="2:18">
      <c r="B118" s="147"/>
      <c r="C118" s="147" t="s">
        <v>241</v>
      </c>
      <c r="D118" s="147"/>
      <c r="E118" s="94">
        <v>3962568.5</v>
      </c>
      <c r="F118" s="94">
        <v>3835415</v>
      </c>
      <c r="G118" s="94">
        <v>3817404</v>
      </c>
      <c r="H118" s="94">
        <v>5668911</v>
      </c>
      <c r="I118" s="94">
        <v>11827237</v>
      </c>
      <c r="J118" s="94">
        <v>17473356.666670002</v>
      </c>
      <c r="K118" s="94">
        <v>21240193</v>
      </c>
      <c r="L118" s="94">
        <v>24373405</v>
      </c>
      <c r="M118" s="94">
        <v>21721978</v>
      </c>
      <c r="N118" s="94">
        <v>12100052</v>
      </c>
      <c r="O118" s="94">
        <v>3753578</v>
      </c>
      <c r="P118" s="94">
        <v>3803632</v>
      </c>
      <c r="Q118" s="49">
        <f t="shared" si="9"/>
        <v>133577730.16666999</v>
      </c>
      <c r="R118" s="147"/>
    </row>
    <row r="119" spans="2:18">
      <c r="B119" s="147"/>
      <c r="C119" s="147" t="s">
        <v>83</v>
      </c>
      <c r="D119" s="147"/>
      <c r="E119" s="94">
        <v>2124844.9717100002</v>
      </c>
      <c r="F119" s="94">
        <v>1905380.7574100001</v>
      </c>
      <c r="G119" s="94">
        <v>1884539.6084299998</v>
      </c>
      <c r="H119" s="94">
        <v>1916999.49967</v>
      </c>
      <c r="I119" s="94">
        <v>1959056.7826600003</v>
      </c>
      <c r="J119" s="94">
        <v>1909984.0465300002</v>
      </c>
      <c r="K119" s="94">
        <v>1897894.3302699998</v>
      </c>
      <c r="L119" s="94">
        <v>1950448.3249700002</v>
      </c>
      <c r="M119" s="94">
        <v>1909711.9522499999</v>
      </c>
      <c r="N119" s="94">
        <v>1857123.46842</v>
      </c>
      <c r="O119" s="94">
        <v>1889621.05859</v>
      </c>
      <c r="P119" s="94">
        <v>1915566.0024200003</v>
      </c>
      <c r="Q119" s="49">
        <f t="shared" si="9"/>
        <v>23121170.803329997</v>
      </c>
      <c r="R119" s="147"/>
    </row>
    <row r="120" spans="2:18">
      <c r="B120" s="147" t="s">
        <v>84</v>
      </c>
      <c r="C120" s="147"/>
      <c r="D120" s="147"/>
      <c r="E120" s="292">
        <f t="shared" ref="E120:M120" si="10">SUM(E114:E119)</f>
        <v>568164368.47170997</v>
      </c>
      <c r="F120" s="292">
        <f t="shared" si="10"/>
        <v>493703196.75740999</v>
      </c>
      <c r="G120" s="292">
        <f t="shared" si="10"/>
        <v>455357611.60843003</v>
      </c>
      <c r="H120" s="292">
        <f t="shared" si="10"/>
        <v>424540798.49967003</v>
      </c>
      <c r="I120" s="292">
        <f t="shared" si="10"/>
        <v>419370442.78266001</v>
      </c>
      <c r="J120" s="292">
        <f t="shared" si="10"/>
        <v>393719619.31320006</v>
      </c>
      <c r="K120" s="292">
        <f t="shared" si="10"/>
        <v>490275703.33026999</v>
      </c>
      <c r="L120" s="292">
        <f t="shared" si="10"/>
        <v>472848853.32497001</v>
      </c>
      <c r="M120" s="292">
        <f t="shared" si="10"/>
        <v>463989505.95225</v>
      </c>
      <c r="N120" s="292">
        <f>SUM(N114:N119)</f>
        <v>410362227.46842003</v>
      </c>
      <c r="O120" s="292">
        <f>SUM(O114:O119)</f>
        <v>421140617.05858999</v>
      </c>
      <c r="P120" s="292">
        <f>SUM(P114:P119)</f>
        <v>527918560.00242001</v>
      </c>
      <c r="Q120" s="292">
        <f>SUM(Q114:Q119)</f>
        <v>5541391504.5700006</v>
      </c>
      <c r="R120" s="147"/>
    </row>
    <row r="121" spans="2:18">
      <c r="B121" s="147"/>
      <c r="C121" s="147"/>
      <c r="D121" s="147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147"/>
    </row>
    <row r="122" spans="2:18">
      <c r="B122" s="147" t="s">
        <v>85</v>
      </c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</row>
    <row r="123" spans="2:18">
      <c r="B123" s="147"/>
      <c r="C123" s="147" t="s">
        <v>239</v>
      </c>
      <c r="D123" s="147"/>
      <c r="E123" s="94">
        <v>-5802194</v>
      </c>
      <c r="F123" s="94">
        <v>-20987679</v>
      </c>
      <c r="G123" s="94">
        <v>142616</v>
      </c>
      <c r="H123" s="94">
        <v>-18536904</v>
      </c>
      <c r="I123" s="94">
        <v>-6065337</v>
      </c>
      <c r="J123" s="94">
        <v>2412838</v>
      </c>
      <c r="K123" s="94">
        <v>15208818</v>
      </c>
      <c r="L123" s="94">
        <v>4646020</v>
      </c>
      <c r="M123" s="94">
        <v>-22372199</v>
      </c>
      <c r="N123" s="94">
        <v>9116055</v>
      </c>
      <c r="O123" s="94">
        <v>21662026</v>
      </c>
      <c r="P123" s="94">
        <v>39741167</v>
      </c>
      <c r="Q123" s="49">
        <f t="shared" ref="Q123:Q128" si="11">SUM(E123:P123)</f>
        <v>19165227</v>
      </c>
      <c r="R123" s="147"/>
    </row>
    <row r="124" spans="2:18">
      <c r="B124" s="147"/>
      <c r="C124" s="147" t="s">
        <v>81</v>
      </c>
      <c r="D124" s="147"/>
      <c r="E124" s="94">
        <v>-2623049</v>
      </c>
      <c r="F124" s="94">
        <v>-2413188</v>
      </c>
      <c r="G124" s="94">
        <v>2101017</v>
      </c>
      <c r="H124" s="94">
        <v>-3831123</v>
      </c>
      <c r="I124" s="94">
        <v>1698711</v>
      </c>
      <c r="J124" s="94">
        <v>602404</v>
      </c>
      <c r="K124" s="94">
        <v>3918304</v>
      </c>
      <c r="L124" s="94">
        <v>774679</v>
      </c>
      <c r="M124" s="94">
        <v>-6018955</v>
      </c>
      <c r="N124" s="94">
        <v>3843245</v>
      </c>
      <c r="O124" s="94">
        <v>2414933</v>
      </c>
      <c r="P124" s="94">
        <v>4423953</v>
      </c>
      <c r="Q124" s="49">
        <f t="shared" si="11"/>
        <v>4890931</v>
      </c>
      <c r="R124" s="147"/>
    </row>
    <row r="125" spans="2:18">
      <c r="B125" s="147"/>
      <c r="C125" s="147" t="s">
        <v>82</v>
      </c>
      <c r="D125" s="147"/>
      <c r="E125" s="94">
        <v>-10193765</v>
      </c>
      <c r="F125" s="94">
        <v>-4767451</v>
      </c>
      <c r="G125" s="94">
        <v>6082535</v>
      </c>
      <c r="H125" s="94">
        <v>-133123</v>
      </c>
      <c r="I125" s="94">
        <v>6764776</v>
      </c>
      <c r="J125" s="94">
        <v>2048807</v>
      </c>
      <c r="K125" s="94">
        <v>7701313</v>
      </c>
      <c r="L125" s="94">
        <v>-2644118</v>
      </c>
      <c r="M125" s="94">
        <v>-12188232</v>
      </c>
      <c r="N125" s="94">
        <v>10680568</v>
      </c>
      <c r="O125" s="94">
        <v>1970093</v>
      </c>
      <c r="P125" s="94">
        <v>5732655</v>
      </c>
      <c r="Q125" s="49">
        <f t="shared" si="11"/>
        <v>11054058</v>
      </c>
      <c r="R125" s="147"/>
    </row>
    <row r="126" spans="2:18">
      <c r="B126" s="147"/>
      <c r="C126" s="147" t="s">
        <v>240</v>
      </c>
      <c r="D126" s="147"/>
      <c r="E126" s="94">
        <v>-1129891</v>
      </c>
      <c r="F126" s="94">
        <v>-1524703</v>
      </c>
      <c r="G126" s="94">
        <v>0</v>
      </c>
      <c r="H126" s="94">
        <v>952096</v>
      </c>
      <c r="I126" s="94">
        <v>2295167</v>
      </c>
      <c r="J126" s="94">
        <v>38362784</v>
      </c>
      <c r="K126" s="94">
        <v>-41610047</v>
      </c>
      <c r="L126" s="94">
        <v>0</v>
      </c>
      <c r="M126" s="94">
        <v>4399998</v>
      </c>
      <c r="N126" s="94">
        <v>2327328</v>
      </c>
      <c r="O126" s="94">
        <v>-339369</v>
      </c>
      <c r="P126" s="94">
        <v>-1814256</v>
      </c>
      <c r="Q126" s="49">
        <f t="shared" si="11"/>
        <v>1919107</v>
      </c>
      <c r="R126" s="147"/>
    </row>
    <row r="127" spans="2:18">
      <c r="B127" s="147"/>
      <c r="C127" s="147" t="s">
        <v>241</v>
      </c>
      <c r="D127" s="147"/>
      <c r="E127" s="94">
        <v>-486558</v>
      </c>
      <c r="F127" s="94">
        <v>-27471</v>
      </c>
      <c r="G127" s="94">
        <v>294254</v>
      </c>
      <c r="H127" s="94">
        <v>328652</v>
      </c>
      <c r="I127" s="94">
        <v>1261969</v>
      </c>
      <c r="J127" s="94">
        <v>3988789</v>
      </c>
      <c r="K127" s="94">
        <v>338264</v>
      </c>
      <c r="L127" s="94">
        <v>1094999</v>
      </c>
      <c r="M127" s="94">
        <v>-2742861</v>
      </c>
      <c r="N127" s="94">
        <v>-1221586</v>
      </c>
      <c r="O127" s="94">
        <v>-2947312</v>
      </c>
      <c r="P127" s="94">
        <v>36441</v>
      </c>
      <c r="Q127" s="49">
        <f t="shared" si="11"/>
        <v>-82420</v>
      </c>
      <c r="R127" s="147"/>
    </row>
    <row r="128" spans="2:18">
      <c r="B128" s="147"/>
      <c r="C128" s="147" t="s">
        <v>83</v>
      </c>
      <c r="D128" s="147"/>
      <c r="E128" s="94">
        <v>0</v>
      </c>
      <c r="F128" s="94">
        <v>0</v>
      </c>
      <c r="G128" s="94">
        <v>0</v>
      </c>
      <c r="H128" s="94">
        <v>0</v>
      </c>
      <c r="I128" s="94">
        <v>0</v>
      </c>
      <c r="J128" s="94">
        <v>0</v>
      </c>
      <c r="K128" s="94">
        <v>0</v>
      </c>
      <c r="L128" s="94">
        <v>0</v>
      </c>
      <c r="M128" s="94">
        <v>0</v>
      </c>
      <c r="N128" s="94">
        <v>0</v>
      </c>
      <c r="O128" s="94">
        <v>0</v>
      </c>
      <c r="P128" s="94">
        <v>0</v>
      </c>
      <c r="Q128" s="49">
        <f t="shared" si="11"/>
        <v>0</v>
      </c>
      <c r="R128" s="147"/>
    </row>
    <row r="129" spans="2:18">
      <c r="B129" s="147" t="s">
        <v>86</v>
      </c>
      <c r="C129" s="147"/>
      <c r="D129" s="147"/>
      <c r="E129" s="292">
        <f t="shared" ref="E129:M129" si="12">SUM(E123:E128)</f>
        <v>-20235457</v>
      </c>
      <c r="F129" s="292">
        <f t="shared" si="12"/>
        <v>-29720492</v>
      </c>
      <c r="G129" s="292">
        <f t="shared" si="12"/>
        <v>8620422</v>
      </c>
      <c r="H129" s="292">
        <f t="shared" si="12"/>
        <v>-21220402</v>
      </c>
      <c r="I129" s="292">
        <f t="shared" si="12"/>
        <v>5955286</v>
      </c>
      <c r="J129" s="292">
        <f t="shared" si="12"/>
        <v>47415622</v>
      </c>
      <c r="K129" s="292">
        <f t="shared" si="12"/>
        <v>-14443348</v>
      </c>
      <c r="L129" s="292">
        <f t="shared" si="12"/>
        <v>3871580</v>
      </c>
      <c r="M129" s="292">
        <f t="shared" si="12"/>
        <v>-38922249</v>
      </c>
      <c r="N129" s="292">
        <f>SUM(N123:N128)</f>
        <v>24745610</v>
      </c>
      <c r="O129" s="292">
        <f>SUM(O123:O128)</f>
        <v>22760371</v>
      </c>
      <c r="P129" s="292">
        <f>SUM(P123:P128)</f>
        <v>48119960</v>
      </c>
      <c r="Q129" s="292">
        <f>SUM(Q123:Q128)</f>
        <v>36946903</v>
      </c>
      <c r="R129" s="147"/>
    </row>
    <row r="130" spans="2:18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</row>
    <row r="131" spans="2:18">
      <c r="B131" s="147" t="s">
        <v>87</v>
      </c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</row>
    <row r="132" spans="2:18">
      <c r="B132" s="147"/>
      <c r="C132" s="147" t="s">
        <v>81</v>
      </c>
      <c r="D132" s="147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>
        <f>SUM(E132:P132)</f>
        <v>0</v>
      </c>
      <c r="R132" s="147"/>
    </row>
    <row r="133" spans="2:18">
      <c r="B133" s="147"/>
      <c r="C133" s="147" t="s">
        <v>82</v>
      </c>
      <c r="D133" s="147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>
        <f>SUM(E133:P133)</f>
        <v>0</v>
      </c>
      <c r="R133" s="147"/>
    </row>
    <row r="134" spans="2:18">
      <c r="B134" s="147" t="s">
        <v>87</v>
      </c>
      <c r="C134" s="147"/>
      <c r="D134" s="147"/>
      <c r="E134" s="94">
        <f t="shared" ref="E134:M134" si="13">SUM(E132:E133)</f>
        <v>0</v>
      </c>
      <c r="F134" s="94">
        <f t="shared" si="13"/>
        <v>0</v>
      </c>
      <c r="G134" s="94">
        <f t="shared" si="13"/>
        <v>0</v>
      </c>
      <c r="H134" s="94">
        <f t="shared" si="13"/>
        <v>0</v>
      </c>
      <c r="I134" s="94">
        <f t="shared" si="13"/>
        <v>0</v>
      </c>
      <c r="J134" s="94">
        <f t="shared" si="13"/>
        <v>0</v>
      </c>
      <c r="K134" s="94">
        <f t="shared" si="13"/>
        <v>0</v>
      </c>
      <c r="L134" s="94">
        <f t="shared" si="13"/>
        <v>0</v>
      </c>
      <c r="M134" s="94">
        <f t="shared" si="13"/>
        <v>0</v>
      </c>
      <c r="N134" s="94">
        <f>SUM(N132:N133)</f>
        <v>0</v>
      </c>
      <c r="O134" s="94">
        <f>SUM(O132:O133)</f>
        <v>0</v>
      </c>
      <c r="P134" s="94">
        <f>SUM(P132:P133)</f>
        <v>0</v>
      </c>
      <c r="Q134" s="94">
        <f>SUM(E134:P134)</f>
        <v>0</v>
      </c>
      <c r="R134" s="147"/>
    </row>
    <row r="135" spans="2:18">
      <c r="B135" s="147"/>
      <c r="C135" s="147"/>
      <c r="D135" s="147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147"/>
    </row>
    <row r="136" spans="2:18">
      <c r="B136" s="147" t="s">
        <v>88</v>
      </c>
      <c r="C136" s="147"/>
      <c r="D136" s="147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147"/>
    </row>
    <row r="137" spans="2:18">
      <c r="B137" s="147"/>
      <c r="C137" s="147" t="s">
        <v>240</v>
      </c>
      <c r="D137" s="147"/>
      <c r="E137" s="94">
        <v>-409662</v>
      </c>
      <c r="F137" s="94">
        <v>0</v>
      </c>
      <c r="G137" s="94">
        <v>647398</v>
      </c>
      <c r="H137" s="94">
        <v>5960523</v>
      </c>
      <c r="I137" s="94">
        <v>-6761048</v>
      </c>
      <c r="J137" s="94">
        <v>270619</v>
      </c>
      <c r="K137" s="94">
        <v>-117492</v>
      </c>
      <c r="L137" s="94">
        <v>0</v>
      </c>
      <c r="M137" s="94">
        <v>0</v>
      </c>
      <c r="N137" s="94">
        <v>-255888</v>
      </c>
      <c r="O137" s="94">
        <v>204162</v>
      </c>
      <c r="P137" s="94">
        <v>-122851</v>
      </c>
      <c r="Q137" s="94">
        <f>SUM(E137:P137)</f>
        <v>-584239</v>
      </c>
      <c r="R137" s="147"/>
    </row>
    <row r="138" spans="2:18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</row>
    <row r="139" spans="2:18">
      <c r="B139" s="147" t="s">
        <v>89</v>
      </c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</row>
    <row r="140" spans="2:18">
      <c r="B140" s="147"/>
      <c r="C140" s="147" t="s">
        <v>239</v>
      </c>
      <c r="D140" s="147"/>
      <c r="E140" s="94">
        <v>7493658</v>
      </c>
      <c r="F140" s="94">
        <v>19509772</v>
      </c>
      <c r="G140" s="94">
        <v>11259273</v>
      </c>
      <c r="H140" s="94">
        <v>20261319</v>
      </c>
      <c r="I140" s="94">
        <v>12470672</v>
      </c>
      <c r="J140" s="94">
        <v>-12886269</v>
      </c>
      <c r="K140" s="94">
        <v>11867820</v>
      </c>
      <c r="L140" s="94">
        <v>-9609386</v>
      </c>
      <c r="M140" s="94">
        <v>8630784</v>
      </c>
      <c r="N140" s="94">
        <v>1891413</v>
      </c>
      <c r="O140" s="94">
        <v>22644242</v>
      </c>
      <c r="P140" s="94">
        <v>-19874040</v>
      </c>
      <c r="Q140" s="49">
        <f t="shared" ref="Q140:Q145" si="14">SUM(E140:P140)</f>
        <v>73659258</v>
      </c>
      <c r="R140" s="147"/>
    </row>
    <row r="141" spans="2:18">
      <c r="B141" s="147"/>
      <c r="C141" s="147" t="s">
        <v>81</v>
      </c>
      <c r="D141" s="147"/>
      <c r="E141" s="94">
        <v>773421</v>
      </c>
      <c r="F141" s="94">
        <v>2011636</v>
      </c>
      <c r="G141" s="94">
        <v>1164560</v>
      </c>
      <c r="H141" s="94">
        <v>1558673</v>
      </c>
      <c r="I141" s="94">
        <v>1369986</v>
      </c>
      <c r="J141" s="94">
        <v>-2017662</v>
      </c>
      <c r="K141" s="94">
        <v>1708541</v>
      </c>
      <c r="L141" s="94">
        <v>-1386802</v>
      </c>
      <c r="M141" s="94">
        <v>1237399</v>
      </c>
      <c r="N141" s="94">
        <v>205058</v>
      </c>
      <c r="O141" s="94">
        <v>1964258</v>
      </c>
      <c r="P141" s="94">
        <v>-2050090</v>
      </c>
      <c r="Q141" s="49">
        <f t="shared" si="14"/>
        <v>6538978</v>
      </c>
      <c r="R141" s="147"/>
    </row>
    <row r="142" spans="2:18">
      <c r="B142" s="147"/>
      <c r="C142" s="147" t="s">
        <v>82</v>
      </c>
      <c r="D142" s="147"/>
      <c r="E142" s="94">
        <v>330596</v>
      </c>
      <c r="F142" s="94">
        <v>859369</v>
      </c>
      <c r="G142" s="94">
        <v>485505</v>
      </c>
      <c r="H142" s="94">
        <v>145546</v>
      </c>
      <c r="I142" s="94">
        <v>67587</v>
      </c>
      <c r="J142" s="94">
        <v>-1808649</v>
      </c>
      <c r="K142" s="94">
        <v>1378886</v>
      </c>
      <c r="L142" s="94">
        <v>-1106978</v>
      </c>
      <c r="M142" s="94">
        <v>998618</v>
      </c>
      <c r="N142" s="94">
        <v>10259</v>
      </c>
      <c r="O142" s="94">
        <v>142416</v>
      </c>
      <c r="P142" s="94">
        <v>-841848</v>
      </c>
      <c r="Q142" s="49">
        <f t="shared" si="14"/>
        <v>661307</v>
      </c>
      <c r="R142" s="147"/>
    </row>
    <row r="143" spans="2:18">
      <c r="B143" s="147"/>
      <c r="C143" s="147" t="s">
        <v>240</v>
      </c>
      <c r="D143" s="147"/>
      <c r="E143" s="94">
        <v>0</v>
      </c>
      <c r="F143" s="94">
        <v>0</v>
      </c>
      <c r="G143" s="94">
        <v>0</v>
      </c>
      <c r="H143" s="94">
        <v>0</v>
      </c>
      <c r="I143" s="94">
        <v>0</v>
      </c>
      <c r="J143" s="94">
        <v>0</v>
      </c>
      <c r="K143" s="94">
        <v>0</v>
      </c>
      <c r="L143" s="94">
        <v>0</v>
      </c>
      <c r="M143" s="94">
        <v>0</v>
      </c>
      <c r="N143" s="94">
        <v>0</v>
      </c>
      <c r="O143" s="94">
        <v>0</v>
      </c>
      <c r="P143" s="94">
        <v>0</v>
      </c>
      <c r="Q143" s="49">
        <f t="shared" si="14"/>
        <v>0</v>
      </c>
      <c r="R143" s="147"/>
    </row>
    <row r="144" spans="2:18">
      <c r="B144" s="147"/>
      <c r="C144" s="147" t="s">
        <v>241</v>
      </c>
      <c r="D144" s="147"/>
      <c r="E144" s="94">
        <v>0</v>
      </c>
      <c r="F144" s="94">
        <v>0</v>
      </c>
      <c r="G144" s="94">
        <v>0</v>
      </c>
      <c r="H144" s="94">
        <v>0</v>
      </c>
      <c r="I144" s="94">
        <v>0</v>
      </c>
      <c r="J144" s="94">
        <v>0</v>
      </c>
      <c r="K144" s="94">
        <v>0</v>
      </c>
      <c r="L144" s="94">
        <v>0</v>
      </c>
      <c r="M144" s="94">
        <v>0</v>
      </c>
      <c r="N144" s="94">
        <v>0</v>
      </c>
      <c r="O144" s="94">
        <v>0</v>
      </c>
      <c r="P144" s="94">
        <v>0</v>
      </c>
      <c r="Q144" s="49">
        <f t="shared" si="14"/>
        <v>0</v>
      </c>
      <c r="R144" s="147"/>
    </row>
    <row r="145" spans="2:18">
      <c r="B145" s="147"/>
      <c r="C145" s="147" t="s">
        <v>83</v>
      </c>
      <c r="D145" s="147"/>
      <c r="E145" s="94">
        <v>0</v>
      </c>
      <c r="F145" s="94">
        <v>0</v>
      </c>
      <c r="G145" s="94">
        <v>0</v>
      </c>
      <c r="H145" s="94">
        <v>0</v>
      </c>
      <c r="I145" s="94">
        <v>0</v>
      </c>
      <c r="J145" s="94">
        <v>0</v>
      </c>
      <c r="K145" s="94">
        <v>0</v>
      </c>
      <c r="L145" s="94">
        <v>0</v>
      </c>
      <c r="M145" s="94">
        <v>0</v>
      </c>
      <c r="N145" s="94">
        <v>0</v>
      </c>
      <c r="O145" s="94">
        <v>0</v>
      </c>
      <c r="P145" s="94">
        <v>0</v>
      </c>
      <c r="Q145" s="49">
        <f t="shared" si="14"/>
        <v>0</v>
      </c>
      <c r="R145" s="147"/>
    </row>
    <row r="146" spans="2:18">
      <c r="B146" s="147" t="s">
        <v>90</v>
      </c>
      <c r="C146" s="147"/>
      <c r="D146" s="147"/>
      <c r="E146" s="292">
        <f t="shared" ref="E146:M146" si="15">SUM(E140:E145)</f>
        <v>8597675</v>
      </c>
      <c r="F146" s="292">
        <f t="shared" si="15"/>
        <v>22380777</v>
      </c>
      <c r="G146" s="292">
        <f t="shared" si="15"/>
        <v>12909338</v>
      </c>
      <c r="H146" s="292">
        <f t="shared" si="15"/>
        <v>21965538</v>
      </c>
      <c r="I146" s="292">
        <f t="shared" si="15"/>
        <v>13908245</v>
      </c>
      <c r="J146" s="292">
        <f t="shared" si="15"/>
        <v>-16712580</v>
      </c>
      <c r="K146" s="292">
        <f t="shared" si="15"/>
        <v>14955247</v>
      </c>
      <c r="L146" s="292">
        <f t="shared" si="15"/>
        <v>-12103166</v>
      </c>
      <c r="M146" s="292">
        <f t="shared" si="15"/>
        <v>10866801</v>
      </c>
      <c r="N146" s="292">
        <f>SUM(N140:N145)</f>
        <v>2106730</v>
      </c>
      <c r="O146" s="292">
        <f>SUM(O140:O145)</f>
        <v>24750916</v>
      </c>
      <c r="P146" s="292">
        <f>SUM(P140:P145)</f>
        <v>-22765978</v>
      </c>
      <c r="Q146" s="292">
        <f>SUM(Q140:Q145)</f>
        <v>80859543</v>
      </c>
      <c r="R146" s="147"/>
    </row>
    <row r="147" spans="2:18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</row>
    <row r="148" spans="2:18">
      <c r="B148" s="147" t="s">
        <v>91</v>
      </c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93" t="s">
        <v>327</v>
      </c>
    </row>
    <row r="149" spans="2:18">
      <c r="B149" s="147"/>
      <c r="C149" s="147" t="s">
        <v>239</v>
      </c>
      <c r="D149" s="147"/>
      <c r="E149" s="49">
        <f t="shared" ref="E149:P149" si="16">E114+E123+E140</f>
        <v>282718944</v>
      </c>
      <c r="F149" s="49">
        <f t="shared" si="16"/>
        <v>229028914</v>
      </c>
      <c r="G149" s="49">
        <f t="shared" si="16"/>
        <v>209765396</v>
      </c>
      <c r="H149" s="49">
        <f t="shared" si="16"/>
        <v>176926076</v>
      </c>
      <c r="I149" s="49">
        <f t="shared" si="16"/>
        <v>154900987</v>
      </c>
      <c r="J149" s="49">
        <f t="shared" si="16"/>
        <v>143616705.59999999</v>
      </c>
      <c r="K149" s="49">
        <f t="shared" si="16"/>
        <v>190502271</v>
      </c>
      <c r="L149" s="49">
        <f t="shared" si="16"/>
        <v>171958392</v>
      </c>
      <c r="M149" s="49">
        <f t="shared" si="16"/>
        <v>162813881</v>
      </c>
      <c r="N149" s="49">
        <f t="shared" si="16"/>
        <v>159069574</v>
      </c>
      <c r="O149" s="49">
        <f t="shared" si="16"/>
        <v>215944062</v>
      </c>
      <c r="P149" s="49">
        <f t="shared" si="16"/>
        <v>264640786</v>
      </c>
      <c r="Q149" s="49">
        <f t="shared" ref="Q149:Q154" si="17">SUM(E149:P149)</f>
        <v>2361885988.5999999</v>
      </c>
      <c r="R149" s="94">
        <v>2361885989</v>
      </c>
    </row>
    <row r="150" spans="2:18">
      <c r="B150" s="147"/>
      <c r="C150" s="147" t="s">
        <v>81</v>
      </c>
      <c r="D150" s="147"/>
      <c r="E150" s="49">
        <f t="shared" ref="E150:M151" si="18">E115+E124+E141+E132</f>
        <v>60253425</v>
      </c>
      <c r="F150" s="49">
        <f t="shared" si="18"/>
        <v>55090498</v>
      </c>
      <c r="G150" s="49">
        <f t="shared" si="18"/>
        <v>54601290</v>
      </c>
      <c r="H150" s="49">
        <f t="shared" si="18"/>
        <v>44854856</v>
      </c>
      <c r="I150" s="49">
        <f t="shared" si="18"/>
        <v>48543965</v>
      </c>
      <c r="J150" s="49">
        <f t="shared" si="18"/>
        <v>45502237</v>
      </c>
      <c r="K150" s="49">
        <f t="shared" si="18"/>
        <v>54360652</v>
      </c>
      <c r="L150" s="49">
        <f t="shared" si="18"/>
        <v>51153519</v>
      </c>
      <c r="M150" s="49">
        <f t="shared" si="18"/>
        <v>47909229</v>
      </c>
      <c r="N150" s="49">
        <f t="shared" ref="N150:P151" si="19">N115+N124+N141+N132</f>
        <v>49932073</v>
      </c>
      <c r="O150" s="49">
        <f t="shared" si="19"/>
        <v>51362991</v>
      </c>
      <c r="P150" s="49">
        <f t="shared" si="19"/>
        <v>59679148</v>
      </c>
      <c r="Q150" s="49">
        <f t="shared" si="17"/>
        <v>623243883</v>
      </c>
      <c r="R150" s="94">
        <v>623243883</v>
      </c>
    </row>
    <row r="151" spans="2:18">
      <c r="B151" s="147"/>
      <c r="C151" s="147" t="s">
        <v>82</v>
      </c>
      <c r="D151" s="147"/>
      <c r="E151" s="49">
        <f t="shared" si="18"/>
        <v>115323693</v>
      </c>
      <c r="F151" s="49">
        <f t="shared" si="18"/>
        <v>108735332</v>
      </c>
      <c r="G151" s="49">
        <f t="shared" si="18"/>
        <v>113799568</v>
      </c>
      <c r="H151" s="49">
        <f t="shared" si="18"/>
        <v>112994113</v>
      </c>
      <c r="I151" s="49">
        <f t="shared" si="18"/>
        <v>119459135</v>
      </c>
      <c r="J151" s="49">
        <f t="shared" si="18"/>
        <v>118535266</v>
      </c>
      <c r="K151" s="49">
        <f t="shared" si="18"/>
        <v>128368638</v>
      </c>
      <c r="L151" s="49">
        <f t="shared" si="18"/>
        <v>115766147</v>
      </c>
      <c r="M151" s="49">
        <f t="shared" si="18"/>
        <v>113878350</v>
      </c>
      <c r="N151" s="49">
        <f t="shared" si="19"/>
        <v>122062202</v>
      </c>
      <c r="O151" s="49">
        <f t="shared" si="19"/>
        <v>110536424</v>
      </c>
      <c r="P151" s="49">
        <f t="shared" si="19"/>
        <v>130000333</v>
      </c>
      <c r="Q151" s="49">
        <f t="shared" si="17"/>
        <v>1409459201</v>
      </c>
      <c r="R151" s="94">
        <v>1409459201</v>
      </c>
    </row>
    <row r="152" spans="2:18">
      <c r="B152" s="147"/>
      <c r="C152" s="147" t="s">
        <v>240</v>
      </c>
      <c r="D152" s="147"/>
      <c r="E152" s="49">
        <f t="shared" ref="E152:M152" si="20">E117+E126+E137+E143</f>
        <v>92220007</v>
      </c>
      <c r="F152" s="49">
        <f t="shared" si="20"/>
        <v>87795413</v>
      </c>
      <c r="G152" s="49">
        <f t="shared" si="20"/>
        <v>93372318</v>
      </c>
      <c r="H152" s="49">
        <f t="shared" si="20"/>
        <v>88556850</v>
      </c>
      <c r="I152" s="49">
        <f t="shared" si="20"/>
        <v>94520576</v>
      </c>
      <c r="J152" s="49">
        <f t="shared" si="20"/>
        <v>93666942</v>
      </c>
      <c r="K152" s="49">
        <f t="shared" si="20"/>
        <v>93962198</v>
      </c>
      <c r="L152" s="49">
        <f t="shared" si="20"/>
        <v>98320357</v>
      </c>
      <c r="M152" s="49">
        <f t="shared" si="20"/>
        <v>90443769</v>
      </c>
      <c r="N152" s="49">
        <f>N117+N126+N137+N143</f>
        <v>93159241</v>
      </c>
      <c r="O152" s="49">
        <f>O117+O126+O137+O143</f>
        <v>88316702</v>
      </c>
      <c r="P152" s="49">
        <f>P117+P126+P137+P143</f>
        <v>93073785</v>
      </c>
      <c r="Q152" s="49">
        <f t="shared" si="17"/>
        <v>1107408158</v>
      </c>
      <c r="R152" s="94">
        <v>1107408158</v>
      </c>
    </row>
    <row r="153" spans="2:18">
      <c r="B153" s="147"/>
      <c r="C153" s="147" t="s">
        <v>241</v>
      </c>
      <c r="D153" s="147"/>
      <c r="E153" s="49">
        <f t="shared" ref="E153:P154" si="21">E118+E127+E144</f>
        <v>3476010.5</v>
      </c>
      <c r="F153" s="49">
        <f t="shared" si="21"/>
        <v>3807944</v>
      </c>
      <c r="G153" s="49">
        <f t="shared" si="21"/>
        <v>4111658</v>
      </c>
      <c r="H153" s="49">
        <f t="shared" si="21"/>
        <v>5997563</v>
      </c>
      <c r="I153" s="49">
        <f t="shared" si="21"/>
        <v>13089206</v>
      </c>
      <c r="J153" s="49">
        <f t="shared" si="21"/>
        <v>21462145.666670002</v>
      </c>
      <c r="K153" s="49">
        <f t="shared" si="21"/>
        <v>21578457</v>
      </c>
      <c r="L153" s="49">
        <f t="shared" si="21"/>
        <v>25468404</v>
      </c>
      <c r="M153" s="49">
        <f t="shared" si="21"/>
        <v>18979117</v>
      </c>
      <c r="N153" s="49">
        <f t="shared" si="21"/>
        <v>10878466</v>
      </c>
      <c r="O153" s="49">
        <f t="shared" si="21"/>
        <v>806266</v>
      </c>
      <c r="P153" s="49">
        <f t="shared" si="21"/>
        <v>3840073</v>
      </c>
      <c r="Q153" s="49">
        <f t="shared" si="17"/>
        <v>133495310.16666999</v>
      </c>
      <c r="R153" s="94">
        <v>133495310</v>
      </c>
    </row>
    <row r="154" spans="2:18">
      <c r="B154" s="147"/>
      <c r="C154" s="147" t="s">
        <v>83</v>
      </c>
      <c r="D154" s="147"/>
      <c r="E154" s="49">
        <f t="shared" si="21"/>
        <v>2124844.9717100002</v>
      </c>
      <c r="F154" s="49">
        <f t="shared" si="21"/>
        <v>1905380.7574100001</v>
      </c>
      <c r="G154" s="49">
        <f t="shared" si="21"/>
        <v>1884539.6084299998</v>
      </c>
      <c r="H154" s="49">
        <f t="shared" si="21"/>
        <v>1916999.49967</v>
      </c>
      <c r="I154" s="49">
        <f t="shared" si="21"/>
        <v>1959056.7826600003</v>
      </c>
      <c r="J154" s="49">
        <f t="shared" si="21"/>
        <v>1909984.0465300002</v>
      </c>
      <c r="K154" s="49">
        <f t="shared" si="21"/>
        <v>1897894.3302699998</v>
      </c>
      <c r="L154" s="49">
        <f t="shared" si="21"/>
        <v>1950448.3249700002</v>
      </c>
      <c r="M154" s="49">
        <f t="shared" si="21"/>
        <v>1909711.9522499999</v>
      </c>
      <c r="N154" s="49">
        <f t="shared" si="21"/>
        <v>1857123.46842</v>
      </c>
      <c r="O154" s="49">
        <f t="shared" si="21"/>
        <v>1889621.05859</v>
      </c>
      <c r="P154" s="49">
        <f>P119+P128+P145</f>
        <v>1915566.0024200003</v>
      </c>
      <c r="Q154" s="49">
        <f t="shared" si="17"/>
        <v>23121170.803329997</v>
      </c>
      <c r="R154" s="94">
        <v>23121171</v>
      </c>
    </row>
    <row r="155" spans="2:18">
      <c r="B155" s="147" t="s">
        <v>92</v>
      </c>
      <c r="C155" s="147"/>
      <c r="D155" s="147"/>
      <c r="E155" s="50">
        <f t="shared" ref="E155:M155" si="22">SUM(E149:E154)</f>
        <v>556116924.47170997</v>
      </c>
      <c r="F155" s="50">
        <f t="shared" si="22"/>
        <v>486363481.75740999</v>
      </c>
      <c r="G155" s="50">
        <f t="shared" si="22"/>
        <v>477534769.60843003</v>
      </c>
      <c r="H155" s="50">
        <f t="shared" si="22"/>
        <v>431246457.49967003</v>
      </c>
      <c r="I155" s="50">
        <f t="shared" si="22"/>
        <v>432472925.78266001</v>
      </c>
      <c r="J155" s="50">
        <f t="shared" si="22"/>
        <v>424693280.31320006</v>
      </c>
      <c r="K155" s="50">
        <f t="shared" si="22"/>
        <v>490670110.33026999</v>
      </c>
      <c r="L155" s="50">
        <f t="shared" si="22"/>
        <v>464617267.32497001</v>
      </c>
      <c r="M155" s="50">
        <f t="shared" si="22"/>
        <v>435934057.95225</v>
      </c>
      <c r="N155" s="50">
        <f>SUM(N149:N154)</f>
        <v>436958679.46842003</v>
      </c>
      <c r="O155" s="50">
        <f>SUM(O149:O154)</f>
        <v>468856066.05858999</v>
      </c>
      <c r="P155" s="50">
        <f>SUM(P149:P154)</f>
        <v>553149691.00241995</v>
      </c>
      <c r="Q155" s="50">
        <f>SUM(Q149:Q154)</f>
        <v>5658613711.5700006</v>
      </c>
      <c r="R155" s="50">
        <f>SUM(R149:R154)</f>
        <v>5658613712</v>
      </c>
    </row>
    <row r="156" spans="2:18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</row>
    <row r="157" spans="2:18">
      <c r="B157" s="147"/>
      <c r="C157" s="147" t="s">
        <v>93</v>
      </c>
      <c r="D157" s="147"/>
      <c r="E157" s="49">
        <f t="shared" ref="E157:M157" si="23">E149</f>
        <v>282718944</v>
      </c>
      <c r="F157" s="49">
        <f t="shared" si="23"/>
        <v>229028914</v>
      </c>
      <c r="G157" s="49">
        <f t="shared" si="23"/>
        <v>209765396</v>
      </c>
      <c r="H157" s="49">
        <f t="shared" si="23"/>
        <v>176926076</v>
      </c>
      <c r="I157" s="49">
        <f t="shared" si="23"/>
        <v>154900987</v>
      </c>
      <c r="J157" s="49">
        <f t="shared" si="23"/>
        <v>143616705.59999999</v>
      </c>
      <c r="K157" s="49">
        <f t="shared" si="23"/>
        <v>190502271</v>
      </c>
      <c r="L157" s="49">
        <f t="shared" si="23"/>
        <v>171958392</v>
      </c>
      <c r="M157" s="49">
        <f t="shared" si="23"/>
        <v>162813881</v>
      </c>
      <c r="N157" s="49">
        <f>N149</f>
        <v>159069574</v>
      </c>
      <c r="O157" s="49">
        <f>O149</f>
        <v>215944062</v>
      </c>
      <c r="P157" s="49">
        <f>P149</f>
        <v>264640786</v>
      </c>
      <c r="Q157" s="49">
        <f>SUM(E157:P157)</f>
        <v>2361885988.5999999</v>
      </c>
      <c r="R157" s="147"/>
    </row>
    <row r="158" spans="2:18">
      <c r="B158" s="147"/>
      <c r="C158" s="147" t="s">
        <v>94</v>
      </c>
      <c r="D158" s="147"/>
      <c r="E158" s="49">
        <v>208217</v>
      </c>
      <c r="F158" s="295">
        <v>210418</v>
      </c>
      <c r="G158" s="49">
        <v>209750</v>
      </c>
      <c r="H158" s="49">
        <v>209405</v>
      </c>
      <c r="I158" s="49">
        <v>209004</v>
      </c>
      <c r="J158" s="49">
        <v>208965</v>
      </c>
      <c r="K158" s="49">
        <v>209204</v>
      </c>
      <c r="L158" s="49">
        <v>209512</v>
      </c>
      <c r="M158" s="49">
        <v>210314</v>
      </c>
      <c r="N158" s="49">
        <v>210674</v>
      </c>
      <c r="O158" s="49">
        <v>211346</v>
      </c>
      <c r="P158" s="49">
        <v>211562</v>
      </c>
      <c r="Q158" s="49">
        <f>SUM(E158:P158)</f>
        <v>2518371</v>
      </c>
      <c r="R158" s="49">
        <v>2518371</v>
      </c>
    </row>
    <row r="159" spans="2:18">
      <c r="B159" s="147"/>
      <c r="C159" s="147" t="s">
        <v>95</v>
      </c>
      <c r="D159" s="147"/>
      <c r="E159" s="55">
        <f t="shared" ref="E159:M159" si="24">E157/E158</f>
        <v>1357.8091318192078</v>
      </c>
      <c r="F159" s="55">
        <f t="shared" si="24"/>
        <v>1088.4473476603712</v>
      </c>
      <c r="G159" s="55">
        <f t="shared" si="24"/>
        <v>1000.0734016686531</v>
      </c>
      <c r="H159" s="55">
        <f t="shared" si="24"/>
        <v>844.89900432176887</v>
      </c>
      <c r="I159" s="55">
        <f t="shared" si="24"/>
        <v>741.138863371036</v>
      </c>
      <c r="J159" s="55">
        <f t="shared" si="24"/>
        <v>687.27636494149738</v>
      </c>
      <c r="K159" s="55">
        <f t="shared" si="24"/>
        <v>910.60529913385972</v>
      </c>
      <c r="L159" s="55">
        <f t="shared" si="24"/>
        <v>820.75676810874791</v>
      </c>
      <c r="M159" s="55">
        <f t="shared" si="24"/>
        <v>774.14666165828237</v>
      </c>
      <c r="N159" s="55">
        <f>N157/N158</f>
        <v>755.05080835793694</v>
      </c>
      <c r="O159" s="55">
        <f>O157/O158</f>
        <v>1021.7560871745858</v>
      </c>
      <c r="P159" s="55">
        <f>P157/P158</f>
        <v>1250.8899802421986</v>
      </c>
      <c r="Q159" s="55">
        <f>Q157/Q158</f>
        <v>937.86260586704657</v>
      </c>
      <c r="R159" s="147"/>
    </row>
    <row r="160" spans="2:18">
      <c r="B160" s="147"/>
      <c r="C160" s="147" t="s">
        <v>96</v>
      </c>
      <c r="D160" s="147"/>
      <c r="E160" s="49">
        <f t="shared" ref="E160:M160" si="25">E150+E151+E153</f>
        <v>179053128.5</v>
      </c>
      <c r="F160" s="49">
        <f t="shared" si="25"/>
        <v>167633774</v>
      </c>
      <c r="G160" s="49">
        <f t="shared" si="25"/>
        <v>172512516</v>
      </c>
      <c r="H160" s="49">
        <f t="shared" si="25"/>
        <v>163846532</v>
      </c>
      <c r="I160" s="49">
        <f t="shared" si="25"/>
        <v>181092306</v>
      </c>
      <c r="J160" s="49">
        <f t="shared" si="25"/>
        <v>185499648.66666999</v>
      </c>
      <c r="K160" s="49">
        <f t="shared" si="25"/>
        <v>204307747</v>
      </c>
      <c r="L160" s="49">
        <f t="shared" si="25"/>
        <v>192388070</v>
      </c>
      <c r="M160" s="49">
        <f t="shared" si="25"/>
        <v>180766696</v>
      </c>
      <c r="N160" s="49">
        <f>N150+N151+N153</f>
        <v>182872741</v>
      </c>
      <c r="O160" s="49">
        <f>O150+O151+O153</f>
        <v>162705681</v>
      </c>
      <c r="P160" s="49">
        <f>P150+P151+P153</f>
        <v>193519554</v>
      </c>
      <c r="Q160" s="49">
        <f>SUM(E160:P160)</f>
        <v>2166198394.1666698</v>
      </c>
      <c r="R160" s="147"/>
    </row>
    <row r="161" spans="2:18">
      <c r="B161" s="147"/>
      <c r="C161" s="147" t="s">
        <v>97</v>
      </c>
      <c r="D161" s="147"/>
      <c r="E161" s="49">
        <v>35331</v>
      </c>
      <c r="F161" s="295">
        <v>35572</v>
      </c>
      <c r="G161" s="49">
        <v>35571</v>
      </c>
      <c r="H161" s="49">
        <v>35497</v>
      </c>
      <c r="I161" s="49">
        <v>35658</v>
      </c>
      <c r="J161" s="49">
        <v>35582</v>
      </c>
      <c r="K161" s="49">
        <v>35519</v>
      </c>
      <c r="L161" s="49">
        <v>35694</v>
      </c>
      <c r="M161" s="49">
        <v>35669</v>
      </c>
      <c r="N161" s="49">
        <v>35828</v>
      </c>
      <c r="O161" s="49">
        <v>35762</v>
      </c>
      <c r="P161" s="49">
        <v>35782</v>
      </c>
      <c r="Q161" s="49">
        <f>SUM(E161:P161)</f>
        <v>427465</v>
      </c>
      <c r="R161" s="94">
        <v>427465</v>
      </c>
    </row>
    <row r="162" spans="2:18">
      <c r="B162" s="147"/>
      <c r="C162" s="147" t="s">
        <v>98</v>
      </c>
      <c r="D162" s="147"/>
      <c r="E162" s="49">
        <f t="shared" ref="E162:M162" si="26">E160/E161</f>
        <v>5067.8760437009987</v>
      </c>
      <c r="F162" s="49">
        <f t="shared" si="26"/>
        <v>4712.5203530866975</v>
      </c>
      <c r="G162" s="49">
        <f t="shared" si="26"/>
        <v>4849.8078772033396</v>
      </c>
      <c r="H162" s="49">
        <f t="shared" si="26"/>
        <v>4615.7853339718849</v>
      </c>
      <c r="I162" s="49">
        <f t="shared" si="26"/>
        <v>5078.5884233552079</v>
      </c>
      <c r="J162" s="49">
        <f t="shared" si="26"/>
        <v>5213.3002267064803</v>
      </c>
      <c r="K162" s="49">
        <f t="shared" si="26"/>
        <v>5752.0692305526618</v>
      </c>
      <c r="L162" s="49">
        <f t="shared" si="26"/>
        <v>5389.9274387852302</v>
      </c>
      <c r="M162" s="49">
        <f t="shared" si="26"/>
        <v>5067.8935770557064</v>
      </c>
      <c r="N162" s="49">
        <f>N160/N161</f>
        <v>5104.1850228871272</v>
      </c>
      <c r="O162" s="49">
        <f>O160/O161</f>
        <v>4549.6806945920252</v>
      </c>
      <c r="P162" s="49">
        <f>P160/P161</f>
        <v>5408.2933877368505</v>
      </c>
      <c r="Q162" s="49">
        <f>Q160/Q161</f>
        <v>5067.5456333657021</v>
      </c>
      <c r="R162" s="147"/>
    </row>
    <row r="163" spans="2:18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</row>
    <row r="164" spans="2:18">
      <c r="B164" s="147"/>
      <c r="C164" s="147" t="s">
        <v>99</v>
      </c>
      <c r="D164" s="147"/>
      <c r="E164" s="56">
        <f t="shared" ref="E164:M164" si="27">E155/$P155</f>
        <v>1.0053642504326683</v>
      </c>
      <c r="F164" s="56">
        <f t="shared" si="27"/>
        <v>0.87926196049394922</v>
      </c>
      <c r="G164" s="56">
        <f t="shared" si="27"/>
        <v>0.86330115948006714</v>
      </c>
      <c r="H164" s="56">
        <f t="shared" si="27"/>
        <v>0.77961981090175347</v>
      </c>
      <c r="I164" s="56">
        <f t="shared" si="27"/>
        <v>0.7818370557143961</v>
      </c>
      <c r="J164" s="56">
        <f t="shared" si="27"/>
        <v>0.76777278776667002</v>
      </c>
      <c r="K164" s="56">
        <f t="shared" si="27"/>
        <v>0.88704760810961636</v>
      </c>
      <c r="L164" s="56">
        <f t="shared" si="27"/>
        <v>0.8399485254759681</v>
      </c>
      <c r="M164" s="56">
        <f t="shared" si="27"/>
        <v>0.78809419049344254</v>
      </c>
      <c r="N164" s="56">
        <f>N155/$P155</f>
        <v>0.78994653088671507</v>
      </c>
      <c r="O164" s="56">
        <f>O155/$P155</f>
        <v>0.84761154834765839</v>
      </c>
      <c r="P164" s="56">
        <f>P155/$P155</f>
        <v>1</v>
      </c>
      <c r="Q164" s="56">
        <f>SUM(E164:P164)</f>
        <v>10.229805428102905</v>
      </c>
      <c r="R164" s="147"/>
    </row>
  </sheetData>
  <mergeCells count="21">
    <mergeCell ref="N6:R6"/>
    <mergeCell ref="P29:R29"/>
    <mergeCell ref="B73:Q73"/>
    <mergeCell ref="B74:Q74"/>
    <mergeCell ref="N2:R2"/>
    <mergeCell ref="N3:R3"/>
    <mergeCell ref="N5:R5"/>
    <mergeCell ref="A48:F48"/>
    <mergeCell ref="B55:C56"/>
    <mergeCell ref="B57:C58"/>
    <mergeCell ref="B70:Q70"/>
    <mergeCell ref="B71:Q71"/>
    <mergeCell ref="B72:Q72"/>
    <mergeCell ref="A45:F45"/>
    <mergeCell ref="A46:F46"/>
    <mergeCell ref="A47:F47"/>
    <mergeCell ref="A1:K1"/>
    <mergeCell ref="A2:K2"/>
    <mergeCell ref="A3:K3"/>
    <mergeCell ref="A4:K4"/>
    <mergeCell ref="J22:K2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Y67"/>
  <sheetViews>
    <sheetView tabSelected="1" topLeftCell="A7" zoomScaleNormal="100" workbookViewId="0">
      <selection activeCell="O47" sqref="O47"/>
    </sheetView>
  </sheetViews>
  <sheetFormatPr defaultColWidth="8.85546875" defaultRowHeight="15"/>
  <cols>
    <col min="1" max="1" width="13.85546875" style="147" customWidth="1"/>
    <col min="2" max="2" width="17.7109375" style="147" customWidth="1"/>
    <col min="3" max="3" width="15" style="147" customWidth="1"/>
    <col min="4" max="8" width="14.28515625" style="147" customWidth="1"/>
    <col min="9" max="9" width="13.42578125" style="147" customWidth="1"/>
    <col min="10" max="10" width="13.28515625" style="147" customWidth="1"/>
    <col min="11" max="11" width="14.28515625" style="147" customWidth="1"/>
    <col min="12" max="13" width="13.28515625" style="147" customWidth="1"/>
    <col min="14" max="14" width="14.7109375" style="147" customWidth="1"/>
    <col min="15" max="15" width="14.140625" style="147" customWidth="1"/>
    <col min="16" max="16" width="14.28515625" style="147" customWidth="1"/>
    <col min="17" max="17" width="13.140625" style="147" customWidth="1"/>
    <col min="18" max="18" width="13" style="147" customWidth="1"/>
    <col min="19" max="19" width="13.28515625" style="147" customWidth="1"/>
    <col min="20" max="20" width="12.42578125" style="147" customWidth="1"/>
    <col min="21" max="21" width="12.28515625" style="147" customWidth="1"/>
    <col min="22" max="22" width="12.85546875" style="147" customWidth="1"/>
    <col min="23" max="23" width="13.28515625" style="147" customWidth="1"/>
    <col min="24" max="24" width="12.42578125" style="147" customWidth="1"/>
    <col min="25" max="25" width="12.7109375" style="147" customWidth="1"/>
    <col min="26" max="26" width="13.140625" style="147" customWidth="1"/>
    <col min="27" max="27" width="13.28515625" style="147" customWidth="1"/>
    <col min="28" max="28" width="13" style="147" customWidth="1"/>
    <col min="29" max="29" width="14.42578125" style="147" customWidth="1"/>
    <col min="30" max="30" width="13.5703125" style="147" customWidth="1"/>
    <col min="31" max="33" width="12.7109375" style="147" customWidth="1"/>
    <col min="34" max="36" width="12.140625" style="147" customWidth="1"/>
    <col min="37" max="37" width="11.5703125" style="147" customWidth="1"/>
    <col min="38" max="38" width="13.28515625" style="147" customWidth="1"/>
    <col min="39" max="39" width="13.140625" style="147" customWidth="1"/>
    <col min="40" max="49" width="11.7109375" style="147" bestFit="1" customWidth="1"/>
    <col min="50" max="51" width="12" style="147" bestFit="1" customWidth="1"/>
    <col min="52" max="16384" width="8.85546875" style="147"/>
  </cols>
  <sheetData>
    <row r="1" spans="1:51">
      <c r="C1" s="147" t="s">
        <v>324</v>
      </c>
      <c r="D1" s="219">
        <v>43466</v>
      </c>
      <c r="E1" s="219">
        <v>43497</v>
      </c>
      <c r="F1" s="219">
        <v>43525</v>
      </c>
      <c r="G1" s="219">
        <v>43556</v>
      </c>
      <c r="H1" s="219">
        <v>43586</v>
      </c>
      <c r="I1" s="219">
        <v>43617</v>
      </c>
      <c r="J1" s="219">
        <v>43647</v>
      </c>
      <c r="K1" s="219">
        <v>43678</v>
      </c>
      <c r="L1" s="219">
        <v>43709</v>
      </c>
      <c r="M1" s="219">
        <v>43739</v>
      </c>
      <c r="N1" s="219">
        <v>43770</v>
      </c>
      <c r="O1" s="219">
        <v>43800</v>
      </c>
      <c r="P1" s="219">
        <v>43831</v>
      </c>
      <c r="Q1" s="219">
        <v>43862</v>
      </c>
      <c r="R1" s="219">
        <v>43891</v>
      </c>
      <c r="S1" s="219">
        <v>43922</v>
      </c>
      <c r="T1" s="219">
        <v>43952</v>
      </c>
      <c r="U1" s="219">
        <v>43983</v>
      </c>
      <c r="V1" s="219">
        <v>44013</v>
      </c>
      <c r="W1" s="219">
        <v>44044</v>
      </c>
      <c r="X1" s="219">
        <v>44075</v>
      </c>
      <c r="Y1" s="219">
        <v>44105</v>
      </c>
      <c r="Z1" s="219">
        <v>44136</v>
      </c>
      <c r="AA1" s="219">
        <v>44166</v>
      </c>
      <c r="AB1" s="219">
        <v>44197</v>
      </c>
      <c r="AC1" s="219">
        <v>44228</v>
      </c>
      <c r="AD1" s="219">
        <v>44256</v>
      </c>
      <c r="AE1" s="219">
        <v>44287</v>
      </c>
      <c r="AF1" s="219">
        <v>44317</v>
      </c>
      <c r="AG1" s="219">
        <v>44348</v>
      </c>
      <c r="AH1" s="219">
        <v>44378</v>
      </c>
      <c r="AI1" s="219">
        <v>44409</v>
      </c>
      <c r="AJ1" s="219">
        <v>44440</v>
      </c>
      <c r="AK1" s="219">
        <v>44470</v>
      </c>
      <c r="AL1" s="219">
        <v>44501</v>
      </c>
      <c r="AM1" s="219">
        <v>44531</v>
      </c>
      <c r="AN1" s="219">
        <v>44562</v>
      </c>
      <c r="AO1" s="219">
        <v>44593</v>
      </c>
      <c r="AP1" s="219">
        <v>44621</v>
      </c>
      <c r="AQ1" s="219">
        <v>44652</v>
      </c>
      <c r="AR1" s="219">
        <v>44682</v>
      </c>
      <c r="AS1" s="219">
        <v>44713</v>
      </c>
      <c r="AT1" s="219">
        <v>44743</v>
      </c>
      <c r="AU1" s="219">
        <v>44774</v>
      </c>
      <c r="AV1" s="219">
        <v>44805</v>
      </c>
      <c r="AW1" s="219">
        <v>44835</v>
      </c>
    </row>
    <row r="2" spans="1:51">
      <c r="A2" s="369" t="s">
        <v>19</v>
      </c>
      <c r="B2" s="369"/>
      <c r="C2" s="321" t="s">
        <v>349</v>
      </c>
      <c r="D2" s="316">
        <f>'Deferral Calc'!D19</f>
        <v>267676694.00099999</v>
      </c>
      <c r="E2" s="316">
        <f>'Deferral Calc'!E19</f>
        <v>245780275.29500002</v>
      </c>
      <c r="F2" s="316">
        <f>'Deferral Calc'!F19</f>
        <v>251248521.38</v>
      </c>
      <c r="G2" s="316">
        <f>'Deferral Calc'!G19</f>
        <v>165586096.23899999</v>
      </c>
      <c r="H2" s="316">
        <f>'Deferral Calc'!H19</f>
        <v>156914732.24200001</v>
      </c>
      <c r="I2" s="316">
        <f>'Deferral Calc'!I19</f>
        <v>152496304.35699999</v>
      </c>
      <c r="J2" s="316">
        <f>'Deferral Calc'!J19</f>
        <v>179106785.32800001</v>
      </c>
      <c r="K2" s="316">
        <f>'Deferral Calc'!K19</f>
        <v>190596370.602</v>
      </c>
      <c r="L2" s="316">
        <f>'Deferral Calc'!L19</f>
        <v>153832729.74200001</v>
      </c>
      <c r="M2" s="316">
        <f>'Deferral Calc'!M19</f>
        <v>188853623.697</v>
      </c>
      <c r="N2" s="316">
        <f>'Deferral Calc'!N19</f>
        <v>220087718.961</v>
      </c>
      <c r="O2" s="316">
        <f>'Deferral Calc'!O19</f>
        <v>259163741.98699999</v>
      </c>
    </row>
    <row r="3" spans="1:51" s="166" customFormat="1">
      <c r="A3" s="317" t="s">
        <v>262</v>
      </c>
      <c r="B3" s="318" t="s">
        <v>362</v>
      </c>
      <c r="C3" s="319"/>
      <c r="D3" s="316">
        <v>272073133</v>
      </c>
      <c r="E3" s="316">
        <v>222372835</v>
      </c>
      <c r="F3" s="316">
        <v>216465667</v>
      </c>
      <c r="G3" s="316">
        <v>173153240</v>
      </c>
      <c r="H3" s="316">
        <v>159418796</v>
      </c>
      <c r="I3" s="316">
        <v>148871613</v>
      </c>
      <c r="J3" s="316">
        <v>188278253</v>
      </c>
      <c r="K3" s="332">
        <v>187578576.93573058</v>
      </c>
      <c r="L3" s="332">
        <v>150915838.48452944</v>
      </c>
      <c r="M3" s="332">
        <v>171236985.87153572</v>
      </c>
      <c r="N3" s="332">
        <v>220515610.70372477</v>
      </c>
      <c r="O3" s="332">
        <v>276599222.3329252</v>
      </c>
      <c r="P3" s="332">
        <v>267581456.68705079</v>
      </c>
      <c r="Q3" s="332">
        <v>217339751.08611</v>
      </c>
      <c r="R3" s="332">
        <v>213710583.79945719</v>
      </c>
      <c r="S3" s="332">
        <v>173028345.81765097</v>
      </c>
      <c r="T3" s="332">
        <v>155574210.14855304</v>
      </c>
      <c r="U3" s="332">
        <v>153592351.11974168</v>
      </c>
      <c r="V3" s="332">
        <v>188506971.3324098</v>
      </c>
      <c r="W3" s="332">
        <v>184485939.32249641</v>
      </c>
      <c r="X3" s="332">
        <v>152513678.8268922</v>
      </c>
      <c r="Y3" s="332">
        <v>171967870.35460666</v>
      </c>
      <c r="Z3" s="332">
        <v>219799740.97463077</v>
      </c>
      <c r="AA3" s="332">
        <v>279310898.38042879</v>
      </c>
      <c r="AB3" s="332">
        <v>274871420.42757398</v>
      </c>
      <c r="AC3" s="332">
        <v>223457713.69059449</v>
      </c>
      <c r="AD3" s="332">
        <v>215959596.7338061</v>
      </c>
      <c r="AE3" s="332">
        <v>174908037.05069253</v>
      </c>
      <c r="AF3" s="332">
        <v>157562396.63078618</v>
      </c>
      <c r="AG3" s="332">
        <v>153527564.1488924</v>
      </c>
      <c r="AH3" s="332">
        <v>185639535.88055807</v>
      </c>
      <c r="AI3" s="332">
        <v>183266097.30617434</v>
      </c>
      <c r="AJ3" s="332">
        <v>152548096.11849982</v>
      </c>
      <c r="AK3" s="332">
        <v>170975519.79338035</v>
      </c>
      <c r="AL3" s="332">
        <v>219198543.48923156</v>
      </c>
      <c r="AM3" s="332">
        <v>281632882.69313294</v>
      </c>
      <c r="AN3" s="332">
        <v>278978329.65662152</v>
      </c>
      <c r="AO3" s="332">
        <v>227123936.79219472</v>
      </c>
      <c r="AP3" s="332">
        <v>218537148.29394948</v>
      </c>
      <c r="AQ3" s="332">
        <v>177552724.98399734</v>
      </c>
      <c r="AR3" s="332">
        <v>159285611.49281973</v>
      </c>
      <c r="AS3" s="332">
        <v>153520356.94069925</v>
      </c>
      <c r="AT3" s="332">
        <v>184316133.73276743</v>
      </c>
      <c r="AU3" s="332">
        <v>183089343.89564645</v>
      </c>
      <c r="AV3" s="332">
        <v>152252087.80350778</v>
      </c>
      <c r="AW3" s="332">
        <v>169710754.47718173</v>
      </c>
      <c r="AX3" s="333"/>
      <c r="AY3" s="333"/>
    </row>
    <row r="4" spans="1:51" s="224" customFormat="1">
      <c r="A4" s="222" t="s">
        <v>227</v>
      </c>
      <c r="B4" s="223"/>
      <c r="C4" s="223"/>
      <c r="D4" s="255">
        <v>-1.1100000000000001E-3</v>
      </c>
      <c r="E4" s="224">
        <f t="shared" ref="E4:J4" si="0">D4</f>
        <v>-1.1100000000000001E-3</v>
      </c>
      <c r="F4" s="224">
        <f t="shared" si="0"/>
        <v>-1.1100000000000001E-3</v>
      </c>
      <c r="G4" s="224">
        <f t="shared" si="0"/>
        <v>-1.1100000000000001E-3</v>
      </c>
      <c r="H4" s="224">
        <f t="shared" si="0"/>
        <v>-1.1100000000000001E-3</v>
      </c>
      <c r="I4" s="224">
        <f t="shared" si="0"/>
        <v>-1.1100000000000001E-3</v>
      </c>
      <c r="J4" s="224">
        <f t="shared" si="0"/>
        <v>-1.1100000000000001E-3</v>
      </c>
      <c r="K4" s="224">
        <f t="shared" ref="K4:AW4" si="1">J4</f>
        <v>-1.1100000000000001E-3</v>
      </c>
      <c r="L4" s="224">
        <f t="shared" si="1"/>
        <v>-1.1100000000000001E-3</v>
      </c>
      <c r="M4" s="224">
        <f t="shared" si="1"/>
        <v>-1.1100000000000001E-3</v>
      </c>
      <c r="N4" s="255">
        <v>2.6700000000000001E-3</v>
      </c>
      <c r="O4" s="224">
        <f t="shared" si="1"/>
        <v>2.6700000000000001E-3</v>
      </c>
      <c r="P4" s="224">
        <f t="shared" si="1"/>
        <v>2.6700000000000001E-3</v>
      </c>
      <c r="Q4" s="224">
        <f t="shared" si="1"/>
        <v>2.6700000000000001E-3</v>
      </c>
      <c r="R4" s="224">
        <f t="shared" si="1"/>
        <v>2.6700000000000001E-3</v>
      </c>
      <c r="S4" s="224">
        <f t="shared" si="1"/>
        <v>2.6700000000000001E-3</v>
      </c>
      <c r="T4" s="224">
        <f t="shared" si="1"/>
        <v>2.6700000000000001E-3</v>
      </c>
      <c r="U4" s="224">
        <f t="shared" si="1"/>
        <v>2.6700000000000001E-3</v>
      </c>
      <c r="V4" s="224">
        <f t="shared" si="1"/>
        <v>2.6700000000000001E-3</v>
      </c>
      <c r="W4" s="224">
        <f t="shared" si="1"/>
        <v>2.6700000000000001E-3</v>
      </c>
      <c r="X4" s="224">
        <f t="shared" si="1"/>
        <v>2.6700000000000001E-3</v>
      </c>
      <c r="Y4" s="224">
        <f t="shared" si="1"/>
        <v>2.6700000000000001E-3</v>
      </c>
      <c r="Z4" s="224">
        <f>ROUND(Z5-Z8,5)</f>
        <v>1.8400000000000001E-3</v>
      </c>
      <c r="AA4" s="224">
        <f t="shared" si="1"/>
        <v>1.8400000000000001E-3</v>
      </c>
      <c r="AB4" s="224">
        <f t="shared" si="1"/>
        <v>1.8400000000000001E-3</v>
      </c>
      <c r="AC4" s="224">
        <f t="shared" si="1"/>
        <v>1.8400000000000001E-3</v>
      </c>
      <c r="AD4" s="224">
        <f t="shared" si="1"/>
        <v>1.8400000000000001E-3</v>
      </c>
      <c r="AE4" s="224">
        <f t="shared" si="1"/>
        <v>1.8400000000000001E-3</v>
      </c>
      <c r="AF4" s="224">
        <f t="shared" si="1"/>
        <v>1.8400000000000001E-3</v>
      </c>
      <c r="AG4" s="224">
        <f t="shared" si="1"/>
        <v>1.8400000000000001E-3</v>
      </c>
      <c r="AH4" s="224">
        <f t="shared" si="1"/>
        <v>1.8400000000000001E-3</v>
      </c>
      <c r="AI4" s="224">
        <f t="shared" si="1"/>
        <v>1.8400000000000001E-3</v>
      </c>
      <c r="AJ4" s="224">
        <f t="shared" si="1"/>
        <v>1.8400000000000001E-3</v>
      </c>
      <c r="AK4" s="224">
        <f t="shared" si="1"/>
        <v>1.8400000000000001E-3</v>
      </c>
      <c r="AL4" s="224">
        <f>ROUND(AL5-AL8,5)</f>
        <v>0</v>
      </c>
      <c r="AM4" s="224">
        <f t="shared" si="1"/>
        <v>0</v>
      </c>
      <c r="AN4" s="224">
        <f t="shared" si="1"/>
        <v>0</v>
      </c>
      <c r="AO4" s="224">
        <f t="shared" si="1"/>
        <v>0</v>
      </c>
      <c r="AP4" s="224">
        <f t="shared" si="1"/>
        <v>0</v>
      </c>
      <c r="AQ4" s="224">
        <f t="shared" si="1"/>
        <v>0</v>
      </c>
      <c r="AR4" s="224">
        <f t="shared" si="1"/>
        <v>0</v>
      </c>
      <c r="AS4" s="224">
        <f t="shared" si="1"/>
        <v>0</v>
      </c>
      <c r="AT4" s="224">
        <f t="shared" si="1"/>
        <v>0</v>
      </c>
      <c r="AU4" s="224">
        <f t="shared" si="1"/>
        <v>0</v>
      </c>
      <c r="AV4" s="224">
        <f t="shared" si="1"/>
        <v>0</v>
      </c>
      <c r="AW4" s="224">
        <f t="shared" si="1"/>
        <v>0</v>
      </c>
    </row>
    <row r="5" spans="1:51">
      <c r="A5" s="221" t="s">
        <v>263</v>
      </c>
      <c r="B5" s="220"/>
      <c r="C5" s="220"/>
      <c r="D5" s="220"/>
      <c r="E5" s="220"/>
      <c r="F5" s="220"/>
      <c r="G5" s="220"/>
      <c r="H5" s="220"/>
      <c r="L5" s="194"/>
      <c r="M5" s="147" t="s">
        <v>363</v>
      </c>
      <c r="N5" s="225">
        <f>ROUND((M16+M17+M18+M22)*1.024/(SUM(N3:Y3)),5)</f>
        <v>3.8800000000000002E-3</v>
      </c>
      <c r="O5" s="226">
        <v>0.95563100000000001</v>
      </c>
      <c r="P5" s="191" t="s">
        <v>225</v>
      </c>
      <c r="Z5" s="225">
        <f>ROUND((Y16+Y17+Y18+Y22)*1.024/(SUM(Z3:AK3)),5)</f>
        <v>1.8400000000000001E-3</v>
      </c>
      <c r="AA5" s="227">
        <f>O5</f>
        <v>0.95563100000000001</v>
      </c>
      <c r="AB5" s="191" t="s">
        <v>225</v>
      </c>
      <c r="AL5" s="225">
        <f>ROUND((AK16+AK17+AK18+AK22)*1.024/(SUM(AL3:AW3)),5)</f>
        <v>0</v>
      </c>
      <c r="AM5" s="227">
        <f>AA5</f>
        <v>0.95563100000000001</v>
      </c>
      <c r="AN5" s="191" t="s">
        <v>225</v>
      </c>
      <c r="AV5" s="194"/>
      <c r="AW5" s="227"/>
    </row>
    <row r="6" spans="1:51">
      <c r="A6" s="221" t="s">
        <v>264</v>
      </c>
      <c r="B6" s="220"/>
      <c r="C6" s="220"/>
      <c r="D6" s="220"/>
      <c r="E6" s="220"/>
      <c r="F6" s="220"/>
      <c r="G6" s="220"/>
      <c r="H6" s="220"/>
      <c r="L6" s="194"/>
      <c r="M6" s="147" t="s">
        <v>364</v>
      </c>
      <c r="N6" s="228">
        <f>IF(M4&gt;0,N5*SUM(N3:Y3)-M4*SUM(N3:Y3),N5*SUM(N3:Y3))</f>
        <v>9216614.0471426826</v>
      </c>
      <c r="O6" s="312">
        <f>ROUND(N4/O5,5)</f>
        <v>2.7899999999999999E-3</v>
      </c>
      <c r="P6" s="191" t="s">
        <v>367</v>
      </c>
      <c r="Z6" s="228">
        <f>IF(Y4&gt;0,Z5*SUM(Z3:AK3)-Y4*SUM(Z3:AK3),Z5*SUM(Z3:AK3))</f>
        <v>-1985216.0922228945</v>
      </c>
      <c r="AA6" s="224">
        <f>ROUND(Z4/AA5,5)</f>
        <v>1.9300000000000001E-3</v>
      </c>
      <c r="AB6" s="191" t="s">
        <v>265</v>
      </c>
      <c r="AL6" s="228">
        <f>IF(AK4&gt;0,AL5*SUM(AL3:AW3)-AK4*SUM(AL3:AW3),AL5*SUM(AL3:AW3))</f>
        <v>-4425564.0518232202</v>
      </c>
      <c r="AM6" s="224">
        <f>ROUND(AL4/AM5,5)</f>
        <v>0</v>
      </c>
      <c r="AN6" s="191" t="s">
        <v>265</v>
      </c>
      <c r="AV6" s="194"/>
      <c r="AW6" s="224"/>
    </row>
    <row r="7" spans="1:51">
      <c r="A7" s="221" t="s">
        <v>266</v>
      </c>
      <c r="B7" s="220"/>
      <c r="C7" s="220"/>
      <c r="D7" s="220"/>
      <c r="E7" s="220"/>
      <c r="F7" s="220"/>
      <c r="G7" s="220"/>
      <c r="H7" s="220"/>
      <c r="L7" s="194" t="s">
        <v>267</v>
      </c>
      <c r="M7" s="229">
        <v>221031.323</v>
      </c>
      <c r="N7" s="228">
        <f>M7*1000*0.03</f>
        <v>6630939.6899999995</v>
      </c>
      <c r="O7" s="230">
        <f>IF(M4&gt;0,M4/O5*SUM(N3:Y3)+N7,N7)</f>
        <v>6630939.6899999995</v>
      </c>
      <c r="P7" s="147" t="s">
        <v>268</v>
      </c>
      <c r="X7" s="194" t="s">
        <v>267</v>
      </c>
      <c r="Y7" s="228">
        <f>M7</f>
        <v>221031.323</v>
      </c>
      <c r="Z7" s="228">
        <f>Y7*1000*0.03</f>
        <v>6630939.6899999995</v>
      </c>
      <c r="AA7" s="230">
        <f>IF(Y4&gt;0,Y4/AA5*SUM(Z3:AK3)+Z7,Z7)</f>
        <v>13313620.628304813</v>
      </c>
      <c r="AB7" s="147" t="s">
        <v>268</v>
      </c>
      <c r="AJ7" s="194" t="s">
        <v>267</v>
      </c>
      <c r="AK7" s="228">
        <f>Y7</f>
        <v>221031.323</v>
      </c>
      <c r="AL7" s="228">
        <f>AK7*1000*0.03</f>
        <v>6630939.6899999995</v>
      </c>
      <c r="AM7" s="230">
        <f>IF(AK4&gt;0,AK4/AM5*SUM(AL3:AW3)+AL7,AL7)</f>
        <v>11261978.293627571</v>
      </c>
      <c r="AN7" s="147" t="s">
        <v>268</v>
      </c>
      <c r="AV7" s="194"/>
      <c r="AW7" s="231"/>
    </row>
    <row r="8" spans="1:51">
      <c r="A8" s="221" t="s">
        <v>302</v>
      </c>
      <c r="B8" s="220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08">
        <f>IF(N6&gt;N7*O5,N5-N10,0)</f>
        <v>1.2123697619764711E-3</v>
      </c>
      <c r="Z8" s="208">
        <f>IF(Z6&gt;Z7*AA5,Z5-Z10,0)</f>
        <v>0</v>
      </c>
      <c r="AL8" s="208">
        <f>IF(AL6&gt;AL7*AM5,AL5-AL10,0)</f>
        <v>0</v>
      </c>
    </row>
    <row r="9" spans="1:51">
      <c r="A9" s="221" t="s">
        <v>270</v>
      </c>
      <c r="B9" s="220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08"/>
      <c r="Z9" s="228">
        <f>N8*Z3</f>
        <v>266478.55964790314</v>
      </c>
      <c r="AA9" s="228">
        <f>N8*AA3</f>
        <v>338628.08738691476</v>
      </c>
      <c r="AB9" s="228">
        <f>N8*AB3</f>
        <v>333245.79855791241</v>
      </c>
      <c r="AC9" s="228">
        <f>N8*AC3</f>
        <v>270913.37515887246</v>
      </c>
      <c r="AD9" s="228">
        <f>N8*AD3</f>
        <v>261822.88488869919</v>
      </c>
      <c r="AE9" s="228">
        <f>N8*AE3</f>
        <v>212053.21524691989</v>
      </c>
      <c r="AF9" s="228">
        <f>N8*AF3</f>
        <v>191023.88529970858</v>
      </c>
      <c r="AG9" s="228">
        <f>N8*AG3</f>
        <v>186132.17640402008</v>
      </c>
      <c r="AH9" s="228">
        <f>N8*AH3</f>
        <v>225063.75992893477</v>
      </c>
      <c r="AI9" s="228">
        <f>N8*AI3</f>
        <v>222186.27476944338</v>
      </c>
      <c r="AJ9" s="228">
        <f>N8*AJ3</f>
        <v>184944.69898114944</v>
      </c>
      <c r="AK9" s="228">
        <f>N8*AK3</f>
        <v>207285.55023570397</v>
      </c>
      <c r="AL9" s="228">
        <f>Z8*AL3</f>
        <v>0</v>
      </c>
      <c r="AM9" s="228">
        <f>Z8*AM3</f>
        <v>0</v>
      </c>
      <c r="AN9" s="228">
        <f>Z8*AN3</f>
        <v>0</v>
      </c>
      <c r="AO9" s="228">
        <f>Z8*AO3</f>
        <v>0</v>
      </c>
      <c r="AP9" s="228">
        <f>Z8*AP3</f>
        <v>0</v>
      </c>
      <c r="AQ9" s="228">
        <f>Z8*AQ3</f>
        <v>0</v>
      </c>
      <c r="AR9" s="228">
        <f>Z8*AR3</f>
        <v>0</v>
      </c>
      <c r="AS9" s="228">
        <f>Z8*AS3</f>
        <v>0</v>
      </c>
      <c r="AT9" s="228">
        <f>Z8*AT3</f>
        <v>0</v>
      </c>
      <c r="AU9" s="228">
        <f>Z8*AU3</f>
        <v>0</v>
      </c>
      <c r="AV9" s="228">
        <f>Z8*AV3</f>
        <v>0</v>
      </c>
      <c r="AW9" s="228">
        <f>Z8*AW3</f>
        <v>0</v>
      </c>
    </row>
    <row r="10" spans="1:51">
      <c r="A10" s="221" t="s">
        <v>301</v>
      </c>
      <c r="B10" s="240"/>
      <c r="C10" s="240"/>
      <c r="D10" s="240"/>
      <c r="E10" s="240"/>
      <c r="F10" s="240"/>
      <c r="G10" s="240"/>
      <c r="H10" s="240"/>
      <c r="L10" s="194"/>
      <c r="M10" s="229"/>
      <c r="N10" s="208">
        <f>O7/SUM(N3:Y3)*O5</f>
        <v>2.6676302380235291E-3</v>
      </c>
      <c r="O10" s="208">
        <f>N10</f>
        <v>2.6676302380235291E-3</v>
      </c>
      <c r="P10" s="208">
        <f t="shared" ref="P10:Y10" si="2">O10</f>
        <v>2.6676302380235291E-3</v>
      </c>
      <c r="Q10" s="208">
        <f t="shared" si="2"/>
        <v>2.6676302380235291E-3</v>
      </c>
      <c r="R10" s="208">
        <f t="shared" si="2"/>
        <v>2.6676302380235291E-3</v>
      </c>
      <c r="S10" s="208">
        <f t="shared" si="2"/>
        <v>2.6676302380235291E-3</v>
      </c>
      <c r="T10" s="208">
        <f t="shared" si="2"/>
        <v>2.6676302380235291E-3</v>
      </c>
      <c r="U10" s="208">
        <f t="shared" si="2"/>
        <v>2.6676302380235291E-3</v>
      </c>
      <c r="V10" s="208">
        <f t="shared" si="2"/>
        <v>2.6676302380235291E-3</v>
      </c>
      <c r="W10" s="208">
        <f t="shared" si="2"/>
        <v>2.6676302380235291E-3</v>
      </c>
      <c r="X10" s="208">
        <f t="shared" si="2"/>
        <v>2.6676302380235291E-3</v>
      </c>
      <c r="Y10" s="208">
        <f t="shared" si="2"/>
        <v>2.6676302380235291E-3</v>
      </c>
      <c r="Z10" s="208">
        <f>AA7/SUM(Z3:AK3)*AA5</f>
        <v>5.3193272888157816E-3</v>
      </c>
      <c r="AA10" s="208">
        <f>Z10</f>
        <v>5.3193272888157816E-3</v>
      </c>
      <c r="AB10" s="208">
        <f t="shared" ref="AB10:AK10" si="3">AA10</f>
        <v>5.3193272888157816E-3</v>
      </c>
      <c r="AC10" s="208">
        <f t="shared" si="3"/>
        <v>5.3193272888157816E-3</v>
      </c>
      <c r="AD10" s="208">
        <f t="shared" si="3"/>
        <v>5.3193272888157816E-3</v>
      </c>
      <c r="AE10" s="208">
        <f t="shared" si="3"/>
        <v>5.3193272888157816E-3</v>
      </c>
      <c r="AF10" s="208">
        <f t="shared" si="3"/>
        <v>5.3193272888157816E-3</v>
      </c>
      <c r="AG10" s="208">
        <f t="shared" si="3"/>
        <v>5.3193272888157816E-3</v>
      </c>
      <c r="AH10" s="208">
        <f t="shared" si="3"/>
        <v>5.3193272888157816E-3</v>
      </c>
      <c r="AI10" s="208">
        <f t="shared" si="3"/>
        <v>5.3193272888157816E-3</v>
      </c>
      <c r="AJ10" s="208">
        <f t="shared" si="3"/>
        <v>5.3193272888157816E-3</v>
      </c>
      <c r="AK10" s="208">
        <f t="shared" si="3"/>
        <v>5.3193272888157816E-3</v>
      </c>
      <c r="AL10" s="208">
        <f>AM7/SUM(AL3:AW3)*AM5</f>
        <v>4.474598860834976E-3</v>
      </c>
      <c r="AM10" s="208">
        <f>AL10</f>
        <v>4.474598860834976E-3</v>
      </c>
      <c r="AN10" s="208">
        <f t="shared" ref="AN10:AW10" si="4">AM10</f>
        <v>4.474598860834976E-3</v>
      </c>
      <c r="AO10" s="208">
        <f t="shared" si="4"/>
        <v>4.474598860834976E-3</v>
      </c>
      <c r="AP10" s="208">
        <f t="shared" si="4"/>
        <v>4.474598860834976E-3</v>
      </c>
      <c r="AQ10" s="208">
        <f t="shared" si="4"/>
        <v>4.474598860834976E-3</v>
      </c>
      <c r="AR10" s="208">
        <f t="shared" si="4"/>
        <v>4.474598860834976E-3</v>
      </c>
      <c r="AS10" s="208">
        <f t="shared" si="4"/>
        <v>4.474598860834976E-3</v>
      </c>
      <c r="AT10" s="208">
        <f t="shared" si="4"/>
        <v>4.474598860834976E-3</v>
      </c>
      <c r="AU10" s="208">
        <f t="shared" si="4"/>
        <v>4.474598860834976E-3</v>
      </c>
      <c r="AV10" s="208">
        <f t="shared" si="4"/>
        <v>4.474598860834976E-3</v>
      </c>
      <c r="AW10" s="208">
        <f t="shared" si="4"/>
        <v>4.474598860834976E-3</v>
      </c>
    </row>
    <row r="11" spans="1:51">
      <c r="A11" s="221" t="s">
        <v>346</v>
      </c>
      <c r="B11" s="240"/>
      <c r="C11" s="313"/>
      <c r="D11" s="228">
        <f>SUMPRODUCT($N3:$Y3,-$N10:$Y10)-SUM($Z9:AB9)</f>
        <v>-7275083.972487119</v>
      </c>
      <c r="E11" s="228">
        <f>SUMPRODUCT($N3:$Y3,-$N10:$Y10)-SUM($Z9:AC9)</f>
        <v>-7545997.3476459915</v>
      </c>
      <c r="F11" s="228">
        <f>SUMPRODUCT($N3:$Y3,-$N10:$Y10)-SUM($Z9:AD9)</f>
        <v>-7807820.2325346908</v>
      </c>
      <c r="G11" s="228">
        <f>SUMPRODUCT($N3:$Y3,-$N10:$Y10)-SUM($Z9:AE9)</f>
        <v>-8019873.4477816112</v>
      </c>
      <c r="H11" s="228">
        <f>SUMPRODUCT($N3:$Y3,-$N10:$Y10)-SUM($Z9:AF9)</f>
        <v>-8210897.3330813199</v>
      </c>
      <c r="I11" s="228">
        <f>SUMPRODUCT($N3:$Y3,-$N10:$Y10)-SUM($Z9:AG9)</f>
        <v>-8397029.5094853397</v>
      </c>
      <c r="J11" s="228">
        <f>SUMPRODUCT($N3:$Y3,-$N10:$Y10)-SUM($Z9:AH9)</f>
        <v>-8622093.269414274</v>
      </c>
      <c r="K11" s="228">
        <f>SUMPRODUCT($N3:$Y3,-$N10:$Y10)-SUM($Z9:AI9)</f>
        <v>-8844279.544183718</v>
      </c>
      <c r="L11" s="228">
        <f>SUMPRODUCT($N3:$Y3,-$N10:$Y10)-SUM($Z9:AJ9)</f>
        <v>-9029224.2431648672</v>
      </c>
      <c r="M11" s="228">
        <f>SUMPRODUCT($N3:$Y3,-$N10:$Y10)-SUM($Z9:AK9)</f>
        <v>-9236509.7934005708</v>
      </c>
      <c r="N11" s="228"/>
      <c r="O11" s="228">
        <f>SUMPRODUCT($Z3:$AK3,-$Z10:$AK10)-SUM($AL9:AM9)</f>
        <v>-12722908.594647557</v>
      </c>
      <c r="P11" s="228">
        <f>SUMPRODUCT($Z3:$AK3,-$Z10:$AK10)-SUM($AL9:AN9)</f>
        <v>-12722908.594647557</v>
      </c>
      <c r="Q11" s="228">
        <f>SUMPRODUCT($Z3:$AK3,-$Z10:$AK10)-SUM($AL9:AO9)</f>
        <v>-12722908.594647557</v>
      </c>
      <c r="R11" s="228">
        <f>SUMPRODUCT($Z3:$AK3,-$Z10:$AK10)-SUM($AL9:AP9)</f>
        <v>-12722908.594647557</v>
      </c>
      <c r="S11" s="228">
        <f>SUMPRODUCT($Z3:$AK3,-$Z10:$AK10)-SUM($AL9:AQ9)</f>
        <v>-12722908.594647557</v>
      </c>
      <c r="T11" s="228">
        <f>SUMPRODUCT($Z3:$AK3,-$Z10:$AK10)-SUM($AL9:AR9)</f>
        <v>-12722908.594647557</v>
      </c>
      <c r="U11" s="228">
        <f>SUMPRODUCT($Z3:$AK3,-$Z10:$AK10)-SUM($AL9:AS9)</f>
        <v>-12722908.594647557</v>
      </c>
      <c r="V11" s="228">
        <f>SUMPRODUCT($Z3:$AK3,-$Z10:$AK10)-SUM($AL9:AT9)</f>
        <v>-12722908.594647557</v>
      </c>
      <c r="W11" s="228">
        <f>SUMPRODUCT($Z3:$AK3,-$Z10:$AK10)-SUM($AL9:AU9)</f>
        <v>-12722908.594647557</v>
      </c>
      <c r="X11" s="228">
        <f>SUMPRODUCT($Z3:$AK3,-$Z10:$AK10)-SUM($AL9:AV9)</f>
        <v>-12722908.594647557</v>
      </c>
      <c r="Y11" s="228">
        <f>SUMPRODUCT($Z3:$AK3,-$Z10:$AK10)-SUM($AL9:AW9)</f>
        <v>-12722908.594647557</v>
      </c>
      <c r="Z11" s="228"/>
      <c r="AA11" s="230"/>
      <c r="AJ11" s="194"/>
      <c r="AK11" s="228"/>
      <c r="AL11" s="228"/>
      <c r="AM11" s="230"/>
      <c r="AV11" s="194"/>
      <c r="AW11" s="231"/>
    </row>
    <row r="12" spans="1:51">
      <c r="A12" s="221" t="s">
        <v>303</v>
      </c>
      <c r="C12" s="211"/>
      <c r="D12" s="211">
        <f>IF($M16&gt;0,IF(D11+D16+D22&lt;0,0,+D11+D16+D22),0)</f>
        <v>1382386.063275381</v>
      </c>
      <c r="E12" s="211">
        <f t="shared" ref="E12:M12" si="5">IF($M16&gt;0,IF(E11+E16+E22&lt;0,0,+E11+E16+E22),0)</f>
        <v>1148844.1004375508</v>
      </c>
      <c r="F12" s="211">
        <f t="shared" si="5"/>
        <v>924553.94779974502</v>
      </c>
      <c r="G12" s="211">
        <f t="shared" si="5"/>
        <v>752160.26528850943</v>
      </c>
      <c r="H12" s="211">
        <f t="shared" si="5"/>
        <v>600976.03310232796</v>
      </c>
      <c r="I12" s="211">
        <f t="shared" si="5"/>
        <v>454864.44823639281</v>
      </c>
      <c r="J12" s="211">
        <f t="shared" si="5"/>
        <v>270371.86894701608</v>
      </c>
      <c r="K12" s="211">
        <f t="shared" si="5"/>
        <v>88942.726061727852</v>
      </c>
      <c r="L12" s="211">
        <f t="shared" si="5"/>
        <v>0</v>
      </c>
      <c r="M12" s="211">
        <f t="shared" si="5"/>
        <v>0</v>
      </c>
      <c r="O12" s="250">
        <f>IF($Y16&gt;0,IF(O11+O15+O16+O22&lt;0,0,+O11+O15+O16+O22),0)</f>
        <v>0</v>
      </c>
      <c r="P12" s="211">
        <f>IF($Y16&gt;0,IF(P11+P16+P22&lt;0,0,+P11+P16+P22),0)</f>
        <v>0</v>
      </c>
      <c r="Q12" s="211">
        <f t="shared" ref="Q12:Y12" si="6">IF($Y16&gt;0,IF(Q11+Q16+Q22&lt;0,0,+Q11+Q16+Q22),0)</f>
        <v>0</v>
      </c>
      <c r="R12" s="211">
        <f t="shared" si="6"/>
        <v>0</v>
      </c>
      <c r="S12" s="211">
        <f t="shared" si="6"/>
        <v>0</v>
      </c>
      <c r="T12" s="211">
        <f t="shared" si="6"/>
        <v>0</v>
      </c>
      <c r="U12" s="211">
        <f t="shared" si="6"/>
        <v>0</v>
      </c>
      <c r="V12" s="211">
        <f t="shared" si="6"/>
        <v>0</v>
      </c>
      <c r="W12" s="211">
        <f t="shared" si="6"/>
        <v>0</v>
      </c>
      <c r="X12" s="211">
        <f t="shared" si="6"/>
        <v>0</v>
      </c>
      <c r="Y12" s="211">
        <f t="shared" si="6"/>
        <v>0</v>
      </c>
    </row>
    <row r="13" spans="1:51" ht="5.45" customHeight="1"/>
    <row r="14" spans="1:51">
      <c r="A14" s="147" t="s">
        <v>271</v>
      </c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</row>
    <row r="15" spans="1:51">
      <c r="A15" s="147">
        <v>186328</v>
      </c>
      <c r="B15" s="147" t="s">
        <v>272</v>
      </c>
      <c r="C15" s="229">
        <v>8620259.25</v>
      </c>
      <c r="D15" s="233">
        <f>0-D26+(0+0-D26)/2*D24/12</f>
        <v>536392.8913044167</v>
      </c>
      <c r="E15" s="228">
        <f>D15-E26+(D15+D15-E26)/2*E24/12</f>
        <v>-127361.03293270254</v>
      </c>
      <c r="F15" s="228">
        <f>E15-F26+(E15+E15-F26)/2*F24/12</f>
        <v>-3012484.1402692785</v>
      </c>
      <c r="G15" s="228">
        <f>F15-G26+(F15+F15-G26)/2*G24/12</f>
        <v>-1749397.2894665431</v>
      </c>
      <c r="H15" s="228">
        <f>G15-H26+(G15+G15-H26)/2*H24/12</f>
        <v>-975423.48410203704</v>
      </c>
      <c r="I15" s="228">
        <f>H15-I26+(H15+H15-I26)/2*I24/12</f>
        <v>-683275.02796837536</v>
      </c>
      <c r="J15" s="228">
        <f t="shared" ref="J15:O15" si="7">I15-J26+(I15+I15-J26)/2*J$24/12</f>
        <v>691840.92733468639</v>
      </c>
      <c r="K15" s="228">
        <f t="shared" si="7"/>
        <v>100562.46980788706</v>
      </c>
      <c r="L15" s="228">
        <f t="shared" si="7"/>
        <v>1146808.2618507566</v>
      </c>
      <c r="M15" s="228">
        <f t="shared" si="7"/>
        <v>508897.98326436587</v>
      </c>
      <c r="N15" s="228">
        <f t="shared" si="7"/>
        <v>767184.73996819323</v>
      </c>
      <c r="O15" s="228">
        <f t="shared" si="7"/>
        <v>1182032.6538382997</v>
      </c>
      <c r="P15" s="233">
        <f>0-P26+(0+0-P26)/2*P24/12</f>
        <v>0</v>
      </c>
      <c r="Q15" s="228">
        <f>P15-Q26+(P15+P15-Q26)/2*Q24/12</f>
        <v>0</v>
      </c>
      <c r="R15" s="228">
        <f t="shared" ref="R15:AA15" si="8">Q15-R26+(Q15+Q15-R26)/2*R24/12</f>
        <v>0</v>
      </c>
      <c r="S15" s="228">
        <f t="shared" si="8"/>
        <v>0</v>
      </c>
      <c r="T15" s="228">
        <f t="shared" si="8"/>
        <v>0</v>
      </c>
      <c r="U15" s="228">
        <f t="shared" si="8"/>
        <v>0</v>
      </c>
      <c r="V15" s="228">
        <f t="shared" si="8"/>
        <v>0</v>
      </c>
      <c r="W15" s="228">
        <f t="shared" si="8"/>
        <v>0</v>
      </c>
      <c r="X15" s="228">
        <f t="shared" si="8"/>
        <v>0</v>
      </c>
      <c r="Y15" s="228">
        <f t="shared" si="8"/>
        <v>0</v>
      </c>
      <c r="Z15" s="228">
        <f t="shared" si="8"/>
        <v>0</v>
      </c>
      <c r="AA15" s="228">
        <f t="shared" si="8"/>
        <v>0</v>
      </c>
      <c r="AB15" s="233">
        <f>0-AB26+(0+0-AB26)/2*AB24/12</f>
        <v>0</v>
      </c>
      <c r="AC15" s="228">
        <f>AB15-AC26+(AB15+AB15-AC26)/2*AC24/12</f>
        <v>0</v>
      </c>
      <c r="AD15" s="228">
        <f t="shared" ref="AD15:AM15" si="9">AC15-AD26+(AC15+AC15-AD26)/2*AD24/12</f>
        <v>0</v>
      </c>
      <c r="AE15" s="228">
        <f t="shared" si="9"/>
        <v>0</v>
      </c>
      <c r="AF15" s="228">
        <f t="shared" si="9"/>
        <v>0</v>
      </c>
      <c r="AG15" s="228">
        <f t="shared" si="9"/>
        <v>0</v>
      </c>
      <c r="AH15" s="228">
        <f t="shared" si="9"/>
        <v>0</v>
      </c>
      <c r="AI15" s="228">
        <f t="shared" si="9"/>
        <v>0</v>
      </c>
      <c r="AJ15" s="228">
        <f t="shared" si="9"/>
        <v>0</v>
      </c>
      <c r="AK15" s="228">
        <f t="shared" si="9"/>
        <v>0</v>
      </c>
      <c r="AL15" s="228">
        <f t="shared" si="9"/>
        <v>0</v>
      </c>
      <c r="AM15" s="228">
        <f t="shared" si="9"/>
        <v>0</v>
      </c>
      <c r="AN15" s="233">
        <f>0-AN26+(0+0-AN26)/2*AN24/12</f>
        <v>0</v>
      </c>
      <c r="AO15" s="228">
        <f>AN15-AO26+(AN15+AN15-AO26)/2*AO24/12</f>
        <v>0</v>
      </c>
      <c r="AP15" s="228">
        <f t="shared" ref="AP15:AW15" si="10">AO15-AP26+(AO15+AO15-AP26)/2*AP24/12</f>
        <v>0</v>
      </c>
      <c r="AQ15" s="228">
        <f t="shared" si="10"/>
        <v>0</v>
      </c>
      <c r="AR15" s="228">
        <f t="shared" si="10"/>
        <v>0</v>
      </c>
      <c r="AS15" s="228">
        <f t="shared" si="10"/>
        <v>0</v>
      </c>
      <c r="AT15" s="228">
        <f t="shared" si="10"/>
        <v>0</v>
      </c>
      <c r="AU15" s="228">
        <f t="shared" si="10"/>
        <v>0</v>
      </c>
      <c r="AV15" s="228">
        <f t="shared" si="10"/>
        <v>0</v>
      </c>
      <c r="AW15" s="228">
        <f t="shared" si="10"/>
        <v>0</v>
      </c>
    </row>
    <row r="16" spans="1:51">
      <c r="A16" s="147">
        <v>182329</v>
      </c>
      <c r="B16" s="147" t="s">
        <v>273</v>
      </c>
      <c r="C16" s="229">
        <v>0</v>
      </c>
      <c r="D16" s="233">
        <f>C15+(C15+C22)*D24/12</f>
        <v>8657470.0357625</v>
      </c>
      <c r="E16" s="228">
        <f>D16+(D16+D22)*E24/12</f>
        <v>8694841.4480835423</v>
      </c>
      <c r="F16" s="228">
        <f>E16+(E16+E22)*F24/12</f>
        <v>8732374.1803344358</v>
      </c>
      <c r="G16" s="228">
        <f>F16+(F16+F22)*G24/12</f>
        <v>8772033.7130701207</v>
      </c>
      <c r="H16" s="228">
        <f>G16+(G16+G22)*H24/12</f>
        <v>8811873.3661836479</v>
      </c>
      <c r="I16" s="228">
        <f>H16+(H16+H22)*I24/12</f>
        <v>8851893.9577217326</v>
      </c>
      <c r="J16" s="228">
        <f>I16+(I16+I22)*J$24/12</f>
        <v>8892465.1383612901</v>
      </c>
      <c r="K16" s="228">
        <f>J16+(J16+J22)*K$24/12</f>
        <v>8933222.2702454459</v>
      </c>
      <c r="L16" s="228">
        <f>K16+(K16+K22)*L$24/12</f>
        <v>8974166.2056507375</v>
      </c>
      <c r="M16" s="228">
        <f>L16+(L16+L22)*M$24/12</f>
        <v>9014699.5230129268</v>
      </c>
      <c r="N16" s="228">
        <v>0</v>
      </c>
      <c r="O16" s="228">
        <v>0</v>
      </c>
      <c r="P16" s="233">
        <f>O15+(O15+O22)*P24/12</f>
        <v>1187371.5013248026</v>
      </c>
      <c r="Q16" s="228">
        <f>P16+(P16+P22)*Q24/12</f>
        <v>1192734.4626057863</v>
      </c>
      <c r="R16" s="228">
        <f t="shared" ref="R16:Y16" si="11">Q16+(Q16+Q22)*R24/12</f>
        <v>1198121.6465952224</v>
      </c>
      <c r="S16" s="228">
        <f t="shared" si="11"/>
        <v>1203533.1626990109</v>
      </c>
      <c r="T16" s="228">
        <f t="shared" si="11"/>
        <v>1208969.1208172014</v>
      </c>
      <c r="U16" s="228">
        <f t="shared" si="11"/>
        <v>1214429.6313462257</v>
      </c>
      <c r="V16" s="228">
        <f t="shared" si="11"/>
        <v>1219914.8051811396</v>
      </c>
      <c r="W16" s="228">
        <f t="shared" si="11"/>
        <v>1225424.7537178744</v>
      </c>
      <c r="X16" s="228">
        <f t="shared" si="11"/>
        <v>1230959.5888555001</v>
      </c>
      <c r="Y16" s="228">
        <f t="shared" si="11"/>
        <v>1236519.4229984975</v>
      </c>
      <c r="Z16" s="228">
        <v>0</v>
      </c>
      <c r="AA16" s="228">
        <v>0</v>
      </c>
      <c r="AB16" s="233">
        <f>AA15+(AA15+AA22)*AB24/12</f>
        <v>0</v>
      </c>
      <c r="AC16" s="228">
        <f>AB16+(AB16+AB22)*AC24/12</f>
        <v>0</v>
      </c>
      <c r="AD16" s="228">
        <f t="shared" ref="AD16:AK16" si="12">AC16+(AC16+AC22)*AD24/12</f>
        <v>0</v>
      </c>
      <c r="AE16" s="228">
        <f t="shared" si="12"/>
        <v>0</v>
      </c>
      <c r="AF16" s="228">
        <f t="shared" si="12"/>
        <v>0</v>
      </c>
      <c r="AG16" s="228">
        <f t="shared" si="12"/>
        <v>0</v>
      </c>
      <c r="AH16" s="228">
        <f t="shared" si="12"/>
        <v>0</v>
      </c>
      <c r="AI16" s="228">
        <f t="shared" si="12"/>
        <v>0</v>
      </c>
      <c r="AJ16" s="228">
        <f t="shared" si="12"/>
        <v>0</v>
      </c>
      <c r="AK16" s="228">
        <f t="shared" si="12"/>
        <v>0</v>
      </c>
      <c r="AL16" s="228">
        <v>0</v>
      </c>
      <c r="AM16" s="228">
        <v>0</v>
      </c>
      <c r="AN16" s="233">
        <f>AM15+(AM15+AM22)*AN24/12</f>
        <v>0</v>
      </c>
      <c r="AO16" s="228">
        <f>AN16+(AN16+AN22)*AO24/12</f>
        <v>0</v>
      </c>
      <c r="AP16" s="228">
        <f t="shared" ref="AP16:AW16" si="13">AO16+(AO16+AO22)*AP24/12</f>
        <v>0</v>
      </c>
      <c r="AQ16" s="228">
        <f t="shared" si="13"/>
        <v>0</v>
      </c>
      <c r="AR16" s="228">
        <f t="shared" si="13"/>
        <v>0</v>
      </c>
      <c r="AS16" s="228">
        <f t="shared" si="13"/>
        <v>0</v>
      </c>
      <c r="AT16" s="228">
        <f t="shared" si="13"/>
        <v>0</v>
      </c>
      <c r="AU16" s="228">
        <f t="shared" si="13"/>
        <v>0</v>
      </c>
      <c r="AV16" s="228">
        <f t="shared" si="13"/>
        <v>0</v>
      </c>
      <c r="AW16" s="228">
        <f t="shared" si="13"/>
        <v>0</v>
      </c>
    </row>
    <row r="17" spans="1:50">
      <c r="A17" s="147">
        <v>182328</v>
      </c>
      <c r="B17" s="147" t="s">
        <v>274</v>
      </c>
      <c r="C17" s="229">
        <v>0</v>
      </c>
      <c r="D17" s="228">
        <f>IF(D27&gt;0,C17-D27+(C17+C17-D27)/2*D24/12,0)</f>
        <v>0</v>
      </c>
      <c r="E17" s="228">
        <f t="shared" ref="E17:M17" si="14">IF(E27&gt;0,D17-E27+(D17+D17-E27)/2*E24/12,0)</f>
        <v>0</v>
      </c>
      <c r="F17" s="228">
        <f t="shared" si="14"/>
        <v>0</v>
      </c>
      <c r="G17" s="228">
        <f t="shared" si="14"/>
        <v>0</v>
      </c>
      <c r="H17" s="228">
        <f t="shared" si="14"/>
        <v>0</v>
      </c>
      <c r="I17" s="228">
        <f t="shared" si="14"/>
        <v>0</v>
      </c>
      <c r="J17" s="228">
        <f t="shared" si="14"/>
        <v>0</v>
      </c>
      <c r="K17" s="228">
        <f t="shared" si="14"/>
        <v>0</v>
      </c>
      <c r="L17" s="228">
        <f t="shared" si="14"/>
        <v>0</v>
      </c>
      <c r="M17" s="228">
        <f t="shared" si="14"/>
        <v>0</v>
      </c>
      <c r="N17" s="233">
        <f>IF(M16+M17+M18+M22&gt;0,(M16+M17+M18+M22)-N27+(M16+M17+M18+M22-N27/2)*N24/12,0)</f>
        <v>8490123.5827913042</v>
      </c>
      <c r="O17" s="228">
        <f>IF(N17&lt;&gt;0,N17-O27+(N17+N17-O27)/2*O$24/12,0)</f>
        <v>7840792.5713207228</v>
      </c>
      <c r="P17" s="228">
        <f>IF(O17&lt;&gt;0,O17-P27+(O17+O17-P27)/2*P24/12,0)</f>
        <v>7160150.8791249711</v>
      </c>
      <c r="Q17" s="228">
        <f>IF(P17&lt;&gt;0,P17-Q27+(P17+P17-Q27)/2*Q24/12,0)</f>
        <v>6610883.2541649938</v>
      </c>
      <c r="R17" s="228">
        <f t="shared" ref="R17:Y17" si="15">IF(Q17&lt;&gt;0,Q17-R27+(Q17+Q17-R27)/2*R24/12,0)</f>
        <v>6068846.5300590899</v>
      </c>
      <c r="S17" s="228">
        <f t="shared" si="15"/>
        <v>5633228.485885202</v>
      </c>
      <c r="T17" s="228">
        <f t="shared" si="15"/>
        <v>5242350.6865228368</v>
      </c>
      <c r="U17" s="228">
        <f t="shared" si="15"/>
        <v>4855010.9361547567</v>
      </c>
      <c r="V17" s="228">
        <f t="shared" si="15"/>
        <v>4372489.1388484631</v>
      </c>
      <c r="W17" s="228">
        <f t="shared" si="15"/>
        <v>3898548.3527085665</v>
      </c>
      <c r="X17" s="228">
        <f t="shared" si="15"/>
        <v>3508025.6542789247</v>
      </c>
      <c r="Y17" s="228">
        <f t="shared" si="15"/>
        <v>3063679.0997043471</v>
      </c>
      <c r="Z17" s="233">
        <f>IF(Y16+Y17+Y18+Y22&gt;0,(Y16+Y17+Y18+Y22)-Z27+(Y16+Y17+Y18+Y22-Z27/2)*Z24/12,0)</f>
        <v>3914276.2214467353</v>
      </c>
      <c r="AA17" s="228">
        <f>IF(Z17&lt;&gt;0,Z17-AA27+(Z17+Z17-AA27)/2*AA$24/12,0)</f>
        <v>3416863.0194738773</v>
      </c>
      <c r="AB17" s="228">
        <f>IF(AA17&lt;&gt;0,AA17-AB27+(AA17+AA17-AB27)/2*AB24/12,0)</f>
        <v>2925390.2548160814</v>
      </c>
      <c r="AC17" s="228">
        <f>IF(AB17&lt;&gt;0,AB17-AC27+(AB17+AB17-AC27)/2*AC24/12,0)</f>
        <v>2526512.5329900179</v>
      </c>
      <c r="AD17" s="228">
        <f t="shared" ref="AD17:AJ17" si="16">IF(AC17&lt;&gt;0,AC17-AD27+(AC17+AC17-AD27)/2*AD24/12,0)</f>
        <v>2139660.9058295251</v>
      </c>
      <c r="AE17" s="228">
        <f t="shared" si="16"/>
        <v>1826767.4515509563</v>
      </c>
      <c r="AF17" s="228">
        <f t="shared" si="16"/>
        <v>1544448.8171276818</v>
      </c>
      <c r="AG17" s="228">
        <f t="shared" si="16"/>
        <v>1268295.9013795198</v>
      </c>
      <c r="AH17" s="228">
        <f t="shared" si="16"/>
        <v>931676.23102909478</v>
      </c>
      <c r="AI17" s="228">
        <f t="shared" si="16"/>
        <v>597913.15123954241</v>
      </c>
      <c r="AJ17" s="228">
        <f t="shared" si="16"/>
        <v>319291.34059253026</v>
      </c>
      <c r="AK17" s="228">
        <f>IF(AJ17&lt;&gt;0,AJ17-AK27+(AJ17+AJ17-AK27)/2*AK24/12,0)</f>
        <v>5428.0564511385837</v>
      </c>
      <c r="AL17" s="233">
        <f>IF(AK16+AK17+AK18+AK22&gt;0,(AK16+AK17+AK18+AK22)-AL27+(AK16+AK17+AK18+AK22-AL27/2)*AL24/12,0)</f>
        <v>5452.5731727762268</v>
      </c>
      <c r="AM17" s="228">
        <f>IF(AL17&lt;&gt;0,AL17-AM27+(AL17+AL17-AM27)/2*AM$24/12,0)</f>
        <v>5477.2006282732664</v>
      </c>
      <c r="AN17" s="228">
        <f>IF(AM17&lt;&gt;0,AM17-AN27+(AM17+AM17-AN27)/2*AN24/12,0)</f>
        <v>5501.9393177776337</v>
      </c>
      <c r="AO17" s="228">
        <f>IF(AN17&lt;&gt;0,AN17-AO27+(AN17+AN17-AO27)/2*AO24/12,0)</f>
        <v>5526.789743696263</v>
      </c>
      <c r="AP17" s="228">
        <f t="shared" ref="AP17:AW17" si="17">IF(AO17&lt;&gt;0,AO17-AP27+(AO17+AO17-AP27)/2*AP24/12,0)</f>
        <v>5551.7524107052914</v>
      </c>
      <c r="AQ17" s="228">
        <f t="shared" si="17"/>
        <v>5576.8278257603106</v>
      </c>
      <c r="AR17" s="228">
        <f t="shared" si="17"/>
        <v>5602.0164981066609</v>
      </c>
      <c r="AS17" s="228">
        <f t="shared" si="17"/>
        <v>5627.3189392897757</v>
      </c>
      <c r="AT17" s="228">
        <f t="shared" si="17"/>
        <v>5652.7356631655675</v>
      </c>
      <c r="AU17" s="228">
        <f t="shared" si="17"/>
        <v>5678.267185910865</v>
      </c>
      <c r="AV17" s="228">
        <f t="shared" si="17"/>
        <v>5703.9140260338954</v>
      </c>
      <c r="AW17" s="228">
        <f t="shared" si="17"/>
        <v>5729.6767043848149</v>
      </c>
    </row>
    <row r="18" spans="1:50" ht="15.75" thickBot="1">
      <c r="A18" s="147">
        <v>254328</v>
      </c>
      <c r="B18" s="147" t="s">
        <v>275</v>
      </c>
      <c r="C18" s="229">
        <v>-2135580.83</v>
      </c>
      <c r="D18" s="228">
        <f>IF(D27&lt;0,C18-D27+(C18+C18-D27)/2*D24/12,0)</f>
        <v>-1847867.651807854</v>
      </c>
      <c r="E18" s="228">
        <f t="shared" ref="E18:M18" si="18">IF(E27&lt;0,D18-E27+(D18+D18-E27)/2*E24/12,0)</f>
        <v>-1583094.2278978173</v>
      </c>
      <c r="F18" s="228">
        <f t="shared" si="18"/>
        <v>-1311119.1139601769</v>
      </c>
      <c r="G18" s="228">
        <f t="shared" si="18"/>
        <v>-1133293.8516492834</v>
      </c>
      <c r="H18" s="228">
        <f t="shared" si="18"/>
        <v>-964307.83730305452</v>
      </c>
      <c r="I18" s="228">
        <f t="shared" si="18"/>
        <v>-799459.14072038513</v>
      </c>
      <c r="J18" s="228">
        <f t="shared" si="18"/>
        <v>-604397.72754906619</v>
      </c>
      <c r="K18" s="228">
        <f t="shared" si="18"/>
        <v>-395658.92522656563</v>
      </c>
      <c r="L18" s="228">
        <f t="shared" si="18"/>
        <v>-226761.89796641405</v>
      </c>
      <c r="M18" s="228">
        <f t="shared" si="18"/>
        <v>-18222.49476734113</v>
      </c>
      <c r="N18" s="233">
        <f>IF((M16+M17+M18+M22)&lt;0,(M16+M17+M18+M22)-N27+(M16+M17+M18+M22-N27/2)*N24/12,0)</f>
        <v>0</v>
      </c>
      <c r="O18" s="228">
        <f>IF(N18&lt;&gt;0,N18-O27+(N18+N18-O27)/2*O$24/12,0)</f>
        <v>0</v>
      </c>
      <c r="P18" s="228">
        <f>IF(O18&lt;&gt;0,O18-P27+(O18+O18-P27)/2*P24/12,0)</f>
        <v>0</v>
      </c>
      <c r="Q18" s="228">
        <f>IF(P18&lt;&gt;0,P18-Q27+(P18+P18-Q27)/2*Q24/12,0)</f>
        <v>0</v>
      </c>
      <c r="R18" s="228">
        <f t="shared" ref="R18:Y18" si="19">IF(Q18&lt;&gt;0,Q18-R27+(Q18+Q18-R27)/2*R24/12,0)</f>
        <v>0</v>
      </c>
      <c r="S18" s="228">
        <f t="shared" si="19"/>
        <v>0</v>
      </c>
      <c r="T18" s="228">
        <f t="shared" si="19"/>
        <v>0</v>
      </c>
      <c r="U18" s="228">
        <f t="shared" si="19"/>
        <v>0</v>
      </c>
      <c r="V18" s="228">
        <f t="shared" si="19"/>
        <v>0</v>
      </c>
      <c r="W18" s="228">
        <f t="shared" si="19"/>
        <v>0</v>
      </c>
      <c r="X18" s="228">
        <f t="shared" si="19"/>
        <v>0</v>
      </c>
      <c r="Y18" s="228">
        <f t="shared" si="19"/>
        <v>0</v>
      </c>
      <c r="Z18" s="233">
        <f>IF((Y16+Y17+Y18+Y22)&lt;0,(Y16+Y17+Y18+Y22)-Z27+(Y16+Y17+Y18+Y22-Z27/2)*Z24/12,0)</f>
        <v>0</v>
      </c>
      <c r="AA18" s="228">
        <f>IF(Z18&lt;&gt;0,Z18-AA27+(Z18+Z18-AA27)/2*AA$24/12,0)</f>
        <v>0</v>
      </c>
      <c r="AB18" s="228">
        <f>IF(AA18&lt;&gt;0,AA18-AB27+(AA18+AA18-AB27)/2*AB24/12,0)</f>
        <v>0</v>
      </c>
      <c r="AC18" s="228">
        <f>IF(AB18&lt;&gt;0,AB18-AC27+(AB18+AB18-AC27)/2*AC24/12,0)</f>
        <v>0</v>
      </c>
      <c r="AD18" s="228">
        <f t="shared" ref="AD18:AK18" si="20">IF(AC18&lt;&gt;0,AC18-AD27+(AC18+AC18-AD27)/2*AD24/12,0)</f>
        <v>0</v>
      </c>
      <c r="AE18" s="228">
        <f t="shared" si="20"/>
        <v>0</v>
      </c>
      <c r="AF18" s="228">
        <f t="shared" si="20"/>
        <v>0</v>
      </c>
      <c r="AG18" s="228">
        <f t="shared" si="20"/>
        <v>0</v>
      </c>
      <c r="AH18" s="228">
        <f t="shared" si="20"/>
        <v>0</v>
      </c>
      <c r="AI18" s="228">
        <f t="shared" si="20"/>
        <v>0</v>
      </c>
      <c r="AJ18" s="228">
        <f t="shared" si="20"/>
        <v>0</v>
      </c>
      <c r="AK18" s="228">
        <f t="shared" si="20"/>
        <v>0</v>
      </c>
      <c r="AL18" s="233">
        <f>IF((AK16+AK17+AK18+AK22)&lt;0,(AK16+AK17+AK18+AK22)-AL27+(AK16+AK17+AK18+AK22-AL27/2)*AL24/12,0)</f>
        <v>0</v>
      </c>
      <c r="AM18" s="228">
        <f>IF(AL18&lt;&gt;0,AL18-AM27+(AL18+AL18-AM27)/2*AM$24/12,0)</f>
        <v>0</v>
      </c>
      <c r="AN18" s="228">
        <f>IF(AM18&lt;&gt;0,AM18-AN27+(AM18+AM18-AN27)/2*AN24/12,0)</f>
        <v>0</v>
      </c>
      <c r="AO18" s="228">
        <f>IF(AN18&lt;&gt;0,AN18-AO27+(AN18+AN18-AO27)/2*AO24/12,0)</f>
        <v>0</v>
      </c>
      <c r="AP18" s="228">
        <f t="shared" ref="AP18:AW18" si="21">IF(AO18&lt;&gt;0,AO18-AP27+(AO18+AO18-AP27)/2*AP24/12,0)</f>
        <v>0</v>
      </c>
      <c r="AQ18" s="228">
        <f t="shared" si="21"/>
        <v>0</v>
      </c>
      <c r="AR18" s="228">
        <f t="shared" si="21"/>
        <v>0</v>
      </c>
      <c r="AS18" s="228">
        <f t="shared" si="21"/>
        <v>0</v>
      </c>
      <c r="AT18" s="228">
        <f t="shared" si="21"/>
        <v>0</v>
      </c>
      <c r="AU18" s="228">
        <f t="shared" si="21"/>
        <v>0</v>
      </c>
      <c r="AV18" s="228">
        <f t="shared" si="21"/>
        <v>0</v>
      </c>
      <c r="AW18" s="228">
        <f t="shared" si="21"/>
        <v>0</v>
      </c>
    </row>
    <row r="19" spans="1:50" ht="15.75" thickBot="1">
      <c r="A19" s="147">
        <v>253311</v>
      </c>
      <c r="B19" s="147" t="s">
        <v>276</v>
      </c>
      <c r="C19" s="314">
        <v>-1396884.38</v>
      </c>
      <c r="N19" s="228"/>
      <c r="O19" s="252">
        <f>-O12</f>
        <v>0</v>
      </c>
      <c r="AA19" s="234"/>
      <c r="AM19" s="234"/>
    </row>
    <row r="20" spans="1:50">
      <c r="A20" s="147">
        <v>253312</v>
      </c>
      <c r="B20" s="147" t="s">
        <v>277</v>
      </c>
      <c r="C20" s="229">
        <v>0</v>
      </c>
      <c r="D20" s="322">
        <v>-1435196.3756268779</v>
      </c>
      <c r="E20" s="322">
        <v>-1193676.5749857211</v>
      </c>
      <c r="F20" s="322">
        <v>-941450.41</v>
      </c>
      <c r="G20" s="329">
        <v>-767433.63</v>
      </c>
      <c r="H20" s="329">
        <v>-613863.5</v>
      </c>
      <c r="I20" s="329">
        <v>-473494.60223459732</v>
      </c>
      <c r="J20" s="329">
        <v>-292610.26752410643</v>
      </c>
      <c r="K20" s="322">
        <v>-109625.76</v>
      </c>
      <c r="L20" s="251">
        <f>-L12</f>
        <v>0</v>
      </c>
      <c r="M20" s="251">
        <f>-M12</f>
        <v>0</v>
      </c>
      <c r="N20" s="228"/>
      <c r="O20" s="230"/>
      <c r="P20" s="230">
        <f>-P12</f>
        <v>0</v>
      </c>
      <c r="Q20" s="230">
        <f t="shared" ref="Q20:Y20" si="22">-Q12</f>
        <v>0</v>
      </c>
      <c r="R20" s="230">
        <f t="shared" si="22"/>
        <v>0</v>
      </c>
      <c r="S20" s="230">
        <f t="shared" si="22"/>
        <v>0</v>
      </c>
      <c r="T20" s="230">
        <f t="shared" si="22"/>
        <v>0</v>
      </c>
      <c r="U20" s="230">
        <f t="shared" si="22"/>
        <v>0</v>
      </c>
      <c r="V20" s="230">
        <f t="shared" si="22"/>
        <v>0</v>
      </c>
      <c r="W20" s="230">
        <f t="shared" si="22"/>
        <v>0</v>
      </c>
      <c r="X20" s="230">
        <f>-X12</f>
        <v>0</v>
      </c>
      <c r="Y20" s="230">
        <f t="shared" si="22"/>
        <v>0</v>
      </c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</row>
    <row r="21" spans="1:50">
      <c r="A21" s="147">
        <v>283328</v>
      </c>
      <c r="B21" s="147" t="s">
        <v>278</v>
      </c>
      <c r="C21" s="228">
        <f>SUM(C15:C20)*-0.21</f>
        <v>-1068436.7483999999</v>
      </c>
      <c r="D21" s="228">
        <f t="shared" ref="D21:I21" si="23">SUM(D15:D20)*-0.21</f>
        <v>-1241267.7689227588</v>
      </c>
      <c r="E21" s="228">
        <f t="shared" si="23"/>
        <v>-1216049.0185761333</v>
      </c>
      <c r="F21" s="228">
        <f t="shared" si="23"/>
        <v>-728137.30838204583</v>
      </c>
      <c r="G21" s="228">
        <f t="shared" si="23"/>
        <v>-1075600.8778104018</v>
      </c>
      <c r="H21" s="228">
        <f t="shared" si="23"/>
        <v>-1314238.4944034969</v>
      </c>
      <c r="I21" s="228">
        <f t="shared" si="23"/>
        <v>-1448089.6892276588</v>
      </c>
      <c r="J21" s="228">
        <f t="shared" ref="J21:AW21" si="24">SUM(J15:J20)*-0.21</f>
        <v>-1824332.5948307887</v>
      </c>
      <c r="K21" s="228">
        <f t="shared" si="24"/>
        <v>-1790985.0115136213</v>
      </c>
      <c r="L21" s="228">
        <f t="shared" si="24"/>
        <v>-2077784.6396023668</v>
      </c>
      <c r="M21" s="228">
        <f t="shared" si="24"/>
        <v>-1996128.7524170897</v>
      </c>
      <c r="N21" s="228">
        <f>SUM(N15:N20)*-0.21</f>
        <v>-1944034.7477794944</v>
      </c>
      <c r="O21" s="228">
        <f t="shared" si="24"/>
        <v>-1894793.2972833947</v>
      </c>
      <c r="P21" s="228">
        <f t="shared" si="24"/>
        <v>-1752979.6998944525</v>
      </c>
      <c r="Q21" s="228">
        <f t="shared" si="24"/>
        <v>-1638759.7205218638</v>
      </c>
      <c r="R21" s="228">
        <f t="shared" si="24"/>
        <v>-1526063.3170974057</v>
      </c>
      <c r="S21" s="228">
        <f t="shared" si="24"/>
        <v>-1435719.9462026847</v>
      </c>
      <c r="T21" s="228">
        <f t="shared" si="24"/>
        <v>-1354777.1595414078</v>
      </c>
      <c r="U21" s="228">
        <f t="shared" si="24"/>
        <v>-1274582.5191752063</v>
      </c>
      <c r="V21" s="228">
        <f t="shared" si="24"/>
        <v>-1174404.8282462165</v>
      </c>
      <c r="W21" s="228">
        <f t="shared" si="24"/>
        <v>-1076034.3523495526</v>
      </c>
      <c r="X21" s="228">
        <f t="shared" si="24"/>
        <v>-995186.90105822927</v>
      </c>
      <c r="Y21" s="228">
        <f t="shared" si="24"/>
        <v>-903041.68976759736</v>
      </c>
      <c r="Z21" s="228">
        <f t="shared" si="24"/>
        <v>-821998.00650381437</v>
      </c>
      <c r="AA21" s="228">
        <f t="shared" si="24"/>
        <v>-717541.23408951424</v>
      </c>
      <c r="AB21" s="228">
        <f t="shared" si="24"/>
        <v>-614331.9535113771</v>
      </c>
      <c r="AC21" s="228">
        <f t="shared" si="24"/>
        <v>-530567.63192790374</v>
      </c>
      <c r="AD21" s="228">
        <f t="shared" si="24"/>
        <v>-449328.79022420023</v>
      </c>
      <c r="AE21" s="228">
        <f t="shared" si="24"/>
        <v>-383621.16482570081</v>
      </c>
      <c r="AF21" s="228">
        <f t="shared" si="24"/>
        <v>-324334.25159681315</v>
      </c>
      <c r="AG21" s="228">
        <f t="shared" si="24"/>
        <v>-266342.13928969915</v>
      </c>
      <c r="AH21" s="228">
        <f t="shared" si="24"/>
        <v>-195652.0085161099</v>
      </c>
      <c r="AI21" s="228">
        <f t="shared" si="24"/>
        <v>-125561.7617603039</v>
      </c>
      <c r="AJ21" s="228">
        <f t="shared" si="24"/>
        <v>-67051.181524431347</v>
      </c>
      <c r="AK21" s="228">
        <f t="shared" si="24"/>
        <v>-1139.8918547391024</v>
      </c>
      <c r="AL21" s="228">
        <f t="shared" si="24"/>
        <v>-1145.0403662830076</v>
      </c>
      <c r="AM21" s="228">
        <f t="shared" si="24"/>
        <v>-1150.2121319373859</v>
      </c>
      <c r="AN21" s="228">
        <f t="shared" si="24"/>
        <v>-1155.407256733303</v>
      </c>
      <c r="AO21" s="228">
        <f t="shared" si="24"/>
        <v>-1160.6258461762152</v>
      </c>
      <c r="AP21" s="228">
        <f t="shared" si="24"/>
        <v>-1165.8680062481112</v>
      </c>
      <c r="AQ21" s="228">
        <f t="shared" si="24"/>
        <v>-1171.1338434096651</v>
      </c>
      <c r="AR21" s="228">
        <f t="shared" si="24"/>
        <v>-1176.4234646023988</v>
      </c>
      <c r="AS21" s="228">
        <f t="shared" si="24"/>
        <v>-1181.7369772508528</v>
      </c>
      <c r="AT21" s="228">
        <f t="shared" si="24"/>
        <v>-1187.0744892647692</v>
      </c>
      <c r="AU21" s="228">
        <f t="shared" si="24"/>
        <v>-1192.4361090412815</v>
      </c>
      <c r="AV21" s="228">
        <f t="shared" si="24"/>
        <v>-1197.821945467118</v>
      </c>
      <c r="AW21" s="228">
        <f t="shared" si="24"/>
        <v>-1203.2321079208111</v>
      </c>
    </row>
    <row r="22" spans="1:50">
      <c r="A22" s="147">
        <v>229000</v>
      </c>
      <c r="B22" s="147" t="s">
        <v>279</v>
      </c>
      <c r="C22" s="229">
        <v>0</v>
      </c>
      <c r="D22" s="230">
        <f t="shared" ref="D22:I22" si="25">C22</f>
        <v>0</v>
      </c>
      <c r="E22" s="230">
        <f t="shared" si="25"/>
        <v>0</v>
      </c>
      <c r="F22" s="230">
        <f t="shared" si="25"/>
        <v>0</v>
      </c>
      <c r="G22" s="230">
        <f t="shared" si="25"/>
        <v>0</v>
      </c>
      <c r="H22" s="230">
        <f t="shared" si="25"/>
        <v>0</v>
      </c>
      <c r="I22" s="230">
        <f t="shared" si="25"/>
        <v>0</v>
      </c>
      <c r="J22" s="230">
        <f t="shared" ref="J22:AW22" si="26">I22</f>
        <v>0</v>
      </c>
      <c r="K22" s="230">
        <f t="shared" si="26"/>
        <v>0</v>
      </c>
      <c r="L22" s="230">
        <f t="shared" si="26"/>
        <v>0</v>
      </c>
      <c r="M22" s="230">
        <f t="shared" si="26"/>
        <v>0</v>
      </c>
      <c r="N22" s="233">
        <v>0</v>
      </c>
      <c r="O22" s="235">
        <f>-SUM(D32:O32)</f>
        <v>0</v>
      </c>
      <c r="P22" s="230">
        <f t="shared" si="26"/>
        <v>0</v>
      </c>
      <c r="Q22" s="230">
        <f t="shared" si="26"/>
        <v>0</v>
      </c>
      <c r="R22" s="230">
        <f t="shared" si="26"/>
        <v>0</v>
      </c>
      <c r="S22" s="230">
        <f t="shared" si="26"/>
        <v>0</v>
      </c>
      <c r="T22" s="230">
        <f t="shared" si="26"/>
        <v>0</v>
      </c>
      <c r="U22" s="230">
        <f t="shared" si="26"/>
        <v>0</v>
      </c>
      <c r="V22" s="230">
        <f t="shared" si="26"/>
        <v>0</v>
      </c>
      <c r="W22" s="230">
        <f t="shared" si="26"/>
        <v>0</v>
      </c>
      <c r="X22" s="230">
        <f t="shared" si="26"/>
        <v>0</v>
      </c>
      <c r="Y22" s="230">
        <f t="shared" si="26"/>
        <v>0</v>
      </c>
      <c r="Z22" s="233">
        <v>0</v>
      </c>
      <c r="AA22" s="235">
        <f>-SUM(P32:AA32)</f>
        <v>0</v>
      </c>
      <c r="AB22" s="230">
        <f t="shared" si="26"/>
        <v>0</v>
      </c>
      <c r="AC22" s="230">
        <f t="shared" si="26"/>
        <v>0</v>
      </c>
      <c r="AD22" s="230">
        <f t="shared" si="26"/>
        <v>0</v>
      </c>
      <c r="AE22" s="230">
        <f t="shared" si="26"/>
        <v>0</v>
      </c>
      <c r="AF22" s="230">
        <f t="shared" si="26"/>
        <v>0</v>
      </c>
      <c r="AG22" s="230">
        <f t="shared" si="26"/>
        <v>0</v>
      </c>
      <c r="AH22" s="230">
        <f t="shared" si="26"/>
        <v>0</v>
      </c>
      <c r="AI22" s="230">
        <f t="shared" si="26"/>
        <v>0</v>
      </c>
      <c r="AJ22" s="230">
        <f t="shared" si="26"/>
        <v>0</v>
      </c>
      <c r="AK22" s="230">
        <f t="shared" si="26"/>
        <v>0</v>
      </c>
      <c r="AL22" s="233">
        <v>0</v>
      </c>
      <c r="AM22" s="235">
        <f>-SUM(AB32:AM32)</f>
        <v>0</v>
      </c>
      <c r="AN22" s="230">
        <f t="shared" si="26"/>
        <v>0</v>
      </c>
      <c r="AO22" s="230">
        <f t="shared" si="26"/>
        <v>0</v>
      </c>
      <c r="AP22" s="230">
        <f t="shared" si="26"/>
        <v>0</v>
      </c>
      <c r="AQ22" s="230">
        <f t="shared" si="26"/>
        <v>0</v>
      </c>
      <c r="AR22" s="230">
        <f t="shared" si="26"/>
        <v>0</v>
      </c>
      <c r="AS22" s="230">
        <f t="shared" si="26"/>
        <v>0</v>
      </c>
      <c r="AT22" s="230">
        <f t="shared" si="26"/>
        <v>0</v>
      </c>
      <c r="AU22" s="230">
        <f t="shared" si="26"/>
        <v>0</v>
      </c>
      <c r="AV22" s="230">
        <f t="shared" si="26"/>
        <v>0</v>
      </c>
      <c r="AW22" s="230">
        <f t="shared" si="26"/>
        <v>0</v>
      </c>
    </row>
    <row r="23" spans="1:50">
      <c r="A23" s="147">
        <v>190449</v>
      </c>
      <c r="B23" s="147" t="s">
        <v>280</v>
      </c>
      <c r="C23" s="228">
        <f>C22*-0.21</f>
        <v>0</v>
      </c>
      <c r="D23" s="228">
        <f t="shared" ref="D23:I23" si="27">D22*-0.21</f>
        <v>0</v>
      </c>
      <c r="E23" s="228">
        <f t="shared" si="27"/>
        <v>0</v>
      </c>
      <c r="F23" s="228">
        <f t="shared" si="27"/>
        <v>0</v>
      </c>
      <c r="G23" s="228">
        <f t="shared" si="27"/>
        <v>0</v>
      </c>
      <c r="H23" s="228">
        <f t="shared" si="27"/>
        <v>0</v>
      </c>
      <c r="I23" s="228">
        <f t="shared" si="27"/>
        <v>0</v>
      </c>
      <c r="J23" s="228">
        <f>J22*-0.21</f>
        <v>0</v>
      </c>
      <c r="K23" s="228">
        <f>K22*-0.21</f>
        <v>0</v>
      </c>
      <c r="L23" s="228">
        <f>L22*-0.21</f>
        <v>0</v>
      </c>
      <c r="M23" s="228">
        <f>M22*-0.21</f>
        <v>0</v>
      </c>
      <c r="N23" s="228"/>
    </row>
    <row r="24" spans="1:50">
      <c r="B24" s="147" t="s">
        <v>281</v>
      </c>
      <c r="C24" s="228"/>
      <c r="D24" s="212">
        <v>5.1799999999999999E-2</v>
      </c>
      <c r="E24" s="209">
        <f t="shared" ref="E24:K24" si="28">D24</f>
        <v>5.1799999999999999E-2</v>
      </c>
      <c r="F24" s="209">
        <f t="shared" si="28"/>
        <v>5.1799999999999999E-2</v>
      </c>
      <c r="G24" s="210">
        <v>5.45E-2</v>
      </c>
      <c r="H24" s="209">
        <f t="shared" si="28"/>
        <v>5.45E-2</v>
      </c>
      <c r="I24" s="209">
        <f t="shared" si="28"/>
        <v>5.45E-2</v>
      </c>
      <c r="J24" s="212">
        <v>5.5E-2</v>
      </c>
      <c r="K24" s="209">
        <f t="shared" si="28"/>
        <v>5.5E-2</v>
      </c>
      <c r="L24" s="209">
        <f t="shared" ref="L24:AW24" si="29">K24</f>
        <v>5.5E-2</v>
      </c>
      <c r="M24" s="210">
        <v>5.4199999999999998E-2</v>
      </c>
      <c r="N24" s="209">
        <f t="shared" si="29"/>
        <v>5.4199999999999998E-2</v>
      </c>
      <c r="O24" s="209">
        <f t="shared" si="29"/>
        <v>5.4199999999999998E-2</v>
      </c>
      <c r="P24" s="209">
        <f t="shared" si="29"/>
        <v>5.4199999999999998E-2</v>
      </c>
      <c r="Q24" s="209">
        <f t="shared" si="29"/>
        <v>5.4199999999999998E-2</v>
      </c>
      <c r="R24" s="209">
        <f t="shared" si="29"/>
        <v>5.4199999999999998E-2</v>
      </c>
      <c r="S24" s="209">
        <f t="shared" si="29"/>
        <v>5.4199999999999998E-2</v>
      </c>
      <c r="T24" s="209">
        <f t="shared" si="29"/>
        <v>5.4199999999999998E-2</v>
      </c>
      <c r="U24" s="209">
        <f t="shared" si="29"/>
        <v>5.4199999999999998E-2</v>
      </c>
      <c r="V24" s="209">
        <f t="shared" si="29"/>
        <v>5.4199999999999998E-2</v>
      </c>
      <c r="W24" s="209">
        <f t="shared" si="29"/>
        <v>5.4199999999999998E-2</v>
      </c>
      <c r="X24" s="209">
        <f t="shared" si="29"/>
        <v>5.4199999999999998E-2</v>
      </c>
      <c r="Y24" s="209">
        <f t="shared" si="29"/>
        <v>5.4199999999999998E-2</v>
      </c>
      <c r="Z24" s="209">
        <f t="shared" si="29"/>
        <v>5.4199999999999998E-2</v>
      </c>
      <c r="AA24" s="209">
        <f t="shared" si="29"/>
        <v>5.4199999999999998E-2</v>
      </c>
      <c r="AB24" s="209">
        <f t="shared" si="29"/>
        <v>5.4199999999999998E-2</v>
      </c>
      <c r="AC24" s="209">
        <f t="shared" si="29"/>
        <v>5.4199999999999998E-2</v>
      </c>
      <c r="AD24" s="209">
        <f t="shared" si="29"/>
        <v>5.4199999999999998E-2</v>
      </c>
      <c r="AE24" s="209">
        <f t="shared" si="29"/>
        <v>5.4199999999999998E-2</v>
      </c>
      <c r="AF24" s="209">
        <f t="shared" si="29"/>
        <v>5.4199999999999998E-2</v>
      </c>
      <c r="AG24" s="209">
        <f t="shared" si="29"/>
        <v>5.4199999999999998E-2</v>
      </c>
      <c r="AH24" s="209">
        <f t="shared" si="29"/>
        <v>5.4199999999999998E-2</v>
      </c>
      <c r="AI24" s="209">
        <f t="shared" si="29"/>
        <v>5.4199999999999998E-2</v>
      </c>
      <c r="AJ24" s="209">
        <f t="shared" si="29"/>
        <v>5.4199999999999998E-2</v>
      </c>
      <c r="AK24" s="209">
        <f t="shared" si="29"/>
        <v>5.4199999999999998E-2</v>
      </c>
      <c r="AL24" s="209">
        <f t="shared" si="29"/>
        <v>5.4199999999999998E-2</v>
      </c>
      <c r="AM24" s="209">
        <f t="shared" si="29"/>
        <v>5.4199999999999998E-2</v>
      </c>
      <c r="AN24" s="209">
        <f t="shared" si="29"/>
        <v>5.4199999999999998E-2</v>
      </c>
      <c r="AO24" s="209">
        <f t="shared" si="29"/>
        <v>5.4199999999999998E-2</v>
      </c>
      <c r="AP24" s="209">
        <f t="shared" si="29"/>
        <v>5.4199999999999998E-2</v>
      </c>
      <c r="AQ24" s="209">
        <f t="shared" si="29"/>
        <v>5.4199999999999998E-2</v>
      </c>
      <c r="AR24" s="209">
        <f t="shared" si="29"/>
        <v>5.4199999999999998E-2</v>
      </c>
      <c r="AS24" s="209">
        <f t="shared" si="29"/>
        <v>5.4199999999999998E-2</v>
      </c>
      <c r="AT24" s="209">
        <f t="shared" si="29"/>
        <v>5.4199999999999998E-2</v>
      </c>
      <c r="AU24" s="209">
        <f t="shared" si="29"/>
        <v>5.4199999999999998E-2</v>
      </c>
      <c r="AV24" s="209">
        <f t="shared" si="29"/>
        <v>5.4199999999999998E-2</v>
      </c>
      <c r="AW24" s="209">
        <f t="shared" si="29"/>
        <v>5.4199999999999998E-2</v>
      </c>
    </row>
    <row r="25" spans="1:50">
      <c r="A25" s="147" t="s">
        <v>282</v>
      </c>
      <c r="C25" s="228"/>
      <c r="E25" s="228"/>
      <c r="F25" s="228"/>
      <c r="G25" s="228"/>
      <c r="H25" s="228"/>
    </row>
    <row r="26" spans="1:50">
      <c r="A26" s="147">
        <v>456328</v>
      </c>
      <c r="B26" s="147" t="s">
        <v>283</v>
      </c>
      <c r="C26" s="236" t="s">
        <v>292</v>
      </c>
      <c r="D26" s="229">
        <f>'Deferral Calc'!D57</f>
        <v>-535237.67000000004</v>
      </c>
      <c r="E26" s="229">
        <f>'Deferral Calc'!E57</f>
        <v>664634.85</v>
      </c>
      <c r="F26" s="229">
        <f>'Deferral Calc'!F57</f>
        <v>2878360.87</v>
      </c>
      <c r="G26" s="229">
        <f>'Deferral Calc'!G57</f>
        <v>-1273875.79</v>
      </c>
      <c r="H26" s="229">
        <f>'Deferral Calc'!H57</f>
        <v>-780147.4</v>
      </c>
      <c r="I26" s="229">
        <f>'Deferral Calc'!I57</f>
        <v>-295906.55</v>
      </c>
      <c r="J26" s="229">
        <f>'Deferral Calc'!J57</f>
        <v>-1375096.37</v>
      </c>
      <c r="K26" s="229">
        <f>'Deferral Calc'!K57</f>
        <v>593090.23</v>
      </c>
      <c r="L26" s="229">
        <f>'Deferral Calc'!L57</f>
        <v>-1043393.77</v>
      </c>
      <c r="M26" s="229">
        <f>'Deferral Calc'!M57</f>
        <v>641640.99</v>
      </c>
      <c r="N26" s="229">
        <f>'Deferral Calc'!N57</f>
        <v>-255411.43</v>
      </c>
      <c r="O26" s="229">
        <f>'Deferral Calc'!O57</f>
        <v>-410455.85</v>
      </c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</row>
    <row r="27" spans="1:50">
      <c r="A27" s="147">
        <v>456329</v>
      </c>
      <c r="B27" s="147" t="s">
        <v>284</v>
      </c>
      <c r="C27" s="236" t="s">
        <v>292</v>
      </c>
      <c r="D27" s="320">
        <f>'Deferral Calc'!D61</f>
        <v>-296292.27128944645</v>
      </c>
      <c r="E27" s="320">
        <f>'Deferral Calc'!E61</f>
        <v>-272162.63491997164</v>
      </c>
      <c r="F27" s="320">
        <f>'Deferral Calc'!F61</f>
        <v>-278208.33769254625</v>
      </c>
      <c r="G27" s="320">
        <f>'Deferral Calc'!G61</f>
        <v>-183363.54024748388</v>
      </c>
      <c r="H27" s="320">
        <f>'Deferral Calc'!H61</f>
        <v>-173738.52601963314</v>
      </c>
      <c r="I27" s="320">
        <f>'Deferral Calc'!I61</f>
        <v>-168844.84284645689</v>
      </c>
      <c r="J27" s="320">
        <f>'Deferral Calc'!J61</f>
        <v>-198271.22933240057</v>
      </c>
      <c r="K27" s="320">
        <f>'Deferral Calc'!K61</f>
        <v>-211025.35879319935</v>
      </c>
      <c r="L27" s="320">
        <f>'Deferral Calc'!L61</f>
        <v>-170320.14699723799</v>
      </c>
      <c r="M27" s="320">
        <f>'Deferral Calc'!M61</f>
        <v>-209091.41299720254</v>
      </c>
      <c r="N27" s="320">
        <f>'Deferral Calc'!N61</f>
        <v>545755.03657425975</v>
      </c>
      <c r="O27" s="320">
        <f>'Deferral Calc'!O61</f>
        <v>686128.56264887424</v>
      </c>
      <c r="P27" s="228">
        <f t="shared" ref="P27:AO27" si="30">P3*P4</f>
        <v>714442.48935442558</v>
      </c>
      <c r="Q27" s="228">
        <f t="shared" si="30"/>
        <v>580297.13539991365</v>
      </c>
      <c r="R27" s="228">
        <f t="shared" si="30"/>
        <v>570607.25874455075</v>
      </c>
      <c r="S27" s="228">
        <f t="shared" si="30"/>
        <v>461985.68333312811</v>
      </c>
      <c r="T27" s="228">
        <f t="shared" si="30"/>
        <v>415383.14109663665</v>
      </c>
      <c r="U27" s="228">
        <f t="shared" si="30"/>
        <v>410091.5774897103</v>
      </c>
      <c r="V27" s="228">
        <f t="shared" si="30"/>
        <v>503313.61345753417</v>
      </c>
      <c r="W27" s="228">
        <f t="shared" si="30"/>
        <v>492577.45799106546</v>
      </c>
      <c r="X27" s="228">
        <f t="shared" si="30"/>
        <v>407211.52246780216</v>
      </c>
      <c r="Y27" s="228">
        <f t="shared" si="30"/>
        <v>459154.2138467998</v>
      </c>
      <c r="Z27" s="228">
        <f t="shared" si="30"/>
        <v>404431.52339332062</v>
      </c>
      <c r="AA27" s="228">
        <f t="shared" si="30"/>
        <v>513932.05301998899</v>
      </c>
      <c r="AB27" s="228">
        <f t="shared" si="30"/>
        <v>505763.41358673613</v>
      </c>
      <c r="AC27" s="228">
        <f t="shared" si="30"/>
        <v>411162.19319069386</v>
      </c>
      <c r="AD27" s="228">
        <f t="shared" si="30"/>
        <v>397365.65799020324</v>
      </c>
      <c r="AE27" s="228">
        <f t="shared" si="30"/>
        <v>321830.78817327425</v>
      </c>
      <c r="AF27" s="228">
        <f t="shared" si="30"/>
        <v>289914.80980064656</v>
      </c>
      <c r="AG27" s="228">
        <f t="shared" si="30"/>
        <v>282490.71803396201</v>
      </c>
      <c r="AH27" s="228">
        <f t="shared" si="30"/>
        <v>341576.74602022686</v>
      </c>
      <c r="AI27" s="228">
        <f t="shared" si="30"/>
        <v>337209.61904336081</v>
      </c>
      <c r="AJ27" s="228">
        <f t="shared" si="30"/>
        <v>280688.4968580397</v>
      </c>
      <c r="AK27" s="228">
        <f t="shared" si="30"/>
        <v>314594.95641981985</v>
      </c>
      <c r="AL27" s="228">
        <f t="shared" si="30"/>
        <v>0</v>
      </c>
      <c r="AM27" s="228">
        <f t="shared" si="30"/>
        <v>0</v>
      </c>
      <c r="AN27" s="228">
        <f t="shared" si="30"/>
        <v>0</v>
      </c>
      <c r="AO27" s="228">
        <f t="shared" si="30"/>
        <v>0</v>
      </c>
      <c r="AP27" s="228">
        <f t="shared" ref="AP27:AW27" si="31">AP3*AP4</f>
        <v>0</v>
      </c>
      <c r="AQ27" s="228">
        <f t="shared" si="31"/>
        <v>0</v>
      </c>
      <c r="AR27" s="228">
        <f t="shared" si="31"/>
        <v>0</v>
      </c>
      <c r="AS27" s="228">
        <f t="shared" si="31"/>
        <v>0</v>
      </c>
      <c r="AT27" s="228">
        <f t="shared" si="31"/>
        <v>0</v>
      </c>
      <c r="AU27" s="228">
        <f t="shared" si="31"/>
        <v>0</v>
      </c>
      <c r="AV27" s="228">
        <f t="shared" si="31"/>
        <v>0</v>
      </c>
      <c r="AW27" s="228">
        <f t="shared" si="31"/>
        <v>0</v>
      </c>
    </row>
    <row r="28" spans="1:50">
      <c r="A28" s="194" t="s">
        <v>285</v>
      </c>
      <c r="B28" s="147" t="s">
        <v>286</v>
      </c>
      <c r="C28" s="228"/>
      <c r="D28" s="230">
        <f t="shared" ref="D28:I28" si="32">SUM(C15:C20,C22)-SUM(D15:D20,D22)-SUM(D26:D27,D31:D32)</f>
        <v>-29786.913969616173</v>
      </c>
      <c r="E28" s="230">
        <f t="shared" si="32"/>
        <v>-30863.12707398826</v>
      </c>
      <c r="F28" s="230">
        <f t="shared" si="32"/>
        <v>-24537.271159411874</v>
      </c>
      <c r="G28" s="230">
        <f t="shared" si="32"/>
        <v>-23332.315601829905</v>
      </c>
      <c r="H28" s="230">
        <f t="shared" si="32"/>
        <v>-28913.546804629266</v>
      </c>
      <c r="I28" s="230">
        <f t="shared" si="32"/>
        <v>-32266.35140795901</v>
      </c>
      <c r="J28" s="230">
        <f t="shared" ref="J28:AW28" si="33">SUM(I15:I20,I22)-SUM(J15:J20,J22)-SUM(J26:J27,J31:J32)</f>
        <v>-37380.949781537056</v>
      </c>
      <c r="K28" s="230">
        <f t="shared" si="33"/>
        <v>-40282.347886658681</v>
      </c>
      <c r="L28" s="230">
        <f t="shared" si="33"/>
        <v>-42372.837711074157</v>
      </c>
      <c r="M28" s="230">
        <f t="shared" si="33"/>
        <v>-43712.018977668311</v>
      </c>
      <c r="N28" s="230">
        <f t="shared" si="33"/>
        <v>-42276.917823806463</v>
      </c>
      <c r="O28" s="230">
        <f t="shared" si="33"/>
        <v>-41189.615048399311</v>
      </c>
      <c r="P28" s="230">
        <f t="shared" si="33"/>
        <v>-39139.644645176362</v>
      </c>
      <c r="Q28" s="230">
        <f t="shared" si="33"/>
        <v>-36392.471720920177</v>
      </c>
      <c r="R28" s="230">
        <f t="shared" si="33"/>
        <v>-33957.718628083239</v>
      </c>
      <c r="S28" s="230">
        <f t="shared" si="33"/>
        <v>-31779.155263028457</v>
      </c>
      <c r="T28" s="230">
        <f t="shared" si="33"/>
        <v>-29941.299852461554</v>
      </c>
      <c r="U28" s="230">
        <f t="shared" si="33"/>
        <v>-28212.337650654721</v>
      </c>
      <c r="V28" s="230">
        <f t="shared" si="33"/>
        <v>-26276.989986154891</v>
      </c>
      <c r="W28" s="230">
        <f t="shared" si="33"/>
        <v>-24146.620387903415</v>
      </c>
      <c r="X28" s="230">
        <f t="shared" si="33"/>
        <v>-22223.659175786073</v>
      </c>
      <c r="Y28" s="230">
        <f t="shared" si="33"/>
        <v>-20367.493415219593</v>
      </c>
      <c r="Z28" s="230">
        <f t="shared" si="33"/>
        <v>-18509.222137211123</v>
      </c>
      <c r="AA28" s="230">
        <f t="shared" si="33"/>
        <v>-16518.851047130942</v>
      </c>
      <c r="AB28" s="230">
        <f t="shared" si="33"/>
        <v>-14290.648928940238</v>
      </c>
      <c r="AC28" s="230">
        <f t="shared" si="33"/>
        <v>-12284.471364630386</v>
      </c>
      <c r="AD28" s="230">
        <f t="shared" si="33"/>
        <v>-10514.03082971042</v>
      </c>
      <c r="AE28" s="230">
        <f t="shared" si="33"/>
        <v>-8937.3338947055163</v>
      </c>
      <c r="AF28" s="230">
        <f t="shared" si="33"/>
        <v>-7596.175377372012</v>
      </c>
      <c r="AG28" s="230">
        <f t="shared" si="33"/>
        <v>-6337.8022858000477</v>
      </c>
      <c r="AH28" s="230">
        <f t="shared" si="33"/>
        <v>-4957.075669801794</v>
      </c>
      <c r="AI28" s="230">
        <f t="shared" si="33"/>
        <v>-3446.5392538084416</v>
      </c>
      <c r="AJ28" s="230">
        <f t="shared" si="33"/>
        <v>-2066.6862110275542</v>
      </c>
      <c r="AK28" s="230">
        <f t="shared" si="33"/>
        <v>-731.67227842815919</v>
      </c>
      <c r="AL28" s="230">
        <f t="shared" si="33"/>
        <v>-24.516721637643059</v>
      </c>
      <c r="AM28" s="230">
        <f t="shared" si="33"/>
        <v>-24.627455497039591</v>
      </c>
      <c r="AN28" s="230">
        <f t="shared" si="33"/>
        <v>-24.738689504367358</v>
      </c>
      <c r="AO28" s="230">
        <f t="shared" si="33"/>
        <v>-24.850425918629298</v>
      </c>
      <c r="AP28" s="230">
        <f t="shared" si="33"/>
        <v>-24.962667009028337</v>
      </c>
      <c r="AQ28" s="230">
        <f t="shared" si="33"/>
        <v>-25.075415055019221</v>
      </c>
      <c r="AR28" s="230">
        <f t="shared" si="33"/>
        <v>-25.188672346350359</v>
      </c>
      <c r="AS28" s="230">
        <f t="shared" si="33"/>
        <v>-25.302441183114752</v>
      </c>
      <c r="AT28" s="230">
        <f t="shared" si="33"/>
        <v>-25.416723875791831</v>
      </c>
      <c r="AU28" s="230">
        <f t="shared" si="33"/>
        <v>-25.53152274529748</v>
      </c>
      <c r="AV28" s="230">
        <f t="shared" si="33"/>
        <v>-25.646840123030415</v>
      </c>
      <c r="AW28" s="230">
        <f t="shared" si="33"/>
        <v>-25.762678350919487</v>
      </c>
    </row>
    <row r="29" spans="1:50">
      <c r="A29" s="194" t="s">
        <v>287</v>
      </c>
      <c r="B29" s="147" t="s">
        <v>288</v>
      </c>
      <c r="C29" s="228"/>
      <c r="D29" s="230">
        <f t="shared" ref="D29:I29" si="34">SUM(D26:D27,D31:D32)*-0.21</f>
        <v>166575.76858913939</v>
      </c>
      <c r="E29" s="230">
        <f t="shared" si="34"/>
        <v>-31700.007032163037</v>
      </c>
      <c r="F29" s="230">
        <f t="shared" si="34"/>
        <v>-493064.53713756392</v>
      </c>
      <c r="G29" s="230">
        <f t="shared" si="34"/>
        <v>342563.78315197164</v>
      </c>
      <c r="H29" s="230">
        <f t="shared" si="34"/>
        <v>232565.77176412294</v>
      </c>
      <c r="I29" s="230">
        <f t="shared" si="34"/>
        <v>127075.26102849049</v>
      </c>
      <c r="J29" s="230">
        <f t="shared" ref="J29:AW29" si="35">SUM(J26:J27,J31:J32)*-0.21</f>
        <v>368392.90614900721</v>
      </c>
      <c r="K29" s="230">
        <f t="shared" si="35"/>
        <v>-41806.876373365783</v>
      </c>
      <c r="L29" s="230">
        <f t="shared" si="35"/>
        <v>277901.33216941997</v>
      </c>
      <c r="M29" s="230">
        <f t="shared" si="35"/>
        <v>-90835.411170587467</v>
      </c>
      <c r="N29" s="230">
        <f t="shared" si="35"/>
        <v>-60972.157380594545</v>
      </c>
      <c r="O29" s="230">
        <f t="shared" si="35"/>
        <v>-57891.26965626359</v>
      </c>
      <c r="P29" s="230">
        <f t="shared" si="35"/>
        <v>-150032.92276442936</v>
      </c>
      <c r="Q29" s="230">
        <f t="shared" si="35"/>
        <v>-121862.39843398186</v>
      </c>
      <c r="R29" s="230">
        <f t="shared" si="35"/>
        <v>-119827.52433635565</v>
      </c>
      <c r="S29" s="230">
        <f t="shared" si="35"/>
        <v>-97016.993499956894</v>
      </c>
      <c r="T29" s="230">
        <f t="shared" si="35"/>
        <v>-87230.459630293699</v>
      </c>
      <c r="U29" s="230">
        <f t="shared" si="35"/>
        <v>-86119.231272839155</v>
      </c>
      <c r="V29" s="230">
        <f t="shared" si="35"/>
        <v>-105695.85882608217</v>
      </c>
      <c r="W29" s="230">
        <f t="shared" si="35"/>
        <v>-103441.26617812374</v>
      </c>
      <c r="X29" s="230">
        <f t="shared" si="35"/>
        <v>-85514.419718238452</v>
      </c>
      <c r="Y29" s="230">
        <f t="shared" si="35"/>
        <v>-96422.38490782796</v>
      </c>
      <c r="Z29" s="230">
        <f t="shared" si="35"/>
        <v>-84930.619912597322</v>
      </c>
      <c r="AA29" s="230">
        <f t="shared" si="35"/>
        <v>-107925.73113419769</v>
      </c>
      <c r="AB29" s="230">
        <f t="shared" si="35"/>
        <v>-106210.31685321458</v>
      </c>
      <c r="AC29" s="230">
        <f t="shared" si="35"/>
        <v>-86344.060570045709</v>
      </c>
      <c r="AD29" s="230">
        <f t="shared" si="35"/>
        <v>-83446.788177942683</v>
      </c>
      <c r="AE29" s="230">
        <f t="shared" si="35"/>
        <v>-67584.465516387587</v>
      </c>
      <c r="AF29" s="230">
        <f t="shared" si="35"/>
        <v>-60882.110058135775</v>
      </c>
      <c r="AG29" s="230">
        <f t="shared" si="35"/>
        <v>-59323.050787132022</v>
      </c>
      <c r="AH29" s="230">
        <f t="shared" si="35"/>
        <v>-71731.116664247631</v>
      </c>
      <c r="AI29" s="230">
        <f t="shared" si="35"/>
        <v>-70814.019999105774</v>
      </c>
      <c r="AJ29" s="230">
        <f t="shared" si="35"/>
        <v>-58944.584340188332</v>
      </c>
      <c r="AK29" s="230">
        <f t="shared" si="35"/>
        <v>-66064.940848162165</v>
      </c>
      <c r="AL29" s="230">
        <f t="shared" si="35"/>
        <v>0</v>
      </c>
      <c r="AM29" s="230">
        <f t="shared" si="35"/>
        <v>0</v>
      </c>
      <c r="AN29" s="230">
        <f t="shared" si="35"/>
        <v>0</v>
      </c>
      <c r="AO29" s="230">
        <f t="shared" si="35"/>
        <v>0</v>
      </c>
      <c r="AP29" s="230">
        <f t="shared" si="35"/>
        <v>0</v>
      </c>
      <c r="AQ29" s="230">
        <f t="shared" si="35"/>
        <v>0</v>
      </c>
      <c r="AR29" s="230">
        <f t="shared" si="35"/>
        <v>0</v>
      </c>
      <c r="AS29" s="230">
        <f t="shared" si="35"/>
        <v>0</v>
      </c>
      <c r="AT29" s="230">
        <f t="shared" si="35"/>
        <v>0</v>
      </c>
      <c r="AU29" s="230">
        <f t="shared" si="35"/>
        <v>0</v>
      </c>
      <c r="AV29" s="230">
        <f t="shared" si="35"/>
        <v>0</v>
      </c>
      <c r="AW29" s="230">
        <f t="shared" si="35"/>
        <v>0</v>
      </c>
    </row>
    <row r="30" spans="1:50">
      <c r="A30" s="194" t="s">
        <v>289</v>
      </c>
      <c r="B30" s="147" t="s">
        <v>290</v>
      </c>
      <c r="C30" s="228"/>
      <c r="D30" s="230">
        <f t="shared" ref="D30:I30" si="36">D28*-0.21</f>
        <v>6255.2519336193964</v>
      </c>
      <c r="E30" s="230">
        <f t="shared" si="36"/>
        <v>6481.2566855375344</v>
      </c>
      <c r="F30" s="230">
        <f t="shared" si="36"/>
        <v>5152.8269434764934</v>
      </c>
      <c r="G30" s="230">
        <f t="shared" si="36"/>
        <v>4899.7862763842795</v>
      </c>
      <c r="H30" s="230">
        <f t="shared" si="36"/>
        <v>6071.8448289721455</v>
      </c>
      <c r="I30" s="230">
        <f t="shared" si="36"/>
        <v>6775.9337956713916</v>
      </c>
      <c r="J30" s="230">
        <f t="shared" ref="J30:AW30" si="37">J28*-0.21</f>
        <v>7849.9994541227816</v>
      </c>
      <c r="K30" s="230">
        <f t="shared" si="37"/>
        <v>8459.293056198323</v>
      </c>
      <c r="L30" s="230">
        <f t="shared" si="37"/>
        <v>8898.295919325572</v>
      </c>
      <c r="M30" s="230">
        <f t="shared" si="37"/>
        <v>9179.5239853103449</v>
      </c>
      <c r="N30" s="230">
        <f t="shared" si="37"/>
        <v>8878.1527429993566</v>
      </c>
      <c r="O30" s="230">
        <f t="shared" si="37"/>
        <v>8649.8191601638555</v>
      </c>
      <c r="P30" s="230">
        <f t="shared" si="37"/>
        <v>8219.3253754870366</v>
      </c>
      <c r="Q30" s="230">
        <f t="shared" si="37"/>
        <v>7642.4190613932369</v>
      </c>
      <c r="R30" s="230">
        <f t="shared" si="37"/>
        <v>7131.1209118974803</v>
      </c>
      <c r="S30" s="230">
        <f t="shared" si="37"/>
        <v>6673.6226052359752</v>
      </c>
      <c r="T30" s="230">
        <f t="shared" si="37"/>
        <v>6287.6729690169259</v>
      </c>
      <c r="U30" s="230">
        <f t="shared" si="37"/>
        <v>5924.5909066374916</v>
      </c>
      <c r="V30" s="230">
        <f t="shared" si="37"/>
        <v>5518.1678970925268</v>
      </c>
      <c r="W30" s="230">
        <f t="shared" si="37"/>
        <v>5070.7902814597173</v>
      </c>
      <c r="X30" s="230">
        <f t="shared" si="37"/>
        <v>4666.9684269150748</v>
      </c>
      <c r="Y30" s="230">
        <f t="shared" si="37"/>
        <v>4277.1736171961147</v>
      </c>
      <c r="Z30" s="230">
        <f t="shared" si="37"/>
        <v>3886.936648814336</v>
      </c>
      <c r="AA30" s="230">
        <f t="shared" si="37"/>
        <v>3468.9587198974978</v>
      </c>
      <c r="AB30" s="230">
        <f t="shared" si="37"/>
        <v>3001.0362750774498</v>
      </c>
      <c r="AC30" s="230">
        <f t="shared" si="37"/>
        <v>2579.7389865723812</v>
      </c>
      <c r="AD30" s="230">
        <f t="shared" si="37"/>
        <v>2207.9464742391883</v>
      </c>
      <c r="AE30" s="230">
        <f t="shared" si="37"/>
        <v>1876.8401178881584</v>
      </c>
      <c r="AF30" s="230">
        <f t="shared" si="37"/>
        <v>1595.1968292481224</v>
      </c>
      <c r="AG30" s="230">
        <f t="shared" si="37"/>
        <v>1330.9384800180101</v>
      </c>
      <c r="AH30" s="230">
        <f t="shared" si="37"/>
        <v>1040.9858906583768</v>
      </c>
      <c r="AI30" s="230">
        <f t="shared" si="37"/>
        <v>723.77324329977273</v>
      </c>
      <c r="AJ30" s="230">
        <f t="shared" si="37"/>
        <v>434.00410431578638</v>
      </c>
      <c r="AK30" s="230">
        <f t="shared" si="37"/>
        <v>153.65117846991342</v>
      </c>
      <c r="AL30" s="230">
        <f t="shared" si="37"/>
        <v>5.148511543905042</v>
      </c>
      <c r="AM30" s="230">
        <f t="shared" si="37"/>
        <v>5.1717656543783139</v>
      </c>
      <c r="AN30" s="230">
        <f t="shared" si="37"/>
        <v>5.1951247959171445</v>
      </c>
      <c r="AO30" s="230">
        <f t="shared" si="37"/>
        <v>5.2185894429121529</v>
      </c>
      <c r="AP30" s="230">
        <f t="shared" si="37"/>
        <v>5.2421600718959507</v>
      </c>
      <c r="AQ30" s="230">
        <f t="shared" si="37"/>
        <v>5.2658371615540362</v>
      </c>
      <c r="AR30" s="230">
        <f t="shared" si="37"/>
        <v>5.2896211927335752</v>
      </c>
      <c r="AS30" s="230">
        <f t="shared" si="37"/>
        <v>5.3135126484540978</v>
      </c>
      <c r="AT30" s="230">
        <f t="shared" si="37"/>
        <v>5.3375120139162844</v>
      </c>
      <c r="AU30" s="230">
        <f t="shared" si="37"/>
        <v>5.3616197765124705</v>
      </c>
      <c r="AV30" s="230">
        <f t="shared" si="37"/>
        <v>5.3858364258363869</v>
      </c>
      <c r="AW30" s="230">
        <f t="shared" si="37"/>
        <v>5.4101624536930917</v>
      </c>
    </row>
    <row r="31" spans="1:50">
      <c r="A31" s="147">
        <v>456311</v>
      </c>
      <c r="B31" s="147" t="s">
        <v>291</v>
      </c>
      <c r="C31" s="228"/>
      <c r="D31" s="230">
        <f>-(SUM(D19:D20)-SUM(C19:C20))</f>
        <v>38311.995626877993</v>
      </c>
      <c r="E31" s="230">
        <f t="shared" ref="E31:I31" si="38">-(SUM(E19:E20)-SUM(D19:D20))</f>
        <v>-241519.80064115673</v>
      </c>
      <c r="F31" s="230">
        <f t="shared" si="38"/>
        <v>-252226.16498572112</v>
      </c>
      <c r="G31" s="230">
        <f t="shared" si="38"/>
        <v>-174016.78000000003</v>
      </c>
      <c r="H31" s="230">
        <f t="shared" si="38"/>
        <v>-153570.13</v>
      </c>
      <c r="I31" s="230">
        <f t="shared" si="38"/>
        <v>-140368.89776540268</v>
      </c>
      <c r="J31" s="230">
        <f t="shared" ref="J31:AW31" si="39">-(SUM(J19:J20)-SUM(I19:I20))</f>
        <v>-180884.33471049089</v>
      </c>
      <c r="K31" s="230">
        <f t="shared" si="39"/>
        <v>-182984.50752410642</v>
      </c>
      <c r="L31" s="230">
        <f t="shared" si="39"/>
        <v>-109625.76</v>
      </c>
      <c r="M31" s="230">
        <f t="shared" si="39"/>
        <v>0</v>
      </c>
      <c r="N31" s="230">
        <f t="shared" si="39"/>
        <v>0</v>
      </c>
      <c r="O31" s="230">
        <f>-(SUM(O19:O20)-SUM(N19:N20))</f>
        <v>0</v>
      </c>
      <c r="P31" s="230">
        <f t="shared" si="39"/>
        <v>0</v>
      </c>
      <c r="Q31" s="230">
        <f t="shared" si="39"/>
        <v>0</v>
      </c>
      <c r="R31" s="230">
        <f t="shared" si="39"/>
        <v>0</v>
      </c>
      <c r="S31" s="230">
        <f t="shared" si="39"/>
        <v>0</v>
      </c>
      <c r="T31" s="230">
        <f t="shared" si="39"/>
        <v>0</v>
      </c>
      <c r="U31" s="230">
        <f t="shared" si="39"/>
        <v>0</v>
      </c>
      <c r="V31" s="230">
        <f t="shared" si="39"/>
        <v>0</v>
      </c>
      <c r="W31" s="230">
        <f t="shared" si="39"/>
        <v>0</v>
      </c>
      <c r="X31" s="230">
        <f t="shared" si="39"/>
        <v>0</v>
      </c>
      <c r="Y31" s="230">
        <f t="shared" si="39"/>
        <v>0</v>
      </c>
      <c r="Z31" s="230">
        <f t="shared" si="39"/>
        <v>0</v>
      </c>
      <c r="AA31" s="230">
        <f t="shared" si="39"/>
        <v>0</v>
      </c>
      <c r="AB31" s="230">
        <f t="shared" si="39"/>
        <v>0</v>
      </c>
      <c r="AC31" s="230">
        <f t="shared" si="39"/>
        <v>0</v>
      </c>
      <c r="AD31" s="230">
        <f t="shared" si="39"/>
        <v>0</v>
      </c>
      <c r="AE31" s="230">
        <f t="shared" si="39"/>
        <v>0</v>
      </c>
      <c r="AF31" s="230">
        <f t="shared" si="39"/>
        <v>0</v>
      </c>
      <c r="AG31" s="230">
        <f t="shared" si="39"/>
        <v>0</v>
      </c>
      <c r="AH31" s="230">
        <f t="shared" si="39"/>
        <v>0</v>
      </c>
      <c r="AI31" s="230">
        <f t="shared" si="39"/>
        <v>0</v>
      </c>
      <c r="AJ31" s="230">
        <f t="shared" si="39"/>
        <v>0</v>
      </c>
      <c r="AK31" s="230">
        <f t="shared" si="39"/>
        <v>0</v>
      </c>
      <c r="AL31" s="230">
        <f t="shared" si="39"/>
        <v>0</v>
      </c>
      <c r="AM31" s="230">
        <f t="shared" si="39"/>
        <v>0</v>
      </c>
      <c r="AN31" s="230">
        <f t="shared" si="39"/>
        <v>0</v>
      </c>
      <c r="AO31" s="230">
        <f t="shared" si="39"/>
        <v>0</v>
      </c>
      <c r="AP31" s="230">
        <f t="shared" si="39"/>
        <v>0</v>
      </c>
      <c r="AQ31" s="230">
        <f t="shared" si="39"/>
        <v>0</v>
      </c>
      <c r="AR31" s="230">
        <f t="shared" si="39"/>
        <v>0</v>
      </c>
      <c r="AS31" s="230">
        <f t="shared" si="39"/>
        <v>0</v>
      </c>
      <c r="AT31" s="230">
        <f t="shared" si="39"/>
        <v>0</v>
      </c>
      <c r="AU31" s="230">
        <f t="shared" si="39"/>
        <v>0</v>
      </c>
      <c r="AV31" s="230">
        <f t="shared" si="39"/>
        <v>0</v>
      </c>
      <c r="AW31" s="230">
        <f t="shared" si="39"/>
        <v>0</v>
      </c>
    </row>
    <row r="32" spans="1:50">
      <c r="A32" s="147">
        <v>449100</v>
      </c>
      <c r="B32" s="147" t="s">
        <v>279</v>
      </c>
      <c r="C32" s="237">
        <v>0</v>
      </c>
      <c r="D32" s="237"/>
      <c r="E32" s="237"/>
      <c r="F32" s="237"/>
      <c r="G32" s="237"/>
      <c r="H32" s="237"/>
      <c r="I32" s="237"/>
      <c r="K32" s="238"/>
      <c r="L32" s="237"/>
      <c r="N32" s="228"/>
      <c r="O32" s="237"/>
      <c r="P32" s="166"/>
      <c r="R32" s="237"/>
      <c r="U32" s="237"/>
      <c r="W32" s="238"/>
      <c r="X32" s="237"/>
      <c r="Z32" s="228"/>
      <c r="AA32" s="237"/>
      <c r="AB32" s="166"/>
      <c r="AD32" s="237"/>
      <c r="AG32" s="237"/>
      <c r="AI32" s="238"/>
      <c r="AJ32" s="237"/>
      <c r="AL32" s="228"/>
      <c r="AM32" s="237"/>
      <c r="AN32" s="166"/>
      <c r="AP32" s="237"/>
      <c r="AS32" s="237"/>
      <c r="AU32" s="238"/>
      <c r="AV32" s="237"/>
      <c r="AX32" s="166"/>
    </row>
    <row r="33" spans="1:49">
      <c r="C33" s="228"/>
      <c r="D33" s="228"/>
      <c r="E33" s="228"/>
      <c r="F33" s="228"/>
      <c r="G33" s="228"/>
      <c r="H33" s="228"/>
    </row>
    <row r="34" spans="1:49">
      <c r="A34" s="369" t="s">
        <v>175</v>
      </c>
      <c r="B34" s="369"/>
      <c r="C34" s="321" t="s">
        <v>349</v>
      </c>
      <c r="D34" s="316">
        <f>'Deferral Calc'!D41</f>
        <v>179506335.33200002</v>
      </c>
      <c r="E34" s="316">
        <f>'Deferral Calc'!E41</f>
        <v>176387989.83200002</v>
      </c>
      <c r="F34" s="316">
        <f>'Deferral Calc'!F41</f>
        <v>169824262.03900003</v>
      </c>
      <c r="G34" s="316">
        <f>'Deferral Calc'!G41</f>
        <v>162046752.50199997</v>
      </c>
      <c r="H34" s="316">
        <f>'Deferral Calc'!H41</f>
        <v>174360483.80799997</v>
      </c>
      <c r="I34" s="316">
        <f>'Deferral Calc'!I41</f>
        <v>184858484.44</v>
      </c>
      <c r="J34" s="316">
        <f>'Deferral Calc'!J41</f>
        <v>199230125.49899998</v>
      </c>
      <c r="K34" s="316">
        <f>'Deferral Calc'!K41</f>
        <v>198610181.51300004</v>
      </c>
      <c r="L34" s="316">
        <f>'Deferral Calc'!L41</f>
        <v>173798213.252</v>
      </c>
      <c r="M34" s="316">
        <f>'Deferral Calc'!M41</f>
        <v>189099379.097</v>
      </c>
      <c r="N34" s="316">
        <f>'Deferral Calc'!N41</f>
        <v>163525025.52900004</v>
      </c>
      <c r="O34" s="316">
        <f>'Deferral Calc'!O41</f>
        <v>176620049.192</v>
      </c>
    </row>
    <row r="35" spans="1:49" s="166" customFormat="1">
      <c r="A35" s="317" t="s">
        <v>262</v>
      </c>
      <c r="B35" s="318" t="str">
        <f>B3</f>
        <v>EREV June Mid-Month 6 12 19.xlsm</v>
      </c>
      <c r="C35" s="315"/>
      <c r="D35" s="316">
        <v>184468590</v>
      </c>
      <c r="E35" s="316">
        <v>164099125</v>
      </c>
      <c r="F35" s="316">
        <v>172149105</v>
      </c>
      <c r="G35" s="316">
        <v>160267936</v>
      </c>
      <c r="H35" s="316">
        <v>170125404</v>
      </c>
      <c r="I35" s="316">
        <v>177287941</v>
      </c>
      <c r="J35" s="316">
        <v>213850208</v>
      </c>
      <c r="K35" s="316">
        <v>213850208</v>
      </c>
      <c r="L35" s="332">
        <v>173158830.75717321</v>
      </c>
      <c r="M35" s="332">
        <v>174406803.02629891</v>
      </c>
      <c r="N35" s="332">
        <v>176217476.40958786</v>
      </c>
      <c r="O35" s="332">
        <v>191008537.34804767</v>
      </c>
      <c r="P35" s="332">
        <v>187592946.52439362</v>
      </c>
      <c r="Q35" s="332">
        <v>162719023.535822</v>
      </c>
      <c r="R35" s="332">
        <v>172199861.53589886</v>
      </c>
      <c r="S35" s="332">
        <v>161480356.82075581</v>
      </c>
      <c r="T35" s="332">
        <v>169195152.45387799</v>
      </c>
      <c r="U35" s="332">
        <v>178667636.5377675</v>
      </c>
      <c r="V35" s="332">
        <v>208481020.45756638</v>
      </c>
      <c r="W35" s="332">
        <v>203388152.09368077</v>
      </c>
      <c r="X35" s="332">
        <v>173765209.03215834</v>
      </c>
      <c r="Y35" s="332">
        <v>177017431.7294769</v>
      </c>
      <c r="Z35" s="332">
        <v>177541458.19576803</v>
      </c>
      <c r="AA35" s="332">
        <v>190719275.92886353</v>
      </c>
      <c r="AB35" s="332">
        <v>186999074.44125628</v>
      </c>
      <c r="AC35" s="332">
        <v>163657325.80316165</v>
      </c>
      <c r="AD35" s="332">
        <v>172077416.74999869</v>
      </c>
      <c r="AE35" s="332">
        <v>160980761.71681473</v>
      </c>
      <c r="AF35" s="332">
        <v>169589854.7654919</v>
      </c>
      <c r="AG35" s="332">
        <v>180462552.9585067</v>
      </c>
      <c r="AH35" s="332">
        <v>209811546.50937822</v>
      </c>
      <c r="AI35" s="332">
        <v>203520352.81222355</v>
      </c>
      <c r="AJ35" s="332">
        <v>175077630.94931063</v>
      </c>
      <c r="AK35" s="332">
        <v>179604726.56271186</v>
      </c>
      <c r="AL35" s="332">
        <v>179838764.95652825</v>
      </c>
      <c r="AM35" s="332">
        <v>192193606.78509936</v>
      </c>
      <c r="AN35" s="332">
        <v>187428776.7641961</v>
      </c>
      <c r="AO35" s="332">
        <v>164472176.83302253</v>
      </c>
      <c r="AP35" s="332">
        <v>172076141.17969131</v>
      </c>
      <c r="AQ35" s="332">
        <v>160685406.71998551</v>
      </c>
      <c r="AR35" s="332">
        <v>169454670.48524275</v>
      </c>
      <c r="AS35" s="332">
        <v>181311715.07302374</v>
      </c>
      <c r="AT35" s="332">
        <v>210755210.70879379</v>
      </c>
      <c r="AU35" s="332">
        <v>203801194.50120708</v>
      </c>
      <c r="AV35" s="332">
        <v>175844663.74666709</v>
      </c>
      <c r="AW35" s="332">
        <v>181405989.29631245</v>
      </c>
    </row>
    <row r="36" spans="1:49" s="224" customFormat="1">
      <c r="A36" s="222" t="s">
        <v>227</v>
      </c>
      <c r="B36" s="223"/>
      <c r="D36" s="255">
        <v>5.1999999999999995E-4</v>
      </c>
      <c r="E36" s="224">
        <f t="shared" ref="E36:J36" si="40">D36</f>
        <v>5.1999999999999995E-4</v>
      </c>
      <c r="F36" s="224">
        <f t="shared" si="40"/>
        <v>5.1999999999999995E-4</v>
      </c>
      <c r="G36" s="224">
        <f t="shared" si="40"/>
        <v>5.1999999999999995E-4</v>
      </c>
      <c r="H36" s="224">
        <f t="shared" si="40"/>
        <v>5.1999999999999995E-4</v>
      </c>
      <c r="I36" s="224">
        <f t="shared" si="40"/>
        <v>5.1999999999999995E-4</v>
      </c>
      <c r="J36" s="224">
        <f t="shared" si="40"/>
        <v>5.1999999999999995E-4</v>
      </c>
      <c r="K36" s="224">
        <f t="shared" ref="K36:AW36" si="41">J36</f>
        <v>5.1999999999999995E-4</v>
      </c>
      <c r="L36" s="224">
        <f t="shared" si="41"/>
        <v>5.1999999999999995E-4</v>
      </c>
      <c r="M36" s="224">
        <f t="shared" si="41"/>
        <v>5.1999999999999995E-4</v>
      </c>
      <c r="N36" s="255">
        <v>3.49E-3</v>
      </c>
      <c r="O36" s="224">
        <f t="shared" ref="O36:Y36" si="42">N36</f>
        <v>3.49E-3</v>
      </c>
      <c r="P36" s="224">
        <f t="shared" si="42"/>
        <v>3.49E-3</v>
      </c>
      <c r="Q36" s="224">
        <f t="shared" si="42"/>
        <v>3.49E-3</v>
      </c>
      <c r="R36" s="224">
        <f t="shared" si="42"/>
        <v>3.49E-3</v>
      </c>
      <c r="S36" s="224">
        <f t="shared" si="42"/>
        <v>3.49E-3</v>
      </c>
      <c r="T36" s="224">
        <f t="shared" si="42"/>
        <v>3.49E-3</v>
      </c>
      <c r="U36" s="224">
        <f t="shared" si="42"/>
        <v>3.49E-3</v>
      </c>
      <c r="V36" s="224">
        <f t="shared" si="42"/>
        <v>3.49E-3</v>
      </c>
      <c r="W36" s="224">
        <f t="shared" si="42"/>
        <v>3.49E-3</v>
      </c>
      <c r="X36" s="224">
        <f t="shared" si="42"/>
        <v>3.49E-3</v>
      </c>
      <c r="Y36" s="224">
        <f t="shared" si="42"/>
        <v>3.49E-3</v>
      </c>
      <c r="Z36" s="224">
        <f>ROUND(Z37-Z40,5)</f>
        <v>3.47E-3</v>
      </c>
      <c r="AA36" s="224">
        <f t="shared" si="41"/>
        <v>3.47E-3</v>
      </c>
      <c r="AB36" s="224">
        <f t="shared" si="41"/>
        <v>3.47E-3</v>
      </c>
      <c r="AC36" s="224">
        <f t="shared" si="41"/>
        <v>3.47E-3</v>
      </c>
      <c r="AD36" s="224">
        <f t="shared" si="41"/>
        <v>3.47E-3</v>
      </c>
      <c r="AE36" s="224">
        <f t="shared" si="41"/>
        <v>3.47E-3</v>
      </c>
      <c r="AF36" s="224">
        <f t="shared" si="41"/>
        <v>3.47E-3</v>
      </c>
      <c r="AG36" s="224">
        <f t="shared" si="41"/>
        <v>3.47E-3</v>
      </c>
      <c r="AH36" s="224">
        <f t="shared" si="41"/>
        <v>3.47E-3</v>
      </c>
      <c r="AI36" s="224">
        <f t="shared" si="41"/>
        <v>3.47E-3</v>
      </c>
      <c r="AJ36" s="224">
        <f t="shared" si="41"/>
        <v>3.47E-3</v>
      </c>
      <c r="AK36" s="224">
        <f t="shared" si="41"/>
        <v>3.47E-3</v>
      </c>
      <c r="AL36" s="224">
        <f>ROUND(AL37-AL40,5)</f>
        <v>0</v>
      </c>
      <c r="AM36" s="224">
        <f t="shared" si="41"/>
        <v>0</v>
      </c>
      <c r="AN36" s="224">
        <f t="shared" si="41"/>
        <v>0</v>
      </c>
      <c r="AO36" s="224">
        <f t="shared" si="41"/>
        <v>0</v>
      </c>
      <c r="AP36" s="224">
        <f t="shared" si="41"/>
        <v>0</v>
      </c>
      <c r="AQ36" s="224">
        <f t="shared" si="41"/>
        <v>0</v>
      </c>
      <c r="AR36" s="224">
        <f t="shared" si="41"/>
        <v>0</v>
      </c>
      <c r="AS36" s="224">
        <f t="shared" si="41"/>
        <v>0</v>
      </c>
      <c r="AT36" s="224">
        <f t="shared" si="41"/>
        <v>0</v>
      </c>
      <c r="AU36" s="224">
        <f t="shared" si="41"/>
        <v>0</v>
      </c>
      <c r="AV36" s="224">
        <f t="shared" si="41"/>
        <v>0</v>
      </c>
      <c r="AW36" s="224">
        <f t="shared" si="41"/>
        <v>0</v>
      </c>
    </row>
    <row r="37" spans="1:49">
      <c r="A37" s="221" t="s">
        <v>263</v>
      </c>
      <c r="B37" s="220"/>
      <c r="C37" s="228"/>
      <c r="D37" s="228"/>
      <c r="E37" s="228"/>
      <c r="F37" s="228"/>
      <c r="G37" s="228"/>
      <c r="H37" s="228"/>
      <c r="L37" s="194"/>
      <c r="M37" s="147" t="str">
        <f>M5</f>
        <v>As Filed Per</v>
      </c>
      <c r="N37" s="225">
        <f>ROUND((M48+M49+M50+M54)*1.026/(SUM(N35:Y35)),5)</f>
        <v>3.5100000000000001E-3</v>
      </c>
      <c r="O37" s="227">
        <f>O5</f>
        <v>0.95563100000000001</v>
      </c>
      <c r="P37" s="191" t="s">
        <v>225</v>
      </c>
      <c r="Z37" s="225">
        <f>ROUND((Y48+Y49+Y50+Y54)*1.026/(SUM(Z35:AK35)),5)</f>
        <v>3.47E-3</v>
      </c>
      <c r="AA37" s="227">
        <f>AA5</f>
        <v>0.95563100000000001</v>
      </c>
      <c r="AB37" s="191" t="s">
        <v>225</v>
      </c>
      <c r="AL37" s="225">
        <f>ROUND((AK48+AK49+AK50+AK54)*1.026/(SUM(AL35:AW35)),5)</f>
        <v>0</v>
      </c>
      <c r="AM37" s="227">
        <f>AM5</f>
        <v>0.95563100000000001</v>
      </c>
      <c r="AN37" s="191" t="s">
        <v>225</v>
      </c>
      <c r="AV37" s="194"/>
    </row>
    <row r="38" spans="1:49">
      <c r="A38" s="221" t="s">
        <v>264</v>
      </c>
      <c r="B38" s="220"/>
      <c r="C38" s="228"/>
      <c r="D38" s="228"/>
      <c r="E38" s="228"/>
      <c r="F38" s="228"/>
      <c r="G38" s="228"/>
      <c r="H38" s="228"/>
      <c r="L38" s="194"/>
      <c r="M38" s="147" t="str">
        <f>M6</f>
        <v>UE-190708</v>
      </c>
      <c r="N38" s="228">
        <f>IF(M36&gt;0,N37*SUM(N35:Y35)-M36*SUM(N35:Y35),N37*SUM(N35:Y35))</f>
        <v>6463581.0853923112</v>
      </c>
      <c r="O38" s="312">
        <f>ROUND(N36/O37,5)</f>
        <v>3.65E-3</v>
      </c>
      <c r="P38" s="191" t="s">
        <v>367</v>
      </c>
      <c r="Z38" s="228">
        <f>IF(Y36&gt;0,Z37*SUM(Z35:AK35)-Y36*SUM(Z35:AK35),Z37*SUM(Z35:AK35))</f>
        <v>-43400.839547869749</v>
      </c>
      <c r="AA38" s="224">
        <f>ROUND(Z36/AA37,5)</f>
        <v>3.63E-3</v>
      </c>
      <c r="AB38" s="191" t="s">
        <v>265</v>
      </c>
      <c r="AL38" s="228">
        <f>IF(AK36&gt;0,AL37*SUM(AL35:AW35)-AK36*SUM(AL35:AW35),AL37*SUM(AL35:AW35))</f>
        <v>-7562061.0601627035</v>
      </c>
      <c r="AM38" s="224">
        <f>ROUND(AL36/AM37,5)</f>
        <v>0</v>
      </c>
      <c r="AN38" s="191" t="s">
        <v>265</v>
      </c>
      <c r="AV38" s="194"/>
      <c r="AW38" s="224"/>
    </row>
    <row r="39" spans="1:49">
      <c r="A39" s="221" t="s">
        <v>266</v>
      </c>
      <c r="B39" s="220"/>
      <c r="C39" s="228"/>
      <c r="D39" s="228"/>
      <c r="E39" s="228"/>
      <c r="F39" s="228"/>
      <c r="G39" s="228"/>
      <c r="H39" s="228"/>
      <c r="L39" s="194" t="s">
        <v>267</v>
      </c>
      <c r="M39" s="239">
        <v>223740.23</v>
      </c>
      <c r="N39" s="228">
        <f>M39*1000*0.03</f>
        <v>6712206.8999999994</v>
      </c>
      <c r="O39" s="230">
        <f>IF(M36&gt;0,M36/O37*SUM(N35:Y35)+N39,N39)</f>
        <v>7888498.8561306577</v>
      </c>
      <c r="P39" s="147" t="s">
        <v>268</v>
      </c>
      <c r="X39" s="194" t="s">
        <v>267</v>
      </c>
      <c r="Y39" s="228">
        <f>M39</f>
        <v>223740.23</v>
      </c>
      <c r="Z39" s="228">
        <f>Y39*1000*0.03</f>
        <v>6712206.8999999994</v>
      </c>
      <c r="AA39" s="230">
        <f>IF(Y36&gt;0,Y36/AA37*SUM(Z35:AK35)+Z39,Z39)</f>
        <v>14637281.014489029</v>
      </c>
      <c r="AB39" s="147" t="s">
        <v>268</v>
      </c>
      <c r="AJ39" s="194" t="s">
        <v>267</v>
      </c>
      <c r="AK39" s="228">
        <f>Y39</f>
        <v>223740.23</v>
      </c>
      <c r="AL39" s="228">
        <f>AK39*1000*0.03</f>
        <v>6712206.8999999994</v>
      </c>
      <c r="AM39" s="230">
        <f>IF(AK36&gt;0,AK36/AM37*SUM(AL35:AW35)+AL39,AL39)</f>
        <v>14625366.958812138</v>
      </c>
      <c r="AN39" s="147" t="s">
        <v>268</v>
      </c>
      <c r="AV39" s="194"/>
      <c r="AW39" s="228"/>
    </row>
    <row r="40" spans="1:49">
      <c r="A40" s="221" t="s">
        <v>269</v>
      </c>
      <c r="B40" s="220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08">
        <f>IF(N38&gt;N39*O37,N37-N42,0)</f>
        <v>2.2754011613505994E-5</v>
      </c>
      <c r="Z40" s="208">
        <f>IF(Z38&gt;Z39*AA37,Z37-Z42,0)</f>
        <v>0</v>
      </c>
      <c r="AL40" s="208">
        <f>IF(AL38&gt;AL39*AM37,AL37-AL42,0)</f>
        <v>0</v>
      </c>
    </row>
    <row r="41" spans="1:49">
      <c r="A41" s="221" t="s">
        <v>270</v>
      </c>
      <c r="B41" s="220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08"/>
      <c r="Z41" s="228">
        <f>N40*Z35</f>
        <v>4039.7804016652944</v>
      </c>
      <c r="AA41" s="228">
        <f>N40*AA35</f>
        <v>4339.6286194048143</v>
      </c>
      <c r="AB41" s="228">
        <f>N40*AB35</f>
        <v>4254.9791115512171</v>
      </c>
      <c r="AC41" s="228">
        <f>N40*AC35</f>
        <v>3723.8606919604745</v>
      </c>
      <c r="AD41" s="228">
        <f>N40*AD35</f>
        <v>3915.4515391515811</v>
      </c>
      <c r="AE41" s="228">
        <f>N40*AE35</f>
        <v>3662.9581216554434</v>
      </c>
      <c r="AF41" s="228">
        <f>N40*AF35</f>
        <v>3858.8495248667973</v>
      </c>
      <c r="AG41" s="228">
        <f>N40*AG35</f>
        <v>4106.2470258208023</v>
      </c>
      <c r="AH41" s="228">
        <f>N40*AH35</f>
        <v>4774.0543659220448</v>
      </c>
      <c r="AI41" s="228">
        <f>N40*AI35</f>
        <v>4630.9044714741722</v>
      </c>
      <c r="AJ41" s="228">
        <f>N40*AJ35</f>
        <v>3983.7184478857303</v>
      </c>
      <c r="AK41" s="228">
        <f>N40*AK35</f>
        <v>4086.728034048514</v>
      </c>
      <c r="AL41" s="228">
        <f>Z40*AL35</f>
        <v>0</v>
      </c>
      <c r="AM41" s="228">
        <f>Z40*AM35</f>
        <v>0</v>
      </c>
      <c r="AN41" s="228">
        <f>Z40*AN35</f>
        <v>0</v>
      </c>
      <c r="AO41" s="228">
        <f>Z40*AO35</f>
        <v>0</v>
      </c>
      <c r="AP41" s="228">
        <f>Z40*AP35</f>
        <v>0</v>
      </c>
      <c r="AQ41" s="228">
        <f>Z40*AQ35</f>
        <v>0</v>
      </c>
      <c r="AR41" s="228">
        <f>Z40*AR35</f>
        <v>0</v>
      </c>
      <c r="AS41" s="228">
        <f>Z40*AS35</f>
        <v>0</v>
      </c>
      <c r="AT41" s="228">
        <f>Z40*AT35</f>
        <v>0</v>
      </c>
      <c r="AU41" s="228">
        <f>Z40*AU35</f>
        <v>0</v>
      </c>
      <c r="AV41" s="228">
        <f>Z40*AV35</f>
        <v>0</v>
      </c>
      <c r="AW41" s="228">
        <f>Z40*AW35</f>
        <v>0</v>
      </c>
    </row>
    <row r="42" spans="1:49">
      <c r="A42" s="221" t="s">
        <v>301</v>
      </c>
      <c r="B42" s="241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08">
        <f>O39/SUM(N35:Y35)*O37</f>
        <v>3.4872459883864941E-3</v>
      </c>
      <c r="O42" s="208">
        <f>N42</f>
        <v>3.4872459883864941E-3</v>
      </c>
      <c r="P42" s="208">
        <f t="shared" ref="P42:Y42" si="43">O42</f>
        <v>3.4872459883864941E-3</v>
      </c>
      <c r="Q42" s="208">
        <f t="shared" si="43"/>
        <v>3.4872459883864941E-3</v>
      </c>
      <c r="R42" s="208">
        <f t="shared" si="43"/>
        <v>3.4872459883864941E-3</v>
      </c>
      <c r="S42" s="208">
        <f t="shared" si="43"/>
        <v>3.4872459883864941E-3</v>
      </c>
      <c r="T42" s="208">
        <f t="shared" si="43"/>
        <v>3.4872459883864941E-3</v>
      </c>
      <c r="U42" s="208">
        <f t="shared" si="43"/>
        <v>3.4872459883864941E-3</v>
      </c>
      <c r="V42" s="208">
        <f t="shared" si="43"/>
        <v>3.4872459883864941E-3</v>
      </c>
      <c r="W42" s="208">
        <f t="shared" si="43"/>
        <v>3.4872459883864941E-3</v>
      </c>
      <c r="X42" s="208">
        <f t="shared" si="43"/>
        <v>3.4872459883864941E-3</v>
      </c>
      <c r="Y42" s="208">
        <f t="shared" si="43"/>
        <v>3.4872459883864941E-3</v>
      </c>
      <c r="Z42" s="208">
        <f>AA39/SUM(Z35:AK35)*AA37</f>
        <v>6.44588429112254E-3</v>
      </c>
      <c r="AA42" s="208">
        <f t="shared" ref="AA42:AK42" si="44">Z42</f>
        <v>6.44588429112254E-3</v>
      </c>
      <c r="AB42" s="208">
        <f t="shared" si="44"/>
        <v>6.44588429112254E-3</v>
      </c>
      <c r="AC42" s="208">
        <f t="shared" si="44"/>
        <v>6.44588429112254E-3</v>
      </c>
      <c r="AD42" s="208">
        <f t="shared" si="44"/>
        <v>6.44588429112254E-3</v>
      </c>
      <c r="AE42" s="208">
        <f t="shared" si="44"/>
        <v>6.44588429112254E-3</v>
      </c>
      <c r="AF42" s="208">
        <f t="shared" si="44"/>
        <v>6.44588429112254E-3</v>
      </c>
      <c r="AG42" s="208">
        <f t="shared" si="44"/>
        <v>6.44588429112254E-3</v>
      </c>
      <c r="AH42" s="208">
        <f t="shared" si="44"/>
        <v>6.44588429112254E-3</v>
      </c>
      <c r="AI42" s="208">
        <f t="shared" si="44"/>
        <v>6.44588429112254E-3</v>
      </c>
      <c r="AJ42" s="208">
        <f t="shared" si="44"/>
        <v>6.44588429112254E-3</v>
      </c>
      <c r="AK42" s="208">
        <f t="shared" si="44"/>
        <v>6.44588429112254E-3</v>
      </c>
      <c r="AL42" s="208">
        <f>AM39/SUM(AL35:AW35)*AM37</f>
        <v>6.4133700026151519E-3</v>
      </c>
      <c r="AM42" s="208">
        <f t="shared" ref="AM42:AW42" si="45">AL42</f>
        <v>6.4133700026151519E-3</v>
      </c>
      <c r="AN42" s="208">
        <f t="shared" si="45"/>
        <v>6.4133700026151519E-3</v>
      </c>
      <c r="AO42" s="208">
        <f t="shared" si="45"/>
        <v>6.4133700026151519E-3</v>
      </c>
      <c r="AP42" s="208">
        <f t="shared" si="45"/>
        <v>6.4133700026151519E-3</v>
      </c>
      <c r="AQ42" s="208">
        <f t="shared" si="45"/>
        <v>6.4133700026151519E-3</v>
      </c>
      <c r="AR42" s="208">
        <f t="shared" si="45"/>
        <v>6.4133700026151519E-3</v>
      </c>
      <c r="AS42" s="208">
        <f t="shared" si="45"/>
        <v>6.4133700026151519E-3</v>
      </c>
      <c r="AT42" s="208">
        <f t="shared" si="45"/>
        <v>6.4133700026151519E-3</v>
      </c>
      <c r="AU42" s="208">
        <f t="shared" si="45"/>
        <v>6.4133700026151519E-3</v>
      </c>
      <c r="AV42" s="208">
        <f t="shared" si="45"/>
        <v>6.4133700026151519E-3</v>
      </c>
      <c r="AW42" s="208">
        <f t="shared" si="45"/>
        <v>6.4133700026151519E-3</v>
      </c>
    </row>
    <row r="43" spans="1:49">
      <c r="A43" s="221" t="s">
        <v>346</v>
      </c>
      <c r="B43" s="241"/>
      <c r="C43" s="232"/>
      <c r="D43" s="228">
        <f>SUMPRODUCT($N35:$Y35,-$N42:$Y42)-SUM($Z41:AB41)</f>
        <v>-7551128.4385156166</v>
      </c>
      <c r="E43" s="228">
        <f>SUMPRODUCT($N35:$Y35,-$N42:$Y42)-SUM($Z41:AC41)</f>
        <v>-7554852.2992075766</v>
      </c>
      <c r="F43" s="228">
        <f>SUMPRODUCT($N35:$Y35,-$N42:$Y42)-SUM($Z41:AD41)</f>
        <v>-7558767.7507467289</v>
      </c>
      <c r="G43" s="228">
        <f>SUMPRODUCT($N35:$Y35,-$N42:$Y42)-SUM($Z41:AE41)</f>
        <v>-7562430.7088683834</v>
      </c>
      <c r="H43" s="228">
        <f>SUMPRODUCT($N35:$Y35,-$N42:$Y42)-SUM($Z41:AF41)</f>
        <v>-7566289.5583932502</v>
      </c>
      <c r="I43" s="228">
        <f>SUMPRODUCT($N35:$Y35,-$N42:$Y42)-SUM($Z41:AG41)</f>
        <v>-7570395.8054190716</v>
      </c>
      <c r="J43" s="228">
        <f>SUMPRODUCT($N35:$Y35,-$N42:$Y42)-SUM($Z41:AH41)</f>
        <v>-7575169.8597849933</v>
      </c>
      <c r="K43" s="228">
        <f>SUMPRODUCT($N35:$Y35,-$N42:$Y42)-SUM($Z41:AI41)</f>
        <v>-7579800.764256468</v>
      </c>
      <c r="L43" s="228">
        <f>SUMPRODUCT($N35:$Y35,-$N42:$Y42)-SUM($Z41:AJ41)</f>
        <v>-7583784.4827043535</v>
      </c>
      <c r="M43" s="228">
        <f>SUMPRODUCT($N35:$Y35,-$N42:$Y42)-SUM($Z41:AK41)</f>
        <v>-7587871.2107384019</v>
      </c>
      <c r="N43" s="228"/>
      <c r="O43" s="228">
        <f>SUMPRODUCT($Z35:$AK35,-$Z42:$AK42)-SUM($AL41:AM41)</f>
        <v>-13987839.493157165</v>
      </c>
      <c r="P43" s="228">
        <f>SUMPRODUCT($Z35:$AK35,-$Z42:$AK42)-SUM($AL41:AN41)</f>
        <v>-13987839.493157165</v>
      </c>
      <c r="Q43" s="228">
        <f>SUMPRODUCT($Z35:$AK35,-$Z42:$AK42)-SUM($AL41:AO41)</f>
        <v>-13987839.493157165</v>
      </c>
      <c r="R43" s="228">
        <f>SUMPRODUCT($Z35:$AK35,-$Z42:$AK42)-SUM($AL41:AP41)</f>
        <v>-13987839.493157165</v>
      </c>
      <c r="S43" s="228">
        <f>SUMPRODUCT($Z35:$AK35,-$Z42:$AK42)-SUM($AL41:AQ41)</f>
        <v>-13987839.493157165</v>
      </c>
      <c r="T43" s="228">
        <f>SUMPRODUCT($Z35:$AK35,-$Z42:$AK42)-SUM($AL41:AR41)</f>
        <v>-13987839.493157165</v>
      </c>
      <c r="U43" s="228">
        <f>SUMPRODUCT($Z35:$AK35,-$Z42:$AK42)-SUM($AL41:AS41)</f>
        <v>-13987839.493157165</v>
      </c>
      <c r="V43" s="228">
        <f>SUMPRODUCT($Z35:$AK35,-$Z42:$AK42)-SUM($AL41:AT41)</f>
        <v>-13987839.493157165</v>
      </c>
      <c r="W43" s="228">
        <f>SUMPRODUCT($Z35:$AK35,-$Z42:$AK42)-SUM($AL41:AU41)</f>
        <v>-13987839.493157165</v>
      </c>
      <c r="X43" s="228">
        <f>SUMPRODUCT($Z35:$AK35,-$Z42:$AK42)-SUM($AL41:AV41)</f>
        <v>-13987839.493157165</v>
      </c>
      <c r="Y43" s="228">
        <f>SUMPRODUCT($Z35:$AK35,-$Z42:$AK42)-SUM($AL41:AW41)</f>
        <v>-13987839.493157165</v>
      </c>
      <c r="Z43" s="228"/>
      <c r="AA43" s="230"/>
      <c r="AJ43" s="194"/>
      <c r="AK43" s="228"/>
      <c r="AL43" s="228"/>
      <c r="AM43" s="230"/>
      <c r="AV43" s="194"/>
      <c r="AW43" s="231"/>
    </row>
    <row r="44" spans="1:49">
      <c r="A44" s="221" t="s">
        <v>303</v>
      </c>
      <c r="B44" s="241"/>
      <c r="C44" s="232"/>
      <c r="D44" s="211">
        <f>IF($M48&gt;0,IF(D43+D48+D54&lt;0,0,+D43+D48+D54),0)</f>
        <v>0</v>
      </c>
      <c r="E44" s="211">
        <f t="shared" ref="E44:M44" si="46">IF($M48&gt;0,IF(E43+E48+E54&lt;0,0,+E43+E48+E54),0)</f>
        <v>0</v>
      </c>
      <c r="F44" s="211">
        <f t="shared" si="46"/>
        <v>0</v>
      </c>
      <c r="G44" s="211">
        <f t="shared" si="46"/>
        <v>0</v>
      </c>
      <c r="H44" s="211">
        <f t="shared" si="46"/>
        <v>0</v>
      </c>
      <c r="I44" s="211">
        <f t="shared" si="46"/>
        <v>0</v>
      </c>
      <c r="J44" s="211">
        <f t="shared" si="46"/>
        <v>0</v>
      </c>
      <c r="K44" s="211">
        <f t="shared" si="46"/>
        <v>0</v>
      </c>
      <c r="L44" s="211">
        <f t="shared" si="46"/>
        <v>0</v>
      </c>
      <c r="M44" s="211">
        <f t="shared" si="46"/>
        <v>0</v>
      </c>
      <c r="O44" s="250">
        <f>IF($Y48&gt;0,IF(O43+O47+O48+O54&lt;0,0,+O43+O47+O48+O54),0)</f>
        <v>0</v>
      </c>
      <c r="P44" s="211">
        <f>IF($Y48&gt;0,IF(P43+P48+P54&lt;0,0,+P43+P48+P54),0)</f>
        <v>0</v>
      </c>
      <c r="Q44" s="211">
        <f t="shared" ref="Q44:Y44" si="47">IF($Y48&gt;0,IF(Q43+Q48+Q54&lt;0,0,+Q43+Q48+Q54),0)</f>
        <v>0</v>
      </c>
      <c r="R44" s="211">
        <f t="shared" si="47"/>
        <v>0</v>
      </c>
      <c r="S44" s="211">
        <f t="shared" si="47"/>
        <v>0</v>
      </c>
      <c r="T44" s="211">
        <f t="shared" si="47"/>
        <v>0</v>
      </c>
      <c r="U44" s="211">
        <f t="shared" si="47"/>
        <v>0</v>
      </c>
      <c r="V44" s="211">
        <f t="shared" si="47"/>
        <v>0</v>
      </c>
      <c r="W44" s="211">
        <f t="shared" si="47"/>
        <v>0</v>
      </c>
      <c r="X44" s="211">
        <f t="shared" si="47"/>
        <v>0</v>
      </c>
      <c r="Y44" s="211">
        <f t="shared" si="47"/>
        <v>0</v>
      </c>
    </row>
    <row r="45" spans="1:49" ht="6.6" customHeight="1">
      <c r="A45" s="221"/>
      <c r="B45" s="22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</row>
    <row r="46" spans="1:49">
      <c r="A46" s="147" t="s">
        <v>271</v>
      </c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</row>
    <row r="47" spans="1:49">
      <c r="A47" s="147">
        <v>186338</v>
      </c>
      <c r="B47" s="147" t="s">
        <v>272</v>
      </c>
      <c r="C47" s="229">
        <v>7051825</v>
      </c>
      <c r="D47" s="233">
        <f>0-D58+(0+0-D58)/2*D56/12</f>
        <v>440511.99405775004</v>
      </c>
      <c r="E47" s="228">
        <f>D47-E58+(D47+D47-E58)/2*E56/12</f>
        <v>78189.664019182645</v>
      </c>
      <c r="F47" s="228">
        <f>E47-F58+(E47+E47-F58)/2*F56/12</f>
        <v>312607.06706261548</v>
      </c>
      <c r="G47" s="228">
        <f>F47-G58+(F47+F47-G58)/2*G56/12</f>
        <v>723461.05451760825</v>
      </c>
      <c r="H47" s="228">
        <f>G47-H58+(G47+G47-H58)/2*H56/12</f>
        <v>1770007.8278725008</v>
      </c>
      <c r="I47" s="228">
        <f>H47-I58+(H47+H47-I58)/2*I56/12</f>
        <v>2499181.5003236718</v>
      </c>
      <c r="J47" s="228">
        <f t="shared" ref="J47:O47" si="48">I47-J58+(I47+I47-J58)/2*J56/12</f>
        <v>3727016.647491822</v>
      </c>
      <c r="K47" s="228">
        <f t="shared" si="48"/>
        <v>4033990.8440886592</v>
      </c>
      <c r="L47" s="228">
        <f t="shared" si="48"/>
        <v>4844976.9953407329</v>
      </c>
      <c r="M47" s="228">
        <f t="shared" si="48"/>
        <v>5126809.4107641885</v>
      </c>
      <c r="N47" s="228">
        <f t="shared" si="48"/>
        <v>5136781.553277473</v>
      </c>
      <c r="O47" s="228">
        <f t="shared" si="48"/>
        <v>6859634.11396561</v>
      </c>
      <c r="P47" s="233">
        <f>0-P58+(0+0-P58)/2*P56/12</f>
        <v>0</v>
      </c>
      <c r="Q47" s="228">
        <f>P47-Q58+(P47+P47-Q58)/2*Q56/12</f>
        <v>0</v>
      </c>
      <c r="R47" s="228">
        <f t="shared" ref="R47:Y47" si="49">Q47-R58+(Q47+Q47-R58)/2*R56/12</f>
        <v>0</v>
      </c>
      <c r="S47" s="228">
        <f t="shared" si="49"/>
        <v>0</v>
      </c>
      <c r="T47" s="228">
        <f t="shared" si="49"/>
        <v>0</v>
      </c>
      <c r="U47" s="228">
        <f t="shared" si="49"/>
        <v>0</v>
      </c>
      <c r="V47" s="228">
        <f t="shared" si="49"/>
        <v>0</v>
      </c>
      <c r="W47" s="228">
        <f t="shared" si="49"/>
        <v>0</v>
      </c>
      <c r="X47" s="228">
        <f t="shared" si="49"/>
        <v>0</v>
      </c>
      <c r="Y47" s="228">
        <f t="shared" si="49"/>
        <v>0</v>
      </c>
      <c r="Z47" s="228">
        <f>Y47-Z58+(Y47+Y47-Z58)/2*Z56/12</f>
        <v>0</v>
      </c>
      <c r="AA47" s="228">
        <f>Z47-AA58+(Z47+Z47-AA58)/2*AA56/12</f>
        <v>0</v>
      </c>
      <c r="AB47" s="233">
        <f>0-AB58+(0+0-AB58)/2*AB56/12</f>
        <v>0</v>
      </c>
      <c r="AC47" s="228">
        <f>AB47-AC58+(AB47+AB47-AC58)/2*AC56/12</f>
        <v>0</v>
      </c>
      <c r="AD47" s="228">
        <f t="shared" ref="AD47:AK47" si="50">AC47-AD58+(AC47+AC47-AD58)/2*AD56/12</f>
        <v>0</v>
      </c>
      <c r="AE47" s="228">
        <f t="shared" si="50"/>
        <v>0</v>
      </c>
      <c r="AF47" s="228">
        <f t="shared" si="50"/>
        <v>0</v>
      </c>
      <c r="AG47" s="228">
        <f t="shared" si="50"/>
        <v>0</v>
      </c>
      <c r="AH47" s="228">
        <f t="shared" si="50"/>
        <v>0</v>
      </c>
      <c r="AI47" s="228">
        <f t="shared" si="50"/>
        <v>0</v>
      </c>
      <c r="AJ47" s="228">
        <f t="shared" si="50"/>
        <v>0</v>
      </c>
      <c r="AK47" s="228">
        <f t="shared" si="50"/>
        <v>0</v>
      </c>
      <c r="AL47" s="228">
        <f>AK47-AL58+(AK47+AK47-AL58)/2*AL56/12</f>
        <v>0</v>
      </c>
      <c r="AM47" s="228">
        <f>AL47-AM58+(AL47+AL47-AM58)/2*AM56/12</f>
        <v>0</v>
      </c>
      <c r="AN47" s="233">
        <f>0-AN58+(0+0-AN58)/2*AN56/12</f>
        <v>0</v>
      </c>
      <c r="AO47" s="228">
        <f>AN47-AO58+(AN47+AN47-AO58)/2*AO56/12</f>
        <v>0</v>
      </c>
      <c r="AP47" s="228">
        <f t="shared" ref="AP47:AW47" si="51">AO47-AP58+(AO47+AO47-AP58)/2*AP56/12</f>
        <v>0</v>
      </c>
      <c r="AQ47" s="228">
        <f t="shared" si="51"/>
        <v>0</v>
      </c>
      <c r="AR47" s="228">
        <f t="shared" si="51"/>
        <v>0</v>
      </c>
      <c r="AS47" s="228">
        <f t="shared" si="51"/>
        <v>0</v>
      </c>
      <c r="AT47" s="228">
        <f t="shared" si="51"/>
        <v>0</v>
      </c>
      <c r="AU47" s="228">
        <f t="shared" si="51"/>
        <v>0</v>
      </c>
      <c r="AV47" s="228">
        <f t="shared" si="51"/>
        <v>0</v>
      </c>
      <c r="AW47" s="228">
        <f t="shared" si="51"/>
        <v>0</v>
      </c>
    </row>
    <row r="48" spans="1:49">
      <c r="A48" s="147">
        <v>182339</v>
      </c>
      <c r="B48" s="147" t="s">
        <v>273</v>
      </c>
      <c r="C48" s="229">
        <v>0</v>
      </c>
      <c r="D48" s="233">
        <f>C47+(C47+C54)*D56/12</f>
        <v>7082265.3779166667</v>
      </c>
      <c r="E48" s="228">
        <f t="shared" ref="E48:M48" si="52">D48+(D48+D54)*E56/12</f>
        <v>7112837.156798007</v>
      </c>
      <c r="F48" s="228">
        <f t="shared" si="52"/>
        <v>7143540.9038581848</v>
      </c>
      <c r="G48" s="228">
        <f t="shared" si="52"/>
        <v>7175984.4854632076</v>
      </c>
      <c r="H48" s="228">
        <f t="shared" si="52"/>
        <v>7208575.4150013532</v>
      </c>
      <c r="I48" s="228">
        <f t="shared" si="52"/>
        <v>7241314.361677818</v>
      </c>
      <c r="J48" s="228">
        <f t="shared" si="52"/>
        <v>7274503.7191688409</v>
      </c>
      <c r="K48" s="228">
        <f t="shared" si="52"/>
        <v>7307845.1945483647</v>
      </c>
      <c r="L48" s="228">
        <f t="shared" si="52"/>
        <v>7341339.4850233784</v>
      </c>
      <c r="M48" s="228">
        <f t="shared" si="52"/>
        <v>7374497.8683640677</v>
      </c>
      <c r="N48" s="228">
        <v>0</v>
      </c>
      <c r="O48" s="228">
        <v>0</v>
      </c>
      <c r="P48" s="233">
        <f>O47+(O47+O54)*P56/12</f>
        <v>6890616.7947136881</v>
      </c>
      <c r="Q48" s="228">
        <f>P48+(P48+P54)*Q56/12</f>
        <v>6921739.4139031451</v>
      </c>
      <c r="R48" s="228">
        <f t="shared" ref="R48:Y48" si="53">Q48+(Q48+Q54)*R56/12</f>
        <v>6953002.603589274</v>
      </c>
      <c r="S48" s="228">
        <f t="shared" si="53"/>
        <v>6984406.9986821525</v>
      </c>
      <c r="T48" s="228">
        <f t="shared" si="53"/>
        <v>7015953.2369595338</v>
      </c>
      <c r="U48" s="228">
        <f t="shared" si="53"/>
        <v>7047641.9590798011</v>
      </c>
      <c r="V48" s="228">
        <f t="shared" si="53"/>
        <v>7079473.8085949784</v>
      </c>
      <c r="W48" s="228">
        <f t="shared" si="53"/>
        <v>7111449.4319637995</v>
      </c>
      <c r="X48" s="228">
        <f t="shared" si="53"/>
        <v>7143569.4785648361</v>
      </c>
      <c r="Y48" s="228">
        <f t="shared" si="53"/>
        <v>7175834.600709687</v>
      </c>
      <c r="Z48" s="228">
        <v>0</v>
      </c>
      <c r="AA48" s="228">
        <v>0</v>
      </c>
      <c r="AB48" s="233">
        <f>AA47+(AA47+AA54)*AB56/12</f>
        <v>0</v>
      </c>
      <c r="AC48" s="228">
        <f>AB48+(AB48+AB54)*AC56/12</f>
        <v>0</v>
      </c>
      <c r="AD48" s="228">
        <f t="shared" ref="AD48:AK48" si="54">AC48+(AC48+AC54)*AD56/12</f>
        <v>0</v>
      </c>
      <c r="AE48" s="228">
        <f t="shared" si="54"/>
        <v>0</v>
      </c>
      <c r="AF48" s="228">
        <f t="shared" si="54"/>
        <v>0</v>
      </c>
      <c r="AG48" s="228">
        <f t="shared" si="54"/>
        <v>0</v>
      </c>
      <c r="AH48" s="228">
        <f t="shared" si="54"/>
        <v>0</v>
      </c>
      <c r="AI48" s="228">
        <f t="shared" si="54"/>
        <v>0</v>
      </c>
      <c r="AJ48" s="228">
        <f t="shared" si="54"/>
        <v>0</v>
      </c>
      <c r="AK48" s="228">
        <f t="shared" si="54"/>
        <v>0</v>
      </c>
      <c r="AL48" s="228">
        <v>0</v>
      </c>
      <c r="AM48" s="228">
        <v>0</v>
      </c>
      <c r="AN48" s="233">
        <f>AM47+(AM47+AM54)*AN56/12</f>
        <v>0</v>
      </c>
      <c r="AO48" s="228">
        <f>AN48+(AN48+AN54)*AO56/12</f>
        <v>0</v>
      </c>
      <c r="AP48" s="228">
        <f t="shared" ref="AP48:AW48" si="55">AO48+(AO48+AO54)*AP56/12</f>
        <v>0</v>
      </c>
      <c r="AQ48" s="228">
        <f t="shared" si="55"/>
        <v>0</v>
      </c>
      <c r="AR48" s="228">
        <f t="shared" si="55"/>
        <v>0</v>
      </c>
      <c r="AS48" s="228">
        <f t="shared" si="55"/>
        <v>0</v>
      </c>
      <c r="AT48" s="228">
        <f t="shared" si="55"/>
        <v>0</v>
      </c>
      <c r="AU48" s="228">
        <f t="shared" si="55"/>
        <v>0</v>
      </c>
      <c r="AV48" s="228">
        <f t="shared" si="55"/>
        <v>0</v>
      </c>
      <c r="AW48" s="228">
        <f t="shared" si="55"/>
        <v>0</v>
      </c>
    </row>
    <row r="49" spans="1:49">
      <c r="A49" s="147">
        <v>182338</v>
      </c>
      <c r="B49" s="147" t="s">
        <v>274</v>
      </c>
      <c r="C49" s="229">
        <v>931706.8</v>
      </c>
      <c r="D49" s="228">
        <f>IF(C49&lt;&gt;0,C49-D59+(C49+C49-D59)/2*D56/12,0)</f>
        <v>843435.0325851388</v>
      </c>
      <c r="E49" s="228">
        <f t="shared" ref="E49:M49" si="56">IF(D49&lt;&gt;0,D49-E59+(D49+D49-E59)/2*E56/12,0)</f>
        <v>756411.46593406587</v>
      </c>
      <c r="F49" s="228">
        <f t="shared" si="56"/>
        <v>672393.8466881084</v>
      </c>
      <c r="G49" s="228">
        <f t="shared" si="56"/>
        <v>592139.11271895352</v>
      </c>
      <c r="H49" s="228">
        <f t="shared" si="56"/>
        <v>505186.31333771744</v>
      </c>
      <c r="I49" s="228">
        <f t="shared" si="56"/>
        <v>412402.62974526832</v>
      </c>
      <c r="J49" s="228">
        <f t="shared" si="56"/>
        <v>311805.107950287</v>
      </c>
      <c r="K49" s="228">
        <f t="shared" si="56"/>
        <v>211081.71859505546</v>
      </c>
      <c r="L49" s="228">
        <f t="shared" si="56"/>
        <v>122672.11646632246</v>
      </c>
      <c r="M49" s="228">
        <f t="shared" si="56"/>
        <v>25980.032346233074</v>
      </c>
      <c r="N49" s="233">
        <f>IF(M48+M49+M50+M54&gt;0,(M48+M49+M50+M54)-N59+(M48+M49+M50+M54-N59/2)*N56/12,0)</f>
        <v>6847557.1432476835</v>
      </c>
      <c r="O49" s="228">
        <f>IF(N49&lt;&gt;0,N49-O59+(N49+N49-O59)/2*O56/12,0)</f>
        <v>6276042.6200700635</v>
      </c>
      <c r="P49" s="228">
        <f>IF(O49&lt;&gt;0,O49-P59+(O49+O49-P59)/2*P56/12,0)</f>
        <v>5648211.4997598017</v>
      </c>
      <c r="Q49" s="228">
        <f>IF(P49&lt;&gt;0,P49-Q59+(P49+P49-Q59)/2*Q56/12,0)</f>
        <v>5104550.7126831152</v>
      </c>
      <c r="R49" s="228">
        <f t="shared" ref="R49:Y49" si="57">IF(Q49&lt;&gt;0,Q49-R59+(Q49+Q49-R59)/2*R56/12,0)</f>
        <v>4525271.5424164301</v>
      </c>
      <c r="S49" s="228">
        <f t="shared" si="57"/>
        <v>3980871.519356261</v>
      </c>
      <c r="T49" s="228">
        <f t="shared" si="57"/>
        <v>3407027.1812943243</v>
      </c>
      <c r="U49" s="228">
        <f t="shared" si="57"/>
        <v>2797457.3520133528</v>
      </c>
      <c r="V49" s="228">
        <f t="shared" si="57"/>
        <v>2080850.6124535517</v>
      </c>
      <c r="W49" s="228">
        <f t="shared" si="57"/>
        <v>1378821.4495764486</v>
      </c>
      <c r="X49" s="228">
        <f t="shared" si="57"/>
        <v>777239.00195938197</v>
      </c>
      <c r="Y49" s="228">
        <f t="shared" si="57"/>
        <v>161563.51707606224</v>
      </c>
      <c r="Z49" s="233">
        <f>IF(Y48+Y49+Y50+Y54&gt;0,(Y48+Y49+Y50+Y54)-Z59+(Y48+Y49+Y50+Y54-Z59/2)*Z56/12,0)</f>
        <v>6753078.5505030695</v>
      </c>
      <c r="AA49" s="228">
        <f>IF(Z49&lt;&gt;0,Z49-AA59+(Z49+Z49-AA59)/2*AA56/12,0)</f>
        <v>6120289.5121038081</v>
      </c>
      <c r="AB49" s="228">
        <f>IF(AA49&lt;&gt;0,AA49-AB59+(AA49+AA49-AB59)/2*AB56/12,0)</f>
        <v>5497580.6287587155</v>
      </c>
      <c r="AC49" s="228">
        <f>IF(AB49&lt;&gt;0,AB49-AC59+(AB49+AB49-AC59)/2*AC56/12,0)</f>
        <v>4953237.9603994256</v>
      </c>
      <c r="AD49" s="228">
        <f t="shared" ref="AD49:AK49" si="58">IF(AC49&lt;&gt;0,AC49-AD59+(AC49+AC49-AD59)/2*AD56/12,0)</f>
        <v>4377152.9787281575</v>
      </c>
      <c r="AE49" s="228">
        <f t="shared" si="58"/>
        <v>3837058.3642006023</v>
      </c>
      <c r="AF49" s="228">
        <f t="shared" si="58"/>
        <v>3264583.305011603</v>
      </c>
      <c r="AG49" s="228">
        <f t="shared" si="58"/>
        <v>2651709.1010821741</v>
      </c>
      <c r="AH49" s="228">
        <f t="shared" si="58"/>
        <v>1933995.7501012608</v>
      </c>
      <c r="AI49" s="228">
        <f t="shared" si="58"/>
        <v>1234920.4696960188</v>
      </c>
      <c r="AJ49" s="228">
        <f t="shared" si="58"/>
        <v>631606.83315823961</v>
      </c>
      <c r="AK49" s="228">
        <f t="shared" si="58"/>
        <v>9823.73204274606</v>
      </c>
      <c r="AL49" s="233">
        <f>IF(AK48+AK49+AK50+AK54&gt;0,(AK48+AK49+AK50+AK54)-AL59+(AK48+AK49+AK50+AK54-AL59/2)*AL56/12,0)</f>
        <v>9868.102565805797</v>
      </c>
      <c r="AM49" s="228">
        <f>IF(AL49&lt;&gt;0,AL49-AM59+(AL49+AL49-AM59)/2*AM56/12,0)</f>
        <v>9912.6734957280205</v>
      </c>
      <c r="AN49" s="228">
        <f>IF(AM49&lt;&gt;0,AM49-AN59+(AM49+AM49-AN59)/2*AN56/12,0)</f>
        <v>9957.4457376837254</v>
      </c>
      <c r="AO49" s="228">
        <f>IF(AN49&lt;&gt;0,AN49-AO59+(AN49+AN49-AO59)/2*AO56/12,0)</f>
        <v>10002.420200932263</v>
      </c>
      <c r="AP49" s="228">
        <f t="shared" ref="AP49:AW49" si="59">IF(AO49&lt;&gt;0,AO49-AP59+(AO49+AO49-AP59)/2*AP56/12,0)</f>
        <v>10047.597798839808</v>
      </c>
      <c r="AQ49" s="228">
        <f t="shared" si="59"/>
        <v>10092.979448897901</v>
      </c>
      <c r="AR49" s="228">
        <f t="shared" si="59"/>
        <v>10138.566072742089</v>
      </c>
      <c r="AS49" s="228">
        <f t="shared" si="59"/>
        <v>10184.358596170641</v>
      </c>
      <c r="AT49" s="228">
        <f t="shared" si="59"/>
        <v>10230.357949163345</v>
      </c>
      <c r="AU49" s="228">
        <f t="shared" si="59"/>
        <v>10276.565065900399</v>
      </c>
      <c r="AV49" s="228">
        <f t="shared" si="59"/>
        <v>10322.980884781382</v>
      </c>
      <c r="AW49" s="228">
        <f t="shared" si="59"/>
        <v>10369.606348444311</v>
      </c>
    </row>
    <row r="50" spans="1:49" ht="15.75" thickBot="1">
      <c r="A50" s="147">
        <v>254338</v>
      </c>
      <c r="B50" s="147" t="s">
        <v>275</v>
      </c>
      <c r="C50" s="229">
        <v>0</v>
      </c>
      <c r="D50" s="228">
        <f>IF(C50&lt;&gt;0,C50-D59+(C50+C50-D59)/2*D56/12,0)</f>
        <v>0</v>
      </c>
      <c r="E50" s="228">
        <f t="shared" ref="E50:M50" si="60">IF(D50&lt;&gt;0,D50-E59+(D50+D50-E59)/2*E56/12,0)</f>
        <v>0</v>
      </c>
      <c r="F50" s="228">
        <f t="shared" si="60"/>
        <v>0</v>
      </c>
      <c r="G50" s="228">
        <f t="shared" si="60"/>
        <v>0</v>
      </c>
      <c r="H50" s="228">
        <f t="shared" si="60"/>
        <v>0</v>
      </c>
      <c r="I50" s="228">
        <f t="shared" si="60"/>
        <v>0</v>
      </c>
      <c r="J50" s="228">
        <f t="shared" si="60"/>
        <v>0</v>
      </c>
      <c r="K50" s="228">
        <f t="shared" si="60"/>
        <v>0</v>
      </c>
      <c r="L50" s="228">
        <f t="shared" si="60"/>
        <v>0</v>
      </c>
      <c r="M50" s="228">
        <f t="shared" si="60"/>
        <v>0</v>
      </c>
      <c r="N50" s="233">
        <f>IF((M48+M49+M50+M54)&lt;0,(M48+M49+M50+M54)-N59+(M48+M49+M50+M54-N59/2)*N56/12,0)</f>
        <v>0</v>
      </c>
      <c r="O50" s="228">
        <f>IF(N50&lt;&gt;0,N50-O59+(N50+N50-O59)/2*O56/12,0)</f>
        <v>0</v>
      </c>
      <c r="P50" s="228">
        <f>IF(O50&lt;&gt;0,O50-P59+(O50+O50-P59)/2*P56/12,0)</f>
        <v>0</v>
      </c>
      <c r="Q50" s="228">
        <f>IF(P50&lt;&gt;0,P50-Q59+(P50+P50-Q59)/2*Q56/12,0)</f>
        <v>0</v>
      </c>
      <c r="R50" s="228">
        <f t="shared" ref="R50:Y50" si="61">IF(Q50&lt;&gt;0,Q50-R59+(Q50+Q50-R59)/2*R56/12,0)</f>
        <v>0</v>
      </c>
      <c r="S50" s="228">
        <f t="shared" si="61"/>
        <v>0</v>
      </c>
      <c r="T50" s="228">
        <f t="shared" si="61"/>
        <v>0</v>
      </c>
      <c r="U50" s="228">
        <f t="shared" si="61"/>
        <v>0</v>
      </c>
      <c r="V50" s="228">
        <f t="shared" si="61"/>
        <v>0</v>
      </c>
      <c r="W50" s="228">
        <f t="shared" si="61"/>
        <v>0</v>
      </c>
      <c r="X50" s="228">
        <f t="shared" si="61"/>
        <v>0</v>
      </c>
      <c r="Y50" s="228">
        <f t="shared" si="61"/>
        <v>0</v>
      </c>
      <c r="Z50" s="233">
        <f>IF((Y48+Y49+Y50+Y54)&lt;0,(Y48+Y49+Y50+Y54)-Z59+(Y48+Y49+Y50+Y54-Z59/2)*Z56/12,0)</f>
        <v>0</v>
      </c>
      <c r="AA50" s="228">
        <f>IF(Z50&lt;&gt;0,Z50-AA59+(Z50+Z50-AA59)/2*AA56/12,0)</f>
        <v>0</v>
      </c>
      <c r="AB50" s="228">
        <f>IF(AA50&lt;&gt;0,AA50-AB59+(AA50+AA50-AB59)/2*AB56/12,0)</f>
        <v>0</v>
      </c>
      <c r="AC50" s="228">
        <f>IF(AB50&lt;&gt;0,AB50-AC59+(AB50+AB50-AC59)/2*AC56/12,0)</f>
        <v>0</v>
      </c>
      <c r="AD50" s="228">
        <f t="shared" ref="AD50:AK50" si="62">IF(AC50&lt;&gt;0,AC50-AD59+(AC50+AC50-AD59)/2*AD56/12,0)</f>
        <v>0</v>
      </c>
      <c r="AE50" s="228">
        <f t="shared" si="62"/>
        <v>0</v>
      </c>
      <c r="AF50" s="228">
        <f t="shared" si="62"/>
        <v>0</v>
      </c>
      <c r="AG50" s="228">
        <f t="shared" si="62"/>
        <v>0</v>
      </c>
      <c r="AH50" s="228">
        <f t="shared" si="62"/>
        <v>0</v>
      </c>
      <c r="AI50" s="228">
        <f t="shared" si="62"/>
        <v>0</v>
      </c>
      <c r="AJ50" s="228">
        <f t="shared" si="62"/>
        <v>0</v>
      </c>
      <c r="AK50" s="228">
        <f t="shared" si="62"/>
        <v>0</v>
      </c>
      <c r="AL50" s="233">
        <f>IF((AK48+AK49+AK50+AK54)&lt;0,(AK48+AK49+AK50+AK54)-AL59+(AK48+AK49+AK50+AK54-AL59/2)*AL56/12,0)</f>
        <v>0</v>
      </c>
      <c r="AM50" s="228">
        <f>IF(AL50&lt;&gt;0,AL50-AM59+(AL50+AL50-AM59)/2*AM56/12,0)</f>
        <v>0</v>
      </c>
      <c r="AN50" s="228">
        <f>IF(AM50&lt;&gt;0,AM50-AN59+(AM50+AM50-AN59)/2*AN56/12,0)</f>
        <v>0</v>
      </c>
      <c r="AO50" s="228">
        <f>IF(AN50&lt;&gt;0,AN50-AO59+(AN50+AN50-AO59)/2*AO56/12,0)</f>
        <v>0</v>
      </c>
      <c r="AP50" s="228">
        <f t="shared" ref="AP50:AW50" si="63">IF(AO50&lt;&gt;0,AO50-AP59+(AO50+AO50-AP59)/2*AP56/12,0)</f>
        <v>0</v>
      </c>
      <c r="AQ50" s="228">
        <f t="shared" si="63"/>
        <v>0</v>
      </c>
      <c r="AR50" s="228">
        <f t="shared" si="63"/>
        <v>0</v>
      </c>
      <c r="AS50" s="228">
        <f t="shared" si="63"/>
        <v>0</v>
      </c>
      <c r="AT50" s="228">
        <f t="shared" si="63"/>
        <v>0</v>
      </c>
      <c r="AU50" s="228">
        <f t="shared" si="63"/>
        <v>0</v>
      </c>
      <c r="AV50" s="228">
        <f t="shared" si="63"/>
        <v>0</v>
      </c>
      <c r="AW50" s="228">
        <f t="shared" si="63"/>
        <v>0</v>
      </c>
    </row>
    <row r="51" spans="1:49" ht="15.75" thickBot="1">
      <c r="A51" s="147">
        <v>253311</v>
      </c>
      <c r="B51" s="147" t="s">
        <v>276</v>
      </c>
      <c r="C51" s="234">
        <f>SUM(AB41:AK41)</f>
        <v>40997.751334336783</v>
      </c>
      <c r="N51" s="228"/>
      <c r="O51" s="252">
        <f>-O44</f>
        <v>0</v>
      </c>
      <c r="AA51" s="234"/>
      <c r="AM51" s="234"/>
    </row>
    <row r="52" spans="1:49">
      <c r="A52" s="147">
        <v>253312</v>
      </c>
      <c r="B52" s="147" t="s">
        <v>277</v>
      </c>
      <c r="C52" s="229">
        <v>0</v>
      </c>
      <c r="D52" s="251">
        <f>-D44</f>
        <v>0</v>
      </c>
      <c r="E52" s="251">
        <f t="shared" ref="E52:M52" si="64">-E44</f>
        <v>0</v>
      </c>
      <c r="F52" s="251">
        <f t="shared" si="64"/>
        <v>0</v>
      </c>
      <c r="G52" s="251">
        <f t="shared" si="64"/>
        <v>0</v>
      </c>
      <c r="H52" s="251">
        <f t="shared" si="64"/>
        <v>0</v>
      </c>
      <c r="I52" s="251">
        <f t="shared" si="64"/>
        <v>0</v>
      </c>
      <c r="J52" s="251">
        <f t="shared" si="64"/>
        <v>0</v>
      </c>
      <c r="K52" s="251">
        <f t="shared" si="64"/>
        <v>0</v>
      </c>
      <c r="L52" s="251">
        <f t="shared" si="64"/>
        <v>0</v>
      </c>
      <c r="M52" s="251">
        <f t="shared" si="64"/>
        <v>0</v>
      </c>
      <c r="N52" s="228"/>
      <c r="O52" s="230"/>
      <c r="P52" s="230">
        <f>-P44</f>
        <v>0</v>
      </c>
      <c r="Q52" s="230">
        <f t="shared" ref="Q52:Y52" si="65">-Q44</f>
        <v>0</v>
      </c>
      <c r="R52" s="230">
        <f t="shared" si="65"/>
        <v>0</v>
      </c>
      <c r="S52" s="230">
        <f t="shared" si="65"/>
        <v>0</v>
      </c>
      <c r="T52" s="230">
        <f t="shared" si="65"/>
        <v>0</v>
      </c>
      <c r="U52" s="230">
        <f t="shared" si="65"/>
        <v>0</v>
      </c>
      <c r="V52" s="230">
        <f t="shared" si="65"/>
        <v>0</v>
      </c>
      <c r="W52" s="230">
        <f t="shared" si="65"/>
        <v>0</v>
      </c>
      <c r="X52" s="230">
        <f t="shared" si="65"/>
        <v>0</v>
      </c>
      <c r="Y52" s="230">
        <f t="shared" si="65"/>
        <v>0</v>
      </c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230"/>
      <c r="AW52" s="230"/>
    </row>
    <row r="53" spans="1:49">
      <c r="A53" s="147">
        <v>283328</v>
      </c>
      <c r="B53" s="147" t="s">
        <v>278</v>
      </c>
      <c r="C53" s="228">
        <f>SUM(C47:C52)*-0.21</f>
        <v>-1685151.2057802107</v>
      </c>
      <c r="D53" s="228">
        <f t="shared" ref="D53:I53" si="66">SUM(D47:D52)*-0.21</f>
        <v>-1756904.6049575065</v>
      </c>
      <c r="E53" s="228">
        <f t="shared" si="66"/>
        <v>-1668962.0402177635</v>
      </c>
      <c r="F53" s="228">
        <f t="shared" si="66"/>
        <v>-1706993.7816978707</v>
      </c>
      <c r="G53" s="228">
        <f t="shared" si="66"/>
        <v>-1783232.7770669514</v>
      </c>
      <c r="H53" s="228">
        <f t="shared" si="66"/>
        <v>-1991591.60680443</v>
      </c>
      <c r="I53" s="228">
        <f t="shared" si="66"/>
        <v>-2132108.6832668195</v>
      </c>
      <c r="J53" s="228">
        <f t="shared" ref="J53:AW53" si="67">SUM(J47:J52)*-0.21</f>
        <v>-2375798.3496682993</v>
      </c>
      <c r="K53" s="228">
        <f t="shared" si="67"/>
        <v>-2426112.7290187366</v>
      </c>
      <c r="L53" s="228">
        <f t="shared" si="67"/>
        <v>-2584887.6053343909</v>
      </c>
      <c r="M53" s="228">
        <f t="shared" si="67"/>
        <v>-2630730.3354096431</v>
      </c>
      <c r="N53" s="228">
        <f t="shared" si="67"/>
        <v>-2516711.1262702825</v>
      </c>
      <c r="O53" s="228">
        <f t="shared" si="67"/>
        <v>-2758492.1141474918</v>
      </c>
      <c r="P53" s="228">
        <f t="shared" si="67"/>
        <v>-2633153.9418394328</v>
      </c>
      <c r="Q53" s="228">
        <f t="shared" si="67"/>
        <v>-2525520.9265831145</v>
      </c>
      <c r="R53" s="228">
        <f t="shared" si="67"/>
        <v>-2410437.5706611979</v>
      </c>
      <c r="S53" s="228">
        <f t="shared" si="67"/>
        <v>-2302708.4887880669</v>
      </c>
      <c r="T53" s="228">
        <f t="shared" si="67"/>
        <v>-2188825.8878333098</v>
      </c>
      <c r="U53" s="228">
        <f t="shared" si="67"/>
        <v>-2067470.8553295622</v>
      </c>
      <c r="V53" s="228">
        <f t="shared" si="67"/>
        <v>-1923668.1284201911</v>
      </c>
      <c r="W53" s="228">
        <f t="shared" si="67"/>
        <v>-1782956.8851234519</v>
      </c>
      <c r="X53" s="228">
        <f t="shared" si="67"/>
        <v>-1663369.7809100857</v>
      </c>
      <c r="Y53" s="228">
        <f t="shared" si="67"/>
        <v>-1540853.6047350073</v>
      </c>
      <c r="Z53" s="228">
        <f t="shared" si="67"/>
        <v>-1418146.4956056445</v>
      </c>
      <c r="AA53" s="228">
        <f t="shared" si="67"/>
        <v>-1285260.7975417997</v>
      </c>
      <c r="AB53" s="228">
        <f t="shared" si="67"/>
        <v>-1154491.9320393302</v>
      </c>
      <c r="AC53" s="228">
        <f t="shared" si="67"/>
        <v>-1040179.9716838794</v>
      </c>
      <c r="AD53" s="228">
        <f t="shared" si="67"/>
        <v>-919202.12553291302</v>
      </c>
      <c r="AE53" s="228">
        <f t="shared" si="67"/>
        <v>-805782.25648212642</v>
      </c>
      <c r="AF53" s="228">
        <f t="shared" si="67"/>
        <v>-685562.49405243667</v>
      </c>
      <c r="AG53" s="228">
        <f t="shared" si="67"/>
        <v>-556858.91122725653</v>
      </c>
      <c r="AH53" s="228">
        <f t="shared" si="67"/>
        <v>-406139.10752126476</v>
      </c>
      <c r="AI53" s="228">
        <f t="shared" si="67"/>
        <v>-259333.29863616393</v>
      </c>
      <c r="AJ53" s="228">
        <f t="shared" si="67"/>
        <v>-132637.43496323031</v>
      </c>
      <c r="AK53" s="228">
        <f t="shared" si="67"/>
        <v>-2062.9837289766724</v>
      </c>
      <c r="AL53" s="228">
        <f t="shared" si="67"/>
        <v>-2072.3015388192175</v>
      </c>
      <c r="AM53" s="228">
        <f t="shared" si="67"/>
        <v>-2081.6614341028844</v>
      </c>
      <c r="AN53" s="228">
        <f t="shared" si="67"/>
        <v>-2091.0636049135824</v>
      </c>
      <c r="AO53" s="228">
        <f t="shared" si="67"/>
        <v>-2100.5082421957754</v>
      </c>
      <c r="AP53" s="228">
        <f t="shared" si="67"/>
        <v>-2109.9955377563597</v>
      </c>
      <c r="AQ53" s="228">
        <f t="shared" si="67"/>
        <v>-2119.525684268559</v>
      </c>
      <c r="AR53" s="228">
        <f t="shared" si="67"/>
        <v>-2129.0988752758385</v>
      </c>
      <c r="AS53" s="228">
        <f t="shared" si="67"/>
        <v>-2138.7153051958344</v>
      </c>
      <c r="AT53" s="228">
        <f t="shared" si="67"/>
        <v>-2148.3751693243021</v>
      </c>
      <c r="AU53" s="228">
        <f t="shared" si="67"/>
        <v>-2158.0786638390837</v>
      </c>
      <c r="AV53" s="228">
        <f t="shared" si="67"/>
        <v>-2167.8259858040901</v>
      </c>
      <c r="AW53" s="228">
        <f t="shared" si="67"/>
        <v>-2177.6173331733053</v>
      </c>
    </row>
    <row r="54" spans="1:49">
      <c r="A54" s="147">
        <v>229000</v>
      </c>
      <c r="B54" s="147" t="s">
        <v>279</v>
      </c>
      <c r="C54" s="229">
        <v>0</v>
      </c>
      <c r="D54" s="230">
        <f t="shared" ref="D54:I54" si="68">C54</f>
        <v>0</v>
      </c>
      <c r="E54" s="230">
        <f t="shared" si="68"/>
        <v>0</v>
      </c>
      <c r="F54" s="230">
        <f t="shared" si="68"/>
        <v>0</v>
      </c>
      <c r="G54" s="230">
        <f t="shared" si="68"/>
        <v>0</v>
      </c>
      <c r="H54" s="230">
        <f t="shared" si="68"/>
        <v>0</v>
      </c>
      <c r="I54" s="230">
        <f t="shared" si="68"/>
        <v>0</v>
      </c>
      <c r="J54" s="230">
        <f>I54</f>
        <v>0</v>
      </c>
      <c r="K54" s="230">
        <f>J54</f>
        <v>0</v>
      </c>
      <c r="L54" s="230">
        <f>K54</f>
        <v>0</v>
      </c>
      <c r="M54" s="230">
        <f>L54</f>
        <v>0</v>
      </c>
      <c r="N54" s="233">
        <v>0</v>
      </c>
      <c r="O54" s="235">
        <f>-SUM(D64:O64)</f>
        <v>0</v>
      </c>
      <c r="P54" s="230">
        <f t="shared" ref="P54:Y54" si="69">O54</f>
        <v>0</v>
      </c>
      <c r="Q54" s="230">
        <f t="shared" si="69"/>
        <v>0</v>
      </c>
      <c r="R54" s="230">
        <f t="shared" si="69"/>
        <v>0</v>
      </c>
      <c r="S54" s="230">
        <f t="shared" si="69"/>
        <v>0</v>
      </c>
      <c r="T54" s="230">
        <f t="shared" si="69"/>
        <v>0</v>
      </c>
      <c r="U54" s="230">
        <f t="shared" si="69"/>
        <v>0</v>
      </c>
      <c r="V54" s="230">
        <f t="shared" si="69"/>
        <v>0</v>
      </c>
      <c r="W54" s="230">
        <f t="shared" si="69"/>
        <v>0</v>
      </c>
      <c r="X54" s="230">
        <f t="shared" si="69"/>
        <v>0</v>
      </c>
      <c r="Y54" s="230">
        <f t="shared" si="69"/>
        <v>0</v>
      </c>
      <c r="Z54" s="233">
        <v>0</v>
      </c>
      <c r="AA54" s="235">
        <f>-SUM(P64:AA64)</f>
        <v>0</v>
      </c>
      <c r="AB54" s="230">
        <f t="shared" ref="AB54:AK54" si="70">AA54</f>
        <v>0</v>
      </c>
      <c r="AC54" s="230">
        <f t="shared" si="70"/>
        <v>0</v>
      </c>
      <c r="AD54" s="230">
        <f t="shared" si="70"/>
        <v>0</v>
      </c>
      <c r="AE54" s="230">
        <f t="shared" si="70"/>
        <v>0</v>
      </c>
      <c r="AF54" s="230">
        <f t="shared" si="70"/>
        <v>0</v>
      </c>
      <c r="AG54" s="230">
        <f t="shared" si="70"/>
        <v>0</v>
      </c>
      <c r="AH54" s="230">
        <f t="shared" si="70"/>
        <v>0</v>
      </c>
      <c r="AI54" s="230">
        <f t="shared" si="70"/>
        <v>0</v>
      </c>
      <c r="AJ54" s="230">
        <f t="shared" si="70"/>
        <v>0</v>
      </c>
      <c r="AK54" s="230">
        <f t="shared" si="70"/>
        <v>0</v>
      </c>
      <c r="AL54" s="233">
        <v>0</v>
      </c>
      <c r="AM54" s="235">
        <f>-SUM(AB64:AM64)</f>
        <v>0</v>
      </c>
      <c r="AN54" s="230">
        <f t="shared" ref="AN54:AW54" si="71">AM54</f>
        <v>0</v>
      </c>
      <c r="AO54" s="230">
        <f t="shared" si="71"/>
        <v>0</v>
      </c>
      <c r="AP54" s="230">
        <f t="shared" si="71"/>
        <v>0</v>
      </c>
      <c r="AQ54" s="230">
        <f t="shared" si="71"/>
        <v>0</v>
      </c>
      <c r="AR54" s="230">
        <f t="shared" si="71"/>
        <v>0</v>
      </c>
      <c r="AS54" s="230">
        <f t="shared" si="71"/>
        <v>0</v>
      </c>
      <c r="AT54" s="230">
        <f t="shared" si="71"/>
        <v>0</v>
      </c>
      <c r="AU54" s="230">
        <f t="shared" si="71"/>
        <v>0</v>
      </c>
      <c r="AV54" s="230">
        <f t="shared" si="71"/>
        <v>0</v>
      </c>
      <c r="AW54" s="230">
        <f t="shared" si="71"/>
        <v>0</v>
      </c>
    </row>
    <row r="55" spans="1:49">
      <c r="A55" s="147">
        <v>190449</v>
      </c>
      <c r="B55" s="147" t="s">
        <v>280</v>
      </c>
      <c r="C55" s="228">
        <f>C54*-0.21</f>
        <v>0</v>
      </c>
      <c r="D55" s="228">
        <f t="shared" ref="D55:I55" si="72">D54*-0.21</f>
        <v>0</v>
      </c>
      <c r="E55" s="228">
        <f t="shared" si="72"/>
        <v>0</v>
      </c>
      <c r="F55" s="228">
        <f t="shared" si="72"/>
        <v>0</v>
      </c>
      <c r="G55" s="228">
        <f t="shared" si="72"/>
        <v>0</v>
      </c>
      <c r="H55" s="228">
        <f t="shared" si="72"/>
        <v>0</v>
      </c>
      <c r="I55" s="228">
        <f t="shared" si="72"/>
        <v>0</v>
      </c>
      <c r="J55" s="228">
        <f t="shared" ref="J55:AW55" si="73">J54*-0.21</f>
        <v>0</v>
      </c>
      <c r="K55" s="228">
        <f t="shared" si="73"/>
        <v>0</v>
      </c>
      <c r="L55" s="228">
        <f t="shared" si="73"/>
        <v>0</v>
      </c>
      <c r="M55" s="228">
        <f t="shared" si="73"/>
        <v>0</v>
      </c>
      <c r="N55" s="228">
        <f t="shared" si="73"/>
        <v>0</v>
      </c>
      <c r="O55" s="228">
        <f t="shared" si="73"/>
        <v>0</v>
      </c>
      <c r="P55" s="228">
        <f t="shared" si="73"/>
        <v>0</v>
      </c>
      <c r="Q55" s="228">
        <f t="shared" si="73"/>
        <v>0</v>
      </c>
      <c r="R55" s="228">
        <f t="shared" si="73"/>
        <v>0</v>
      </c>
      <c r="S55" s="228">
        <f t="shared" si="73"/>
        <v>0</v>
      </c>
      <c r="T55" s="228">
        <f t="shared" si="73"/>
        <v>0</v>
      </c>
      <c r="U55" s="228">
        <f t="shared" si="73"/>
        <v>0</v>
      </c>
      <c r="V55" s="228">
        <f t="shared" si="73"/>
        <v>0</v>
      </c>
      <c r="W55" s="228">
        <f t="shared" si="73"/>
        <v>0</v>
      </c>
      <c r="X55" s="228">
        <f t="shared" si="73"/>
        <v>0</v>
      </c>
      <c r="Y55" s="228">
        <f t="shared" si="73"/>
        <v>0</v>
      </c>
      <c r="Z55" s="228">
        <f t="shared" si="73"/>
        <v>0</v>
      </c>
      <c r="AA55" s="228">
        <f t="shared" si="73"/>
        <v>0</v>
      </c>
      <c r="AB55" s="228">
        <f t="shared" si="73"/>
        <v>0</v>
      </c>
      <c r="AC55" s="228">
        <f t="shared" si="73"/>
        <v>0</v>
      </c>
      <c r="AD55" s="228">
        <f t="shared" si="73"/>
        <v>0</v>
      </c>
      <c r="AE55" s="228">
        <f t="shared" si="73"/>
        <v>0</v>
      </c>
      <c r="AF55" s="228">
        <f t="shared" si="73"/>
        <v>0</v>
      </c>
      <c r="AG55" s="228">
        <f t="shared" si="73"/>
        <v>0</v>
      </c>
      <c r="AH55" s="228">
        <f t="shared" si="73"/>
        <v>0</v>
      </c>
      <c r="AI55" s="228">
        <f t="shared" si="73"/>
        <v>0</v>
      </c>
      <c r="AJ55" s="228">
        <f t="shared" si="73"/>
        <v>0</v>
      </c>
      <c r="AK55" s="228">
        <f t="shared" si="73"/>
        <v>0</v>
      </c>
      <c r="AL55" s="228">
        <f t="shared" si="73"/>
        <v>0</v>
      </c>
      <c r="AM55" s="228">
        <f t="shared" si="73"/>
        <v>0</v>
      </c>
      <c r="AN55" s="228">
        <f t="shared" si="73"/>
        <v>0</v>
      </c>
      <c r="AO55" s="228">
        <f t="shared" si="73"/>
        <v>0</v>
      </c>
      <c r="AP55" s="228">
        <f t="shared" si="73"/>
        <v>0</v>
      </c>
      <c r="AQ55" s="228">
        <f t="shared" si="73"/>
        <v>0</v>
      </c>
      <c r="AR55" s="228">
        <f t="shared" si="73"/>
        <v>0</v>
      </c>
      <c r="AS55" s="228">
        <f t="shared" si="73"/>
        <v>0</v>
      </c>
      <c r="AT55" s="228">
        <f t="shared" si="73"/>
        <v>0</v>
      </c>
      <c r="AU55" s="228">
        <f t="shared" si="73"/>
        <v>0</v>
      </c>
      <c r="AV55" s="228">
        <f t="shared" si="73"/>
        <v>0</v>
      </c>
      <c r="AW55" s="228">
        <f t="shared" si="73"/>
        <v>0</v>
      </c>
    </row>
    <row r="56" spans="1:49">
      <c r="B56" s="147" t="s">
        <v>281</v>
      </c>
      <c r="C56" s="228"/>
      <c r="D56" s="209">
        <f t="shared" ref="D56:I56" si="74">D24</f>
        <v>5.1799999999999999E-2</v>
      </c>
      <c r="E56" s="209">
        <f t="shared" si="74"/>
        <v>5.1799999999999999E-2</v>
      </c>
      <c r="F56" s="209">
        <f t="shared" si="74"/>
        <v>5.1799999999999999E-2</v>
      </c>
      <c r="G56" s="209">
        <f t="shared" si="74"/>
        <v>5.45E-2</v>
      </c>
      <c r="H56" s="209">
        <f t="shared" si="74"/>
        <v>5.45E-2</v>
      </c>
      <c r="I56" s="209">
        <f t="shared" si="74"/>
        <v>5.45E-2</v>
      </c>
      <c r="J56" s="209">
        <f t="shared" ref="J56:AW56" si="75">J24</f>
        <v>5.5E-2</v>
      </c>
      <c r="K56" s="209">
        <f t="shared" si="75"/>
        <v>5.5E-2</v>
      </c>
      <c r="L56" s="209">
        <f t="shared" si="75"/>
        <v>5.5E-2</v>
      </c>
      <c r="M56" s="209">
        <f t="shared" si="75"/>
        <v>5.4199999999999998E-2</v>
      </c>
      <c r="N56" s="209">
        <f t="shared" si="75"/>
        <v>5.4199999999999998E-2</v>
      </c>
      <c r="O56" s="209">
        <f t="shared" si="75"/>
        <v>5.4199999999999998E-2</v>
      </c>
      <c r="P56" s="209">
        <f t="shared" si="75"/>
        <v>5.4199999999999998E-2</v>
      </c>
      <c r="Q56" s="209">
        <f t="shared" si="75"/>
        <v>5.4199999999999998E-2</v>
      </c>
      <c r="R56" s="209">
        <f t="shared" si="75"/>
        <v>5.4199999999999998E-2</v>
      </c>
      <c r="S56" s="209">
        <f t="shared" si="75"/>
        <v>5.4199999999999998E-2</v>
      </c>
      <c r="T56" s="209">
        <f t="shared" si="75"/>
        <v>5.4199999999999998E-2</v>
      </c>
      <c r="U56" s="209">
        <f t="shared" si="75"/>
        <v>5.4199999999999998E-2</v>
      </c>
      <c r="V56" s="209">
        <f t="shared" si="75"/>
        <v>5.4199999999999998E-2</v>
      </c>
      <c r="W56" s="209">
        <f t="shared" si="75"/>
        <v>5.4199999999999998E-2</v>
      </c>
      <c r="X56" s="209">
        <f t="shared" si="75"/>
        <v>5.4199999999999998E-2</v>
      </c>
      <c r="Y56" s="209">
        <f t="shared" si="75"/>
        <v>5.4199999999999998E-2</v>
      </c>
      <c r="Z56" s="209">
        <f t="shared" si="75"/>
        <v>5.4199999999999998E-2</v>
      </c>
      <c r="AA56" s="209">
        <f t="shared" si="75"/>
        <v>5.4199999999999998E-2</v>
      </c>
      <c r="AB56" s="209">
        <f t="shared" si="75"/>
        <v>5.4199999999999998E-2</v>
      </c>
      <c r="AC56" s="209">
        <f t="shared" si="75"/>
        <v>5.4199999999999998E-2</v>
      </c>
      <c r="AD56" s="209">
        <f t="shared" si="75"/>
        <v>5.4199999999999998E-2</v>
      </c>
      <c r="AE56" s="209">
        <f t="shared" si="75"/>
        <v>5.4199999999999998E-2</v>
      </c>
      <c r="AF56" s="209">
        <f t="shared" si="75"/>
        <v>5.4199999999999998E-2</v>
      </c>
      <c r="AG56" s="209">
        <f t="shared" si="75"/>
        <v>5.4199999999999998E-2</v>
      </c>
      <c r="AH56" s="209">
        <f t="shared" si="75"/>
        <v>5.4199999999999998E-2</v>
      </c>
      <c r="AI56" s="209">
        <f t="shared" si="75"/>
        <v>5.4199999999999998E-2</v>
      </c>
      <c r="AJ56" s="209">
        <f t="shared" si="75"/>
        <v>5.4199999999999998E-2</v>
      </c>
      <c r="AK56" s="209">
        <f t="shared" si="75"/>
        <v>5.4199999999999998E-2</v>
      </c>
      <c r="AL56" s="209">
        <f t="shared" si="75"/>
        <v>5.4199999999999998E-2</v>
      </c>
      <c r="AM56" s="209">
        <f t="shared" si="75"/>
        <v>5.4199999999999998E-2</v>
      </c>
      <c r="AN56" s="209">
        <f t="shared" si="75"/>
        <v>5.4199999999999998E-2</v>
      </c>
      <c r="AO56" s="209">
        <f t="shared" si="75"/>
        <v>5.4199999999999998E-2</v>
      </c>
      <c r="AP56" s="209">
        <f t="shared" si="75"/>
        <v>5.4199999999999998E-2</v>
      </c>
      <c r="AQ56" s="209">
        <f t="shared" si="75"/>
        <v>5.4199999999999998E-2</v>
      </c>
      <c r="AR56" s="209">
        <f t="shared" si="75"/>
        <v>5.4199999999999998E-2</v>
      </c>
      <c r="AS56" s="209">
        <f t="shared" si="75"/>
        <v>5.4199999999999998E-2</v>
      </c>
      <c r="AT56" s="209">
        <f t="shared" si="75"/>
        <v>5.4199999999999998E-2</v>
      </c>
      <c r="AU56" s="209">
        <f t="shared" si="75"/>
        <v>5.4199999999999998E-2</v>
      </c>
      <c r="AV56" s="209">
        <f t="shared" si="75"/>
        <v>5.4199999999999998E-2</v>
      </c>
      <c r="AW56" s="209">
        <f t="shared" si="75"/>
        <v>5.4199999999999998E-2</v>
      </c>
    </row>
    <row r="57" spans="1:49">
      <c r="A57" s="147" t="s">
        <v>282</v>
      </c>
      <c r="C57" s="228"/>
    </row>
    <row r="58" spans="1:49">
      <c r="A58" s="147">
        <v>456338</v>
      </c>
      <c r="B58" s="147" t="s">
        <v>308</v>
      </c>
      <c r="C58" s="236"/>
      <c r="D58" s="229">
        <f>'Deferral Calc'!D65</f>
        <v>-439563.27</v>
      </c>
      <c r="E58" s="229">
        <f>'Deferral Calc'!E65</f>
        <v>363439.45</v>
      </c>
      <c r="F58" s="229">
        <f>'Deferral Calc'!F65</f>
        <v>-233575.75</v>
      </c>
      <c r="G58" s="229">
        <f>'Deferral Calc'!G65</f>
        <v>-408506.58</v>
      </c>
      <c r="H58" s="229">
        <f>'Deferral Calc'!H65</f>
        <v>-1040897.35</v>
      </c>
      <c r="I58" s="229">
        <f>'Deferral Calc'!I65</f>
        <v>-719501.02</v>
      </c>
      <c r="J58" s="229">
        <f>'Deferral Calc'!J65</f>
        <v>-1213599.3999999999</v>
      </c>
      <c r="K58" s="229">
        <f>'Deferral Calc'!K65</f>
        <v>-289229.21999999997</v>
      </c>
      <c r="L58" s="229">
        <f>'Deferral Calc'!L65</f>
        <v>-790685.04</v>
      </c>
      <c r="M58" s="229">
        <f>'Deferral Calc'!M65</f>
        <v>-259363.54</v>
      </c>
      <c r="N58" s="229">
        <f>'Deferral Calc'!N65</f>
        <v>13154.24</v>
      </c>
      <c r="O58" s="229">
        <f>'Deferral Calc'!O65</f>
        <v>-1695821.7</v>
      </c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</row>
    <row r="59" spans="1:49">
      <c r="A59" s="147">
        <v>456339</v>
      </c>
      <c r="B59" s="147" t="s">
        <v>309</v>
      </c>
      <c r="C59" s="228"/>
      <c r="D59" s="229">
        <f>'Deferral Calc'!D69</f>
        <v>92094.863687402525</v>
      </c>
      <c r="E59" s="229">
        <f>'Deferral Calc'!E69</f>
        <v>90469.131998502111</v>
      </c>
      <c r="F59" s="229">
        <f>'Deferral Calc'!F69</f>
        <v>87094.815763217324</v>
      </c>
      <c r="G59" s="229">
        <f>'Deferral Calc'!G69</f>
        <v>83119.771541654191</v>
      </c>
      <c r="H59" s="229">
        <f>'Deferral Calc'!H69</f>
        <v>89438.996796276449</v>
      </c>
      <c r="I59" s="229">
        <f>'Deferral Calc'!I69</f>
        <v>94862.654155047479</v>
      </c>
      <c r="J59" s="229">
        <f>'Deferral Calc'!J69</f>
        <v>102253.36987534947</v>
      </c>
      <c r="K59" s="229">
        <f>'Deferral Calc'!K69</f>
        <v>101918.93188110949</v>
      </c>
      <c r="L59" s="229">
        <f>'Deferral Calc'!L69</f>
        <v>89172.705887967066</v>
      </c>
      <c r="M59" s="229">
        <f>'Deferral Calc'!M69</f>
        <v>97027.033794809002</v>
      </c>
      <c r="N59" s="229">
        <f>'Deferral Calc'!N69</f>
        <v>585025.06770292914</v>
      </c>
      <c r="O59" s="229">
        <f>'Deferral Calc'!O69</f>
        <v>601085.2055188251</v>
      </c>
      <c r="P59" s="228">
        <f t="shared" ref="P59:AW59" si="76">P35*P36</f>
        <v>654699.3833701337</v>
      </c>
      <c r="Q59" s="228">
        <f t="shared" si="76"/>
        <v>567889.39214001875</v>
      </c>
      <c r="R59" s="228">
        <f t="shared" si="76"/>
        <v>600977.51676028699</v>
      </c>
      <c r="S59" s="228">
        <f t="shared" si="76"/>
        <v>563566.44530443777</v>
      </c>
      <c r="T59" s="228">
        <f t="shared" si="76"/>
        <v>590491.08206403418</v>
      </c>
      <c r="U59" s="228">
        <f t="shared" si="76"/>
        <v>623550.05151680857</v>
      </c>
      <c r="V59" s="228">
        <f t="shared" si="76"/>
        <v>727598.76139690669</v>
      </c>
      <c r="W59" s="228">
        <f t="shared" si="76"/>
        <v>709824.65080694587</v>
      </c>
      <c r="X59" s="228">
        <f t="shared" si="76"/>
        <v>606440.57952223264</v>
      </c>
      <c r="Y59" s="228">
        <f t="shared" si="76"/>
        <v>617790.83673587441</v>
      </c>
      <c r="Z59" s="228">
        <f t="shared" si="76"/>
        <v>616068.85993931501</v>
      </c>
      <c r="AA59" s="228">
        <f t="shared" si="76"/>
        <v>661795.88747315644</v>
      </c>
      <c r="AB59" s="228">
        <f t="shared" si="76"/>
        <v>648886.78831115935</v>
      </c>
      <c r="AC59" s="228">
        <f t="shared" si="76"/>
        <v>567890.92053697095</v>
      </c>
      <c r="AD59" s="228">
        <f t="shared" si="76"/>
        <v>597108.6361224954</v>
      </c>
      <c r="AE59" s="228">
        <f t="shared" si="76"/>
        <v>558603.24315734708</v>
      </c>
      <c r="AF59" s="228">
        <f t="shared" si="76"/>
        <v>588476.79603625694</v>
      </c>
      <c r="AG59" s="228">
        <f t="shared" si="76"/>
        <v>626205.05876601825</v>
      </c>
      <c r="AH59" s="228">
        <f t="shared" si="76"/>
        <v>728046.06638754241</v>
      </c>
      <c r="AI59" s="228">
        <f t="shared" si="76"/>
        <v>706215.62425841577</v>
      </c>
      <c r="AJ59" s="228">
        <f t="shared" si="76"/>
        <v>607519.37939410785</v>
      </c>
      <c r="AK59" s="228">
        <f t="shared" si="76"/>
        <v>623228.40117261012</v>
      </c>
      <c r="AL59" s="228">
        <f t="shared" si="76"/>
        <v>0</v>
      </c>
      <c r="AM59" s="228">
        <f t="shared" si="76"/>
        <v>0</v>
      </c>
      <c r="AN59" s="228">
        <f t="shared" si="76"/>
        <v>0</v>
      </c>
      <c r="AO59" s="228">
        <f t="shared" si="76"/>
        <v>0</v>
      </c>
      <c r="AP59" s="228">
        <f t="shared" si="76"/>
        <v>0</v>
      </c>
      <c r="AQ59" s="228">
        <f t="shared" si="76"/>
        <v>0</v>
      </c>
      <c r="AR59" s="228">
        <f t="shared" si="76"/>
        <v>0</v>
      </c>
      <c r="AS59" s="228">
        <f t="shared" si="76"/>
        <v>0</v>
      </c>
      <c r="AT59" s="228">
        <f t="shared" si="76"/>
        <v>0</v>
      </c>
      <c r="AU59" s="228">
        <f t="shared" si="76"/>
        <v>0</v>
      </c>
      <c r="AV59" s="228">
        <f t="shared" si="76"/>
        <v>0</v>
      </c>
      <c r="AW59" s="228">
        <f t="shared" si="76"/>
        <v>0</v>
      </c>
    </row>
    <row r="60" spans="1:49">
      <c r="A60" s="194" t="s">
        <v>285</v>
      </c>
      <c r="B60" s="147" t="s">
        <v>286</v>
      </c>
      <c r="C60" s="228"/>
      <c r="D60" s="230">
        <f t="shared" ref="D60:I60" si="77">SUM(C47:C52,C54)-SUM(D47:D52,D54)-SUM(D58:D59,D63:D64)</f>
        <v>-35212.198246958316</v>
      </c>
      <c r="E60" s="230">
        <f t="shared" si="77"/>
        <v>-35134.464190202067</v>
      </c>
      <c r="F60" s="230">
        <f t="shared" si="77"/>
        <v>-34622.596620870696</v>
      </c>
      <c r="G60" s="230">
        <f t="shared" si="77"/>
        <v>-37656.026632513967</v>
      </c>
      <c r="H60" s="230">
        <f t="shared" si="77"/>
        <v>-40726.550308080041</v>
      </c>
      <c r="I60" s="230">
        <f t="shared" si="77"/>
        <v>-44490.569690234377</v>
      </c>
      <c r="J60" s="230">
        <f t="shared" ref="J60:AW60" si="78">SUM(I47:I52,I54)-SUM(J47:J52,J54)-SUM(J58:J59,J63:J64)</f>
        <v>-49080.952739539556</v>
      </c>
      <c r="K60" s="230">
        <f t="shared" si="78"/>
        <v>-52281.994502239861</v>
      </c>
      <c r="L60" s="230">
        <f t="shared" si="78"/>
        <v>-54558.505486320937</v>
      </c>
      <c r="M60" s="230">
        <f t="shared" si="78"/>
        <v>-55962.208438866655</v>
      </c>
      <c r="N60" s="230">
        <f>SUM(M47:M52,M54)-SUM(N47:N52,N54)-SUM(N58:N59,N63:N64)</f>
        <v>-55230.692753594718</v>
      </c>
      <c r="O60" s="230">
        <f t="shared" si="78"/>
        <v>-56601.543029343244</v>
      </c>
      <c r="P60" s="230">
        <f t="shared" si="78"/>
        <v>-57850.943807948963</v>
      </c>
      <c r="Q60" s="230">
        <f t="shared" si="78"/>
        <v>-55351.224252789281</v>
      </c>
      <c r="R60" s="230">
        <f t="shared" si="78"/>
        <v>-52961.536179731716</v>
      </c>
      <c r="S60" s="230">
        <f t="shared" si="78"/>
        <v>-50570.817337147193</v>
      </c>
      <c r="T60" s="230">
        <f t="shared" si="78"/>
        <v>-48192.982279477408</v>
      </c>
      <c r="U60" s="230">
        <f t="shared" si="78"/>
        <v>-45668.944356104359</v>
      </c>
      <c r="V60" s="230">
        <f t="shared" si="78"/>
        <v>-42823.871352282702</v>
      </c>
      <c r="W60" s="230">
        <f t="shared" si="78"/>
        <v>-39771.111298664589</v>
      </c>
      <c r="X60" s="230">
        <f t="shared" si="78"/>
        <v>-36978.178506202181</v>
      </c>
      <c r="Y60" s="230">
        <f t="shared" si="78"/>
        <v>-34380.47399740573</v>
      </c>
      <c r="Z60" s="230">
        <f t="shared" si="78"/>
        <v>-31749.292656635516</v>
      </c>
      <c r="AA60" s="230">
        <f t="shared" si="78"/>
        <v>-29006.84907389502</v>
      </c>
      <c r="AB60" s="230">
        <f t="shared" si="78"/>
        <v>-26177.904966066708</v>
      </c>
      <c r="AC60" s="230">
        <f t="shared" si="78"/>
        <v>-23548.252177681075</v>
      </c>
      <c r="AD60" s="230">
        <f t="shared" si="78"/>
        <v>-21023.654451227281</v>
      </c>
      <c r="AE60" s="230">
        <f t="shared" si="78"/>
        <v>-18508.6286297919</v>
      </c>
      <c r="AF60" s="230">
        <f t="shared" si="78"/>
        <v>-16001.736847257707</v>
      </c>
      <c r="AG60" s="230">
        <f t="shared" si="78"/>
        <v>-13330.854836589308</v>
      </c>
      <c r="AH60" s="230">
        <f t="shared" si="78"/>
        <v>-10332.71540662914</v>
      </c>
      <c r="AI60" s="230">
        <f t="shared" si="78"/>
        <v>-7140.3438531737775</v>
      </c>
      <c r="AJ60" s="230">
        <f t="shared" si="78"/>
        <v>-4205.7428563286085</v>
      </c>
      <c r="AK60" s="230">
        <f t="shared" si="78"/>
        <v>-1445.3000571165467</v>
      </c>
      <c r="AL60" s="230">
        <f t="shared" si="78"/>
        <v>-44.370523059737025</v>
      </c>
      <c r="AM60" s="230">
        <f t="shared" si="78"/>
        <v>-44.570929922223513</v>
      </c>
      <c r="AN60" s="230">
        <f t="shared" si="78"/>
        <v>-44.772241955704885</v>
      </c>
      <c r="AO60" s="230">
        <f t="shared" si="78"/>
        <v>-44.974463248538086</v>
      </c>
      <c r="AP60" s="230">
        <f t="shared" si="78"/>
        <v>-45.177597907544623</v>
      </c>
      <c r="AQ60" s="230">
        <f t="shared" si="78"/>
        <v>-45.381650058092418</v>
      </c>
      <c r="AR60" s="230">
        <f t="shared" si="78"/>
        <v>-45.58662384418858</v>
      </c>
      <c r="AS60" s="230">
        <f t="shared" si="78"/>
        <v>-45.792523428552158</v>
      </c>
      <c r="AT60" s="230">
        <f t="shared" si="78"/>
        <v>-45.99935299270328</v>
      </c>
      <c r="AU60" s="230">
        <f t="shared" si="78"/>
        <v>-46.207116737054093</v>
      </c>
      <c r="AV60" s="230">
        <f t="shared" si="78"/>
        <v>-46.415818880983352</v>
      </c>
      <c r="AW60" s="230">
        <f t="shared" si="78"/>
        <v>-46.625463662929178</v>
      </c>
    </row>
    <row r="61" spans="1:49">
      <c r="A61" s="194" t="s">
        <v>287</v>
      </c>
      <c r="B61" s="147" t="s">
        <v>288</v>
      </c>
      <c r="C61" s="228"/>
      <c r="D61" s="230">
        <f t="shared" ref="D61:I61" si="79">SUM(D58:D59,D63:D64)*-0.21</f>
        <v>64358.837545434755</v>
      </c>
      <c r="E61" s="230">
        <f t="shared" si="79"/>
        <v>-95320.802219685444</v>
      </c>
      <c r="F61" s="230">
        <f t="shared" si="79"/>
        <v>30760.996189724359</v>
      </c>
      <c r="G61" s="230">
        <f t="shared" si="79"/>
        <v>68331.229776252614</v>
      </c>
      <c r="H61" s="230">
        <f t="shared" si="79"/>
        <v>199806.25417278195</v>
      </c>
      <c r="I61" s="230">
        <f t="shared" si="79"/>
        <v>131174.05682744001</v>
      </c>
      <c r="J61" s="230">
        <f t="shared" ref="J61:AW61" si="80">SUM(J58:J59,J63:J64)*-0.21</f>
        <v>233382.66632617655</v>
      </c>
      <c r="K61" s="230">
        <f t="shared" si="80"/>
        <v>39335.160504967003</v>
      </c>
      <c r="L61" s="230">
        <f t="shared" si="80"/>
        <v>147317.59016352694</v>
      </c>
      <c r="M61" s="230">
        <f t="shared" si="80"/>
        <v>34090.666303090111</v>
      </c>
      <c r="N61" s="230">
        <f>SUM(N58:N59,N63:N64)*-0.21</f>
        <v>-125617.65461761512</v>
      </c>
      <c r="O61" s="230">
        <f t="shared" si="80"/>
        <v>229894.66384104668</v>
      </c>
      <c r="P61" s="230">
        <f t="shared" si="80"/>
        <v>-137486.87050772808</v>
      </c>
      <c r="Q61" s="230">
        <f t="shared" si="80"/>
        <v>-119256.77234940394</v>
      </c>
      <c r="R61" s="230">
        <f t="shared" si="80"/>
        <v>-126205.27851966026</v>
      </c>
      <c r="S61" s="230">
        <f t="shared" si="80"/>
        <v>-118348.95351393193</v>
      </c>
      <c r="T61" s="230">
        <f t="shared" si="80"/>
        <v>-124003.12723344717</v>
      </c>
      <c r="U61" s="230">
        <f t="shared" si="80"/>
        <v>-130945.5108185298</v>
      </c>
      <c r="V61" s="230">
        <f t="shared" si="80"/>
        <v>-152795.7398933504</v>
      </c>
      <c r="W61" s="230">
        <f t="shared" si="80"/>
        <v>-149063.17666945863</v>
      </c>
      <c r="X61" s="230">
        <f t="shared" si="80"/>
        <v>-127352.52169966885</v>
      </c>
      <c r="Y61" s="230">
        <f t="shared" si="80"/>
        <v>-129736.07571453362</v>
      </c>
      <c r="Z61" s="230">
        <f t="shared" si="80"/>
        <v>-129374.46058725615</v>
      </c>
      <c r="AA61" s="230">
        <f t="shared" si="80"/>
        <v>-138977.13636936285</v>
      </c>
      <c r="AB61" s="230">
        <f t="shared" si="80"/>
        <v>-136266.22554534345</v>
      </c>
      <c r="AC61" s="230">
        <f t="shared" si="80"/>
        <v>-119257.0933127639</v>
      </c>
      <c r="AD61" s="230">
        <f t="shared" si="80"/>
        <v>-125392.81358572403</v>
      </c>
      <c r="AE61" s="230">
        <f t="shared" si="80"/>
        <v>-117306.68106304288</v>
      </c>
      <c r="AF61" s="230">
        <f t="shared" si="80"/>
        <v>-123580.12716761396</v>
      </c>
      <c r="AG61" s="230">
        <f t="shared" si="80"/>
        <v>-131503.06234086383</v>
      </c>
      <c r="AH61" s="230">
        <f t="shared" si="80"/>
        <v>-152889.67394138389</v>
      </c>
      <c r="AI61" s="230">
        <f t="shared" si="80"/>
        <v>-148305.28109426729</v>
      </c>
      <c r="AJ61" s="230">
        <f t="shared" si="80"/>
        <v>-127579.06967276265</v>
      </c>
      <c r="AK61" s="230">
        <f t="shared" si="80"/>
        <v>-130877.96424624811</v>
      </c>
      <c r="AL61" s="230">
        <f t="shared" si="80"/>
        <v>0</v>
      </c>
      <c r="AM61" s="230">
        <f t="shared" si="80"/>
        <v>0</v>
      </c>
      <c r="AN61" s="230">
        <f t="shared" si="80"/>
        <v>0</v>
      </c>
      <c r="AO61" s="230">
        <f t="shared" si="80"/>
        <v>0</v>
      </c>
      <c r="AP61" s="230">
        <f t="shared" si="80"/>
        <v>0</v>
      </c>
      <c r="AQ61" s="230">
        <f t="shared" si="80"/>
        <v>0</v>
      </c>
      <c r="AR61" s="230">
        <f t="shared" si="80"/>
        <v>0</v>
      </c>
      <c r="AS61" s="230">
        <f t="shared" si="80"/>
        <v>0</v>
      </c>
      <c r="AT61" s="230">
        <f t="shared" si="80"/>
        <v>0</v>
      </c>
      <c r="AU61" s="230">
        <f t="shared" si="80"/>
        <v>0</v>
      </c>
      <c r="AV61" s="230">
        <f t="shared" si="80"/>
        <v>0</v>
      </c>
      <c r="AW61" s="230">
        <f t="shared" si="80"/>
        <v>0</v>
      </c>
    </row>
    <row r="62" spans="1:49">
      <c r="A62" s="194" t="s">
        <v>289</v>
      </c>
      <c r="B62" s="147" t="s">
        <v>290</v>
      </c>
      <c r="C62" s="228"/>
      <c r="D62" s="230">
        <f t="shared" ref="D62:I62" si="81">D60*-0.21</f>
        <v>7394.5616318612465</v>
      </c>
      <c r="E62" s="230">
        <f t="shared" si="81"/>
        <v>7378.2374799424333</v>
      </c>
      <c r="F62" s="230">
        <f t="shared" si="81"/>
        <v>7270.7452903828462</v>
      </c>
      <c r="G62" s="230">
        <f t="shared" si="81"/>
        <v>7907.7655928279328</v>
      </c>
      <c r="H62" s="230">
        <f t="shared" si="81"/>
        <v>8552.5755646968082</v>
      </c>
      <c r="I62" s="230">
        <f t="shared" si="81"/>
        <v>9343.019634949218</v>
      </c>
      <c r="J62" s="230">
        <f t="shared" ref="J62:AW62" si="82">J60*-0.21</f>
        <v>10307.000075303307</v>
      </c>
      <c r="K62" s="230">
        <f t="shared" si="82"/>
        <v>10979.21884547037</v>
      </c>
      <c r="L62" s="230">
        <f t="shared" si="82"/>
        <v>11457.286152127397</v>
      </c>
      <c r="M62" s="230">
        <f t="shared" si="82"/>
        <v>11752.063772161997</v>
      </c>
      <c r="N62" s="230">
        <f t="shared" si="82"/>
        <v>11598.445478254891</v>
      </c>
      <c r="O62" s="230">
        <f t="shared" si="82"/>
        <v>11886.324036162081</v>
      </c>
      <c r="P62" s="230">
        <f t="shared" si="82"/>
        <v>12148.698199669281</v>
      </c>
      <c r="Q62" s="230">
        <f t="shared" si="82"/>
        <v>11623.757093085749</v>
      </c>
      <c r="R62" s="230">
        <f t="shared" si="82"/>
        <v>11121.92259774366</v>
      </c>
      <c r="S62" s="230">
        <f t="shared" si="82"/>
        <v>10619.87164080091</v>
      </c>
      <c r="T62" s="230">
        <f t="shared" si="82"/>
        <v>10120.526278690255</v>
      </c>
      <c r="U62" s="230">
        <f t="shared" si="82"/>
        <v>9590.4783147819144</v>
      </c>
      <c r="V62" s="230">
        <f t="shared" si="82"/>
        <v>8993.0129839793663</v>
      </c>
      <c r="W62" s="230">
        <f t="shared" si="82"/>
        <v>8351.9333727195626</v>
      </c>
      <c r="X62" s="230">
        <f t="shared" si="82"/>
        <v>7765.4174863024573</v>
      </c>
      <c r="Y62" s="230">
        <f t="shared" si="82"/>
        <v>7219.899539455203</v>
      </c>
      <c r="Z62" s="230">
        <f t="shared" si="82"/>
        <v>6667.3514578934582</v>
      </c>
      <c r="AA62" s="230">
        <f t="shared" si="82"/>
        <v>6091.4383055179542</v>
      </c>
      <c r="AB62" s="230">
        <f t="shared" si="82"/>
        <v>5497.3600428740083</v>
      </c>
      <c r="AC62" s="230">
        <f t="shared" si="82"/>
        <v>4945.1329573130261</v>
      </c>
      <c r="AD62" s="230">
        <f t="shared" si="82"/>
        <v>4414.9674347577293</v>
      </c>
      <c r="AE62" s="230">
        <f t="shared" si="82"/>
        <v>3886.8120122562987</v>
      </c>
      <c r="AF62" s="230">
        <f t="shared" si="82"/>
        <v>3360.3647379241183</v>
      </c>
      <c r="AG62" s="230">
        <f t="shared" si="82"/>
        <v>2799.4795156837545</v>
      </c>
      <c r="AH62" s="230">
        <f t="shared" si="82"/>
        <v>2169.8702353921194</v>
      </c>
      <c r="AI62" s="230">
        <f t="shared" si="82"/>
        <v>1499.4722091664933</v>
      </c>
      <c r="AJ62" s="230">
        <f t="shared" si="82"/>
        <v>883.20599982900774</v>
      </c>
      <c r="AK62" s="230">
        <f t="shared" si="82"/>
        <v>303.51301199447477</v>
      </c>
      <c r="AL62" s="230">
        <f t="shared" si="82"/>
        <v>9.317809842544774</v>
      </c>
      <c r="AM62" s="230">
        <f t="shared" si="82"/>
        <v>9.3598952836669369</v>
      </c>
      <c r="AN62" s="230">
        <f t="shared" si="82"/>
        <v>9.402170810698026</v>
      </c>
      <c r="AO62" s="230">
        <f t="shared" si="82"/>
        <v>9.444637282192998</v>
      </c>
      <c r="AP62" s="230">
        <f t="shared" si="82"/>
        <v>9.4872955605843696</v>
      </c>
      <c r="AQ62" s="230">
        <f t="shared" si="82"/>
        <v>9.5301465121994067</v>
      </c>
      <c r="AR62" s="230">
        <f t="shared" si="82"/>
        <v>9.5731910072796023</v>
      </c>
      <c r="AS62" s="230">
        <f t="shared" si="82"/>
        <v>9.6164299199959533</v>
      </c>
      <c r="AT62" s="230">
        <f t="shared" si="82"/>
        <v>9.6598641284676887</v>
      </c>
      <c r="AU62" s="230">
        <f t="shared" si="82"/>
        <v>9.7034945147813598</v>
      </c>
      <c r="AV62" s="230">
        <f t="shared" si="82"/>
        <v>9.7473219650065044</v>
      </c>
      <c r="AW62" s="230">
        <f t="shared" si="82"/>
        <v>9.7913473692151278</v>
      </c>
    </row>
    <row r="63" spans="1:49">
      <c r="A63" s="147">
        <v>456311</v>
      </c>
      <c r="B63" s="147" t="s">
        <v>291</v>
      </c>
      <c r="C63" s="228"/>
      <c r="D63" s="230">
        <f t="shared" ref="D63:I63" si="83">-(SUM(D51:D52)-SUM(C51:C52))</f>
        <v>40997.751334336783</v>
      </c>
      <c r="E63" s="230">
        <f t="shared" si="83"/>
        <v>0</v>
      </c>
      <c r="F63" s="230">
        <f t="shared" si="83"/>
        <v>0</v>
      </c>
      <c r="G63" s="230">
        <f t="shared" si="83"/>
        <v>0</v>
      </c>
      <c r="H63" s="230">
        <f t="shared" si="83"/>
        <v>0</v>
      </c>
      <c r="I63" s="230">
        <f t="shared" si="83"/>
        <v>0</v>
      </c>
      <c r="J63" s="230">
        <f t="shared" ref="J63:AW63" si="84">-(SUM(J51:J52)-SUM(I51:I52))</f>
        <v>0</v>
      </c>
      <c r="K63" s="230">
        <f t="shared" si="84"/>
        <v>0</v>
      </c>
      <c r="L63" s="230">
        <f t="shared" si="84"/>
        <v>0</v>
      </c>
      <c r="M63" s="230">
        <f t="shared" si="84"/>
        <v>0</v>
      </c>
      <c r="N63" s="230">
        <f t="shared" si="84"/>
        <v>0</v>
      </c>
      <c r="O63" s="230">
        <f t="shared" si="84"/>
        <v>0</v>
      </c>
      <c r="P63" s="230">
        <f t="shared" si="84"/>
        <v>0</v>
      </c>
      <c r="Q63" s="230">
        <f t="shared" si="84"/>
        <v>0</v>
      </c>
      <c r="R63" s="230">
        <f t="shared" si="84"/>
        <v>0</v>
      </c>
      <c r="S63" s="230">
        <f t="shared" si="84"/>
        <v>0</v>
      </c>
      <c r="T63" s="230">
        <f t="shared" si="84"/>
        <v>0</v>
      </c>
      <c r="U63" s="230">
        <f t="shared" si="84"/>
        <v>0</v>
      </c>
      <c r="V63" s="230">
        <f t="shared" si="84"/>
        <v>0</v>
      </c>
      <c r="W63" s="230">
        <f t="shared" si="84"/>
        <v>0</v>
      </c>
      <c r="X63" s="230">
        <f t="shared" si="84"/>
        <v>0</v>
      </c>
      <c r="Y63" s="230">
        <f t="shared" si="84"/>
        <v>0</v>
      </c>
      <c r="Z63" s="230">
        <f t="shared" si="84"/>
        <v>0</v>
      </c>
      <c r="AA63" s="230">
        <f t="shared" si="84"/>
        <v>0</v>
      </c>
      <c r="AB63" s="230">
        <f t="shared" si="84"/>
        <v>0</v>
      </c>
      <c r="AC63" s="230">
        <f t="shared" si="84"/>
        <v>0</v>
      </c>
      <c r="AD63" s="230">
        <f t="shared" si="84"/>
        <v>0</v>
      </c>
      <c r="AE63" s="230">
        <f t="shared" si="84"/>
        <v>0</v>
      </c>
      <c r="AF63" s="230">
        <f t="shared" si="84"/>
        <v>0</v>
      </c>
      <c r="AG63" s="230">
        <f t="shared" si="84"/>
        <v>0</v>
      </c>
      <c r="AH63" s="230">
        <f t="shared" si="84"/>
        <v>0</v>
      </c>
      <c r="AI63" s="230">
        <f t="shared" si="84"/>
        <v>0</v>
      </c>
      <c r="AJ63" s="230">
        <f t="shared" si="84"/>
        <v>0</v>
      </c>
      <c r="AK63" s="230">
        <f t="shared" si="84"/>
        <v>0</v>
      </c>
      <c r="AL63" s="230">
        <f t="shared" si="84"/>
        <v>0</v>
      </c>
      <c r="AM63" s="230">
        <f t="shared" si="84"/>
        <v>0</v>
      </c>
      <c r="AN63" s="230">
        <f t="shared" si="84"/>
        <v>0</v>
      </c>
      <c r="AO63" s="230">
        <f t="shared" si="84"/>
        <v>0</v>
      </c>
      <c r="AP63" s="230">
        <f t="shared" si="84"/>
        <v>0</v>
      </c>
      <c r="AQ63" s="230">
        <f t="shared" si="84"/>
        <v>0</v>
      </c>
      <c r="AR63" s="230">
        <f t="shared" si="84"/>
        <v>0</v>
      </c>
      <c r="AS63" s="230">
        <f t="shared" si="84"/>
        <v>0</v>
      </c>
      <c r="AT63" s="230">
        <f t="shared" si="84"/>
        <v>0</v>
      </c>
      <c r="AU63" s="230">
        <f t="shared" si="84"/>
        <v>0</v>
      </c>
      <c r="AV63" s="230">
        <f t="shared" si="84"/>
        <v>0</v>
      </c>
      <c r="AW63" s="230">
        <f t="shared" si="84"/>
        <v>0</v>
      </c>
    </row>
    <row r="64" spans="1:49">
      <c r="A64" s="147">
        <v>449100</v>
      </c>
      <c r="B64" s="147" t="s">
        <v>279</v>
      </c>
      <c r="C64" s="237">
        <v>0</v>
      </c>
      <c r="D64" s="237"/>
      <c r="E64" s="237"/>
      <c r="F64" s="237"/>
      <c r="G64" s="237"/>
      <c r="H64" s="237"/>
      <c r="I64" s="237"/>
      <c r="K64" s="238"/>
      <c r="L64" s="237"/>
      <c r="N64" s="228"/>
      <c r="O64" s="237"/>
      <c r="P64" s="166"/>
      <c r="R64" s="237"/>
      <c r="U64" s="237"/>
      <c r="W64" s="238"/>
      <c r="X64" s="237"/>
      <c r="Z64" s="228"/>
      <c r="AA64" s="237"/>
      <c r="AB64" s="166"/>
      <c r="AD64" s="237"/>
      <c r="AG64" s="237"/>
      <c r="AI64" s="238"/>
      <c r="AJ64" s="237"/>
      <c r="AL64" s="228"/>
      <c r="AM64" s="237"/>
      <c r="AN64" s="166"/>
      <c r="AP64" s="237"/>
      <c r="AS64" s="237"/>
      <c r="AU64" s="238"/>
      <c r="AV64" s="237"/>
    </row>
    <row r="65" spans="3:8">
      <c r="C65" s="228"/>
      <c r="D65" s="228"/>
      <c r="E65" s="228"/>
      <c r="F65" s="228"/>
      <c r="G65" s="228"/>
      <c r="H65" s="228"/>
    </row>
    <row r="66" spans="3:8">
      <c r="C66" s="228"/>
      <c r="D66" s="228"/>
      <c r="E66" s="228"/>
      <c r="F66" s="228"/>
      <c r="G66" s="228"/>
      <c r="H66" s="228"/>
    </row>
    <row r="67" spans="3:8">
      <c r="C67" s="228"/>
      <c r="D67" s="228"/>
      <c r="E67" s="228"/>
      <c r="F67" s="228"/>
      <c r="G67" s="228"/>
      <c r="H67" s="228"/>
    </row>
  </sheetData>
  <mergeCells count="2">
    <mergeCell ref="A2:B2"/>
    <mergeCell ref="A34:B34"/>
  </mergeCells>
  <printOptions horizontalCentered="1" verticalCentered="1"/>
  <pageMargins left="0.17" right="0.16" top="0.41" bottom="0.62" header="0.3" footer="0.3"/>
  <pageSetup scale="55" fitToWidth="4" pageOrder="overThenDown" orientation="landscape" r:id="rId1"/>
  <headerFooter scaleWithDoc="0">
    <oddFooter>&amp;C&amp;F / &amp;A&amp;RPage &amp;P</oddFooter>
  </headerFooter>
  <colBreaks count="1" manualBreakCount="1">
    <brk id="16" max="63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94"/>
  <sheetViews>
    <sheetView topLeftCell="A20" zoomScaleNormal="100" workbookViewId="0">
      <selection activeCell="O49" sqref="O49"/>
    </sheetView>
  </sheetViews>
  <sheetFormatPr defaultRowHeight="15"/>
  <cols>
    <col min="2" max="2" width="30.7109375" customWidth="1"/>
    <col min="3" max="3" width="14.7109375" customWidth="1"/>
    <col min="4" max="8" width="15.7109375" hidden="1" customWidth="1"/>
    <col min="9" max="9" width="15" hidden="1" customWidth="1"/>
    <col min="10" max="10" width="16.140625" hidden="1" customWidth="1"/>
    <col min="11" max="13" width="15" hidden="1" customWidth="1"/>
    <col min="14" max="14" width="15" customWidth="1"/>
    <col min="15" max="15" width="14.5703125" customWidth="1"/>
    <col min="16" max="16" width="15" customWidth="1"/>
    <col min="18" max="18" width="12" bestFit="1" customWidth="1"/>
  </cols>
  <sheetData>
    <row r="1" spans="1:19" ht="15.75">
      <c r="A1" s="366" t="s">
        <v>20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</row>
    <row r="2" spans="1:19" ht="15.75">
      <c r="A2" s="366" t="s">
        <v>328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</row>
    <row r="3" spans="1:19" ht="15.75">
      <c r="A3" s="370" t="s">
        <v>329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</row>
    <row r="4" spans="1:19" ht="15.75" hidden="1">
      <c r="A4" s="58"/>
      <c r="B4" s="59"/>
      <c r="C4" s="59"/>
      <c r="D4" s="60" t="str">
        <f>TEXT(D7,"YYYYMM")</f>
        <v>201901</v>
      </c>
      <c r="E4" s="60">
        <f>D4+1</f>
        <v>201902</v>
      </c>
      <c r="F4" s="60">
        <f t="shared" ref="F4:O4" si="0">E4+1</f>
        <v>201903</v>
      </c>
      <c r="G4" s="60">
        <f t="shared" si="0"/>
        <v>201904</v>
      </c>
      <c r="H4" s="60">
        <f t="shared" si="0"/>
        <v>201905</v>
      </c>
      <c r="I4" s="60">
        <f t="shared" si="0"/>
        <v>201906</v>
      </c>
      <c r="J4" s="60">
        <f t="shared" si="0"/>
        <v>201907</v>
      </c>
      <c r="K4" s="60">
        <f t="shared" si="0"/>
        <v>201908</v>
      </c>
      <c r="L4" s="60">
        <f t="shared" si="0"/>
        <v>201909</v>
      </c>
      <c r="M4" s="60">
        <f t="shared" si="0"/>
        <v>201910</v>
      </c>
      <c r="N4" s="60">
        <f t="shared" si="0"/>
        <v>201911</v>
      </c>
      <c r="O4" s="60">
        <f t="shared" si="0"/>
        <v>201912</v>
      </c>
      <c r="P4" s="19"/>
    </row>
    <row r="5" spans="1:19">
      <c r="A5" s="20"/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19"/>
    </row>
    <row r="6" spans="1:19">
      <c r="A6" s="19"/>
      <c r="B6" s="19"/>
      <c r="C6" s="19"/>
      <c r="D6" s="99"/>
      <c r="E6" s="19"/>
      <c r="F6" s="19"/>
      <c r="G6" s="19"/>
      <c r="H6" s="298"/>
      <c r="I6" s="19"/>
      <c r="J6" s="19"/>
      <c r="K6" s="19"/>
      <c r="L6" s="19"/>
      <c r="M6" s="19"/>
      <c r="N6" s="19"/>
      <c r="O6" s="19"/>
      <c r="P6" s="19"/>
    </row>
    <row r="7" spans="1:19">
      <c r="A7" s="63" t="s">
        <v>17</v>
      </c>
      <c r="B7" s="64"/>
      <c r="C7" s="65" t="s">
        <v>16</v>
      </c>
      <c r="D7" s="100">
        <v>43466</v>
      </c>
      <c r="E7" s="66">
        <f>EDATE(D7,1)</f>
        <v>43497</v>
      </c>
      <c r="F7" s="66">
        <f t="shared" ref="F7:O7" si="1">EDATE(E7,1)</f>
        <v>43525</v>
      </c>
      <c r="G7" s="66">
        <f t="shared" si="1"/>
        <v>43556</v>
      </c>
      <c r="H7" s="299">
        <f t="shared" si="1"/>
        <v>43586</v>
      </c>
      <c r="I7" s="66">
        <f t="shared" si="1"/>
        <v>43617</v>
      </c>
      <c r="J7" s="66">
        <f t="shared" si="1"/>
        <v>43647</v>
      </c>
      <c r="K7" s="66">
        <f t="shared" si="1"/>
        <v>43678</v>
      </c>
      <c r="L7" s="66">
        <f t="shared" si="1"/>
        <v>43709</v>
      </c>
      <c r="M7" s="66">
        <f t="shared" si="1"/>
        <v>43739</v>
      </c>
      <c r="N7" s="66">
        <f t="shared" si="1"/>
        <v>43770</v>
      </c>
      <c r="O7" s="66">
        <f t="shared" si="1"/>
        <v>43800</v>
      </c>
      <c r="P7" s="66" t="s">
        <v>15</v>
      </c>
    </row>
    <row r="8" spans="1:19">
      <c r="A8" s="20"/>
      <c r="B8" s="20" t="s">
        <v>14</v>
      </c>
      <c r="C8" s="20" t="s">
        <v>13</v>
      </c>
      <c r="D8" s="20" t="s">
        <v>12</v>
      </c>
      <c r="E8" s="20" t="s">
        <v>11</v>
      </c>
      <c r="F8" s="20" t="s">
        <v>10</v>
      </c>
      <c r="G8" s="20" t="s">
        <v>9</v>
      </c>
      <c r="H8" s="300" t="s">
        <v>8</v>
      </c>
      <c r="I8" s="20" t="s">
        <v>7</v>
      </c>
      <c r="J8" s="20" t="s">
        <v>6</v>
      </c>
      <c r="K8" s="20" t="s">
        <v>5</v>
      </c>
      <c r="L8" s="20" t="s">
        <v>4</v>
      </c>
      <c r="M8" s="20" t="s">
        <v>3</v>
      </c>
      <c r="N8" s="20" t="s">
        <v>2</v>
      </c>
      <c r="O8" s="20" t="s">
        <v>1</v>
      </c>
      <c r="P8" s="20" t="s">
        <v>0</v>
      </c>
    </row>
    <row r="9" spans="1:19" hidden="1">
      <c r="A9" s="67" t="s">
        <v>100</v>
      </c>
      <c r="B9" s="20"/>
      <c r="C9" s="20"/>
      <c r="D9" s="20"/>
      <c r="E9" s="20"/>
      <c r="F9" s="20"/>
      <c r="G9" s="20"/>
      <c r="H9" s="300"/>
      <c r="I9" s="20"/>
      <c r="J9" s="20"/>
      <c r="K9" s="20"/>
      <c r="L9" s="20"/>
      <c r="M9" s="20"/>
      <c r="N9" s="20"/>
      <c r="O9" s="20"/>
      <c r="P9" s="20"/>
    </row>
    <row r="10" spans="1:19" hidden="1">
      <c r="A10" s="57"/>
      <c r="B10" s="68" t="s">
        <v>101</v>
      </c>
      <c r="C10" s="57" t="s">
        <v>102</v>
      </c>
      <c r="D10" s="69"/>
      <c r="E10" s="69"/>
      <c r="F10" s="69"/>
      <c r="G10" s="69"/>
      <c r="H10" s="301"/>
      <c r="I10" s="69"/>
      <c r="J10" s="69"/>
      <c r="K10" s="69"/>
      <c r="L10" s="69"/>
      <c r="M10" s="69"/>
      <c r="N10" s="69"/>
      <c r="O10" s="69"/>
      <c r="P10" s="70"/>
    </row>
    <row r="11" spans="1:19" hidden="1">
      <c r="A11" s="20"/>
      <c r="B11" s="20"/>
      <c r="C11" s="20"/>
      <c r="D11" s="20"/>
      <c r="E11" s="20"/>
      <c r="F11" s="20"/>
      <c r="G11" s="20"/>
      <c r="H11" s="300"/>
      <c r="I11" s="20"/>
      <c r="J11" s="20"/>
      <c r="K11" s="20"/>
      <c r="L11" s="20"/>
      <c r="M11" s="20"/>
      <c r="N11" s="20"/>
      <c r="O11" s="20"/>
      <c r="P11" s="20"/>
    </row>
    <row r="12" spans="1:19">
      <c r="A12" s="20"/>
      <c r="B12" s="71" t="s">
        <v>103</v>
      </c>
      <c r="C12" s="20"/>
      <c r="D12" s="20"/>
      <c r="E12" s="20"/>
      <c r="F12" s="20"/>
      <c r="G12" s="20"/>
      <c r="H12" s="300"/>
      <c r="I12" s="20"/>
      <c r="J12" s="20"/>
      <c r="K12" s="20"/>
      <c r="L12" s="20"/>
      <c r="M12" s="20"/>
      <c r="N12" s="20"/>
      <c r="O12" s="20"/>
      <c r="P12" s="19"/>
    </row>
    <row r="13" spans="1:19" ht="15" customHeight="1">
      <c r="A13" s="20">
        <v>1</v>
      </c>
      <c r="B13" s="19" t="s">
        <v>104</v>
      </c>
      <c r="C13" s="20" t="s">
        <v>105</v>
      </c>
      <c r="D13" s="143">
        <f>'01.2019 Base Rate Revenue'!$C19</f>
        <v>218072</v>
      </c>
      <c r="E13" s="143">
        <f>'02.2019 Base Rate Revenue'!$C19+'02.2019 Base Rate Revenue'!D19</f>
        <v>218072</v>
      </c>
      <c r="F13" s="143">
        <f>'03.2019 Base Rate Revenue'!$C19+'03.2019 Base Rate Revenue'!D19</f>
        <v>216577</v>
      </c>
      <c r="G13" s="143">
        <f>'04.2019 Base Rate Revenue'!$C19</f>
        <v>215993</v>
      </c>
      <c r="H13" s="143">
        <f>'05.2019 Base Rate Revenue'!$C19</f>
        <v>220087</v>
      </c>
      <c r="I13" s="143">
        <f>'06.2019 Base Rate Revenue'!$C19</f>
        <v>217384</v>
      </c>
      <c r="J13" s="143">
        <f>'07.2019 Base Rate Revenue'!$C19</f>
        <v>217872</v>
      </c>
      <c r="K13" s="143">
        <f>'08.2019 Base Rate Revenue'!$C19</f>
        <v>218567</v>
      </c>
      <c r="L13" s="143">
        <f>'09.2019 Base Rate Revenue'!$C19</f>
        <v>212455</v>
      </c>
      <c r="M13" s="143">
        <f>'10.2019 Base Rate Revenue'!$C19</f>
        <v>225200</v>
      </c>
      <c r="N13" s="143">
        <f>'11.2019 Base Rate Revenue'!$C19</f>
        <v>219433</v>
      </c>
      <c r="O13" s="143">
        <f>'12.2019 Base Rate Revenue'!$C19</f>
        <v>219805</v>
      </c>
      <c r="P13" s="95">
        <f>SUM(D13:O13)</f>
        <v>2619517</v>
      </c>
    </row>
    <row r="14" spans="1:19" ht="25.5">
      <c r="A14" s="72">
        <f>A13+1</f>
        <v>2</v>
      </c>
      <c r="B14" s="139" t="s">
        <v>106</v>
      </c>
      <c r="C14" s="139" t="s">
        <v>162</v>
      </c>
      <c r="D14" s="140">
        <f>'UE-170485 Auth Base'!E93</f>
        <v>83.760427903323389</v>
      </c>
      <c r="E14" s="140">
        <f>'UE-170485 Auth Base'!F93</f>
        <v>67.853818238913107</v>
      </c>
      <c r="F14" s="140">
        <f>'UE-170485 Auth Base'!G93</f>
        <v>62.146664385779836</v>
      </c>
      <c r="G14" s="140">
        <f>'UE-170485 Auth Base'!H93</f>
        <v>52.417441941972996</v>
      </c>
      <c r="H14" s="140">
        <f>'UE-170485 Auth Base'!I93</f>
        <v>45.892124419392054</v>
      </c>
      <c r="I14" s="140">
        <f>'UE-170485 Auth Base'!J93</f>
        <v>42.548958852653399</v>
      </c>
      <c r="J14" s="140">
        <f>'UE-170485 Auth Base'!K93</f>
        <v>56.439626965764539</v>
      </c>
      <c r="K14" s="140">
        <f>'UE-170485 Auth Base'!L93</f>
        <v>50.945678742657662</v>
      </c>
      <c r="L14" s="140">
        <f>'UE-170485 Auth Base'!M93</f>
        <v>48.236457551145826</v>
      </c>
      <c r="M14" s="140">
        <f>'UE-170485 Auth Base'!N93</f>
        <v>47.127141167587858</v>
      </c>
      <c r="N14" s="140">
        <f>'UE-170485 Auth Base'!O93</f>
        <v>63.977202165489828</v>
      </c>
      <c r="O14" s="140">
        <f>'UE-170485 Auth Base'!P93</f>
        <v>78.404457665319498</v>
      </c>
      <c r="P14" s="73">
        <f>SUM(D14:O14)</f>
        <v>699.75</v>
      </c>
    </row>
    <row r="15" spans="1:19">
      <c r="A15" s="20">
        <f>A14+1</f>
        <v>3</v>
      </c>
      <c r="B15" s="19" t="s">
        <v>60</v>
      </c>
      <c r="C15" s="20" t="str">
        <f>"("&amp;A13&amp;") x ("&amp;A14&amp;")"</f>
        <v>(1) x (2)</v>
      </c>
      <c r="D15" s="74">
        <f>D13*D14</f>
        <v>18265804.033733539</v>
      </c>
      <c r="E15" s="74">
        <f>E13*E14</f>
        <v>14797017.85099626</v>
      </c>
      <c r="F15" s="74">
        <f>F13*F14</f>
        <v>13459538.13267904</v>
      </c>
      <c r="G15" s="74">
        <f t="shared" ref="G15:O15" si="2">G13*G14</f>
        <v>11321800.537372572</v>
      </c>
      <c r="H15" s="302">
        <f t="shared" si="2"/>
        <v>10100259.987090738</v>
      </c>
      <c r="I15" s="74">
        <f t="shared" si="2"/>
        <v>9249462.8712252062</v>
      </c>
      <c r="J15" s="74">
        <f t="shared" si="2"/>
        <v>12296614.406285051</v>
      </c>
      <c r="K15" s="74">
        <f t="shared" si="2"/>
        <v>11135044.165746458</v>
      </c>
      <c r="L15" s="74">
        <f t="shared" si="2"/>
        <v>10248076.589028686</v>
      </c>
      <c r="M15" s="74">
        <f t="shared" si="2"/>
        <v>10613032.190940786</v>
      </c>
      <c r="N15" s="74">
        <f t="shared" si="2"/>
        <v>14038709.402779929</v>
      </c>
      <c r="O15" s="74">
        <f t="shared" si="2"/>
        <v>17233691.817125551</v>
      </c>
      <c r="P15" s="75">
        <f>SUM(D15:O15)</f>
        <v>152759051.98500383</v>
      </c>
      <c r="S15" s="230"/>
    </row>
    <row r="16" spans="1:19">
      <c r="A16" s="20"/>
      <c r="B16" s="19"/>
      <c r="C16" s="20"/>
      <c r="D16" s="38"/>
      <c r="E16" s="38"/>
      <c r="F16" s="38"/>
      <c r="G16" s="38"/>
      <c r="H16" s="303"/>
      <c r="I16" s="38"/>
      <c r="J16" s="38"/>
      <c r="K16" s="38"/>
      <c r="L16" s="38"/>
      <c r="M16" s="38"/>
      <c r="N16" s="38"/>
      <c r="O16" s="38"/>
      <c r="P16" s="19"/>
    </row>
    <row r="17" spans="1:16">
      <c r="A17" s="20">
        <v>4</v>
      </c>
      <c r="B17" s="19" t="s">
        <v>107</v>
      </c>
      <c r="C17" s="20" t="s">
        <v>105</v>
      </c>
      <c r="D17" s="144">
        <f>'01.2019 Base Rate Revenue'!$I39</f>
        <v>24787261.020459998</v>
      </c>
      <c r="E17" s="144">
        <f>'02.2019 Base Rate Revenue'!$I39</f>
        <v>22101261.062830001</v>
      </c>
      <c r="F17" s="144">
        <f>'03.2019 Base Rate Revenue'!$I39</f>
        <v>23293500.419080004</v>
      </c>
      <c r="G17" s="144">
        <f>'04.2019 Base Rate Revenue'!$I39</f>
        <v>15116197.03403</v>
      </c>
      <c r="H17" s="144">
        <f>'05.2019 Base Rate Revenue'!$I39</f>
        <v>14301029.596410001</v>
      </c>
      <c r="I17" s="144">
        <f>'06.2019 Base Rate Revenue'!$I39</f>
        <v>13851111.80682</v>
      </c>
      <c r="J17" s="144">
        <f>'07.2019 Base Rate Revenue'!$I39</f>
        <v>16282677.410250001</v>
      </c>
      <c r="K17" s="144">
        <f>'08.2019 Base Rate Revenue'!$I39</f>
        <v>17413044.574199997</v>
      </c>
      <c r="L17" s="144">
        <f>'09.2019 Base Rate Revenue'!$I39</f>
        <v>14037886.60227</v>
      </c>
      <c r="M17" s="144">
        <f>'10.2019 Base Rate Revenue'!$I39</f>
        <v>16949636.326010004</v>
      </c>
      <c r="N17" s="144">
        <f>'11.2019 Base Rate Revenue'!$I39</f>
        <v>19966092.573460001</v>
      </c>
      <c r="O17" s="144">
        <f>'12.2019 Base Rate Revenue'!$I39</f>
        <v>23746561.656799998</v>
      </c>
      <c r="P17" s="96">
        <f>SUM(D17:O17)</f>
        <v>221846260.08262002</v>
      </c>
    </row>
    <row r="18" spans="1:16">
      <c r="A18" s="20">
        <v>5</v>
      </c>
      <c r="B18" s="19" t="s">
        <v>108</v>
      </c>
      <c r="C18" s="20" t="s">
        <v>105</v>
      </c>
      <c r="D18" s="144">
        <f>'01.2019 Base Rate Revenue'!$C39</f>
        <v>1997044</v>
      </c>
      <c r="E18" s="144">
        <f>'02.2019 Base Rate Revenue'!$C39</f>
        <v>1937241</v>
      </c>
      <c r="F18" s="144">
        <f>'03.2019 Base Rate Revenue'!$C39</f>
        <v>2040948</v>
      </c>
      <c r="G18" s="144">
        <f>'04.2019 Base Rate Revenue'!$C39</f>
        <v>1984508.5</v>
      </c>
      <c r="H18" s="144">
        <f>'05.2019 Base Rate Revenue'!$C39</f>
        <v>2037735</v>
      </c>
      <c r="I18" s="144">
        <f>'06.2019 Base Rate Revenue'!$C39</f>
        <v>2014614</v>
      </c>
      <c r="J18" s="144">
        <f>'07.2019 Base Rate Revenue'!$C39</f>
        <v>2025458.5</v>
      </c>
      <c r="K18" s="144">
        <f>'08.2019 Base Rate Revenue'!$C39</f>
        <v>2034540</v>
      </c>
      <c r="L18" s="144">
        <f>'09.2019 Base Rate Revenue'!$C39</f>
        <v>1961469</v>
      </c>
      <c r="M18" s="144">
        <f>'10.2019 Base Rate Revenue'!$C39</f>
        <v>2075328</v>
      </c>
      <c r="N18" s="144">
        <f>'11.2019 Base Rate Revenue'!$C39</f>
        <v>2013633.5</v>
      </c>
      <c r="O18" s="144">
        <f>'12.2019 Base Rate Revenue'!$C39</f>
        <v>2019311.5</v>
      </c>
      <c r="P18" s="96">
        <f>SUM(D18:O18)</f>
        <v>24141831</v>
      </c>
    </row>
    <row r="19" spans="1:16">
      <c r="A19" s="20">
        <v>6</v>
      </c>
      <c r="B19" s="76" t="s">
        <v>200</v>
      </c>
      <c r="C19" s="20" t="s">
        <v>105</v>
      </c>
      <c r="D19" s="145">
        <f>'01.2019 Base Rate Revenue'!$I19</f>
        <v>267676694.00099999</v>
      </c>
      <c r="E19" s="145">
        <f>'02.2019 Base Rate Revenue'!$I19</f>
        <v>245780275.29500002</v>
      </c>
      <c r="F19" s="145">
        <f>'03.2019 Base Rate Revenue'!$I19</f>
        <v>251248521.38</v>
      </c>
      <c r="G19" s="145">
        <f>'04.2019 Base Rate Revenue'!$I19</f>
        <v>165586096.23899999</v>
      </c>
      <c r="H19" s="145">
        <f>'05.2019 Base Rate Revenue'!$I19</f>
        <v>156914732.24200001</v>
      </c>
      <c r="I19" s="145">
        <f>'06.2019 Base Rate Revenue'!$I19</f>
        <v>152496304.35699999</v>
      </c>
      <c r="J19" s="145">
        <f>'07.2019 Base Rate Revenue'!$I19</f>
        <v>179106785.32800001</v>
      </c>
      <c r="K19" s="145">
        <f>'08.2019 Base Rate Revenue'!$I19</f>
        <v>190596370.602</v>
      </c>
      <c r="L19" s="145">
        <f>'09.2019 Base Rate Revenue'!$I19</f>
        <v>153832729.74200001</v>
      </c>
      <c r="M19" s="145">
        <f>'10.2019 Base Rate Revenue'!$I19</f>
        <v>188853623.697</v>
      </c>
      <c r="N19" s="145">
        <f>'11.2019 Base Rate Revenue'!$I19</f>
        <v>220087718.961</v>
      </c>
      <c r="O19" s="145">
        <f>'12.2019 Base Rate Revenue'!$I19</f>
        <v>259163741.98699999</v>
      </c>
      <c r="P19" s="97">
        <f>SUM(D19:O19)</f>
        <v>2431343593.8310003</v>
      </c>
    </row>
    <row r="20" spans="1:16" ht="26.25">
      <c r="A20" s="20">
        <v>7</v>
      </c>
      <c r="B20" s="83" t="s">
        <v>109</v>
      </c>
      <c r="C20" s="141" t="s">
        <v>147</v>
      </c>
      <c r="D20" s="142">
        <f>'UE-170485 Auth Base'!E27</f>
        <v>1.9E-2</v>
      </c>
      <c r="E20" s="142">
        <f>D20</f>
        <v>1.9E-2</v>
      </c>
      <c r="F20" s="142">
        <f t="shared" ref="F20:O20" si="3">E20</f>
        <v>1.9E-2</v>
      </c>
      <c r="G20" s="142">
        <f t="shared" si="3"/>
        <v>1.9E-2</v>
      </c>
      <c r="H20" s="142">
        <f t="shared" si="3"/>
        <v>1.9E-2</v>
      </c>
      <c r="I20" s="142">
        <f t="shared" si="3"/>
        <v>1.9E-2</v>
      </c>
      <c r="J20" s="142">
        <f t="shared" si="3"/>
        <v>1.9E-2</v>
      </c>
      <c r="K20" s="142">
        <f t="shared" si="3"/>
        <v>1.9E-2</v>
      </c>
      <c r="L20" s="142">
        <f t="shared" si="3"/>
        <v>1.9E-2</v>
      </c>
      <c r="M20" s="142">
        <f t="shared" si="3"/>
        <v>1.9E-2</v>
      </c>
      <c r="N20" s="142">
        <f t="shared" si="3"/>
        <v>1.9E-2</v>
      </c>
      <c r="O20" s="142">
        <f t="shared" si="3"/>
        <v>1.9E-2</v>
      </c>
      <c r="P20" s="77"/>
    </row>
    <row r="21" spans="1:16">
      <c r="A21" s="20">
        <v>8</v>
      </c>
      <c r="B21" s="19" t="s">
        <v>110</v>
      </c>
      <c r="C21" s="20" t="str">
        <f>"("&amp;A19&amp;") x ("&amp;A20&amp;")"</f>
        <v>(6) x (7)</v>
      </c>
      <c r="D21" s="74">
        <f>D19*D20</f>
        <v>5085857.1860189997</v>
      </c>
      <c r="E21" s="74">
        <f>E19*E20</f>
        <v>4669825.2306050006</v>
      </c>
      <c r="F21" s="74">
        <f t="shared" ref="F21:O21" si="4">F19*F20</f>
        <v>4773721.9062200002</v>
      </c>
      <c r="G21" s="74">
        <f t="shared" si="4"/>
        <v>3146135.8285409999</v>
      </c>
      <c r="H21" s="302">
        <f t="shared" si="4"/>
        <v>2981379.9125980004</v>
      </c>
      <c r="I21" s="74">
        <f t="shared" si="4"/>
        <v>2897429.7827829998</v>
      </c>
      <c r="J21" s="74">
        <f t="shared" si="4"/>
        <v>3403028.921232</v>
      </c>
      <c r="K21" s="74">
        <f t="shared" si="4"/>
        <v>3621331.0414379998</v>
      </c>
      <c r="L21" s="74">
        <f t="shared" si="4"/>
        <v>2922821.865098</v>
      </c>
      <c r="M21" s="74">
        <f>M19*M20</f>
        <v>3588218.8502429998</v>
      </c>
      <c r="N21" s="74">
        <f t="shared" si="4"/>
        <v>4181666.660259</v>
      </c>
      <c r="O21" s="74">
        <f t="shared" si="4"/>
        <v>4924111.0977529995</v>
      </c>
      <c r="P21" s="75">
        <f>SUM(D21:O21)</f>
        <v>46195528.282789007</v>
      </c>
    </row>
    <row r="22" spans="1:16">
      <c r="A22" s="20">
        <v>9</v>
      </c>
      <c r="B22" s="19" t="s">
        <v>111</v>
      </c>
      <c r="C22" s="20" t="str">
        <f>"("&amp;A17&amp;") - ("&amp;A18&amp;") -("&amp;A21&amp;")"</f>
        <v>(4) - (5) -(8)</v>
      </c>
      <c r="D22" s="74">
        <f>D17-D18-D21</f>
        <v>17704359.834440999</v>
      </c>
      <c r="E22" s="74">
        <f>E17-E18-E21</f>
        <v>15494194.832225</v>
      </c>
      <c r="F22" s="74">
        <f t="shared" ref="F22:O22" si="5">F17-F18-F21</f>
        <v>16478830.512860004</v>
      </c>
      <c r="G22" s="74">
        <f t="shared" si="5"/>
        <v>9985552.7054890003</v>
      </c>
      <c r="H22" s="302">
        <f t="shared" si="5"/>
        <v>9281914.6838119999</v>
      </c>
      <c r="I22" s="74">
        <f t="shared" si="5"/>
        <v>8939068.0240369998</v>
      </c>
      <c r="J22" s="74">
        <f t="shared" si="5"/>
        <v>10854189.989018001</v>
      </c>
      <c r="K22" s="74">
        <f t="shared" si="5"/>
        <v>11757173.532761997</v>
      </c>
      <c r="L22" s="74">
        <f t="shared" si="5"/>
        <v>9153595.7371720001</v>
      </c>
      <c r="M22" s="74">
        <f t="shared" si="5"/>
        <v>11286089.475767003</v>
      </c>
      <c r="N22" s="74">
        <f t="shared" si="5"/>
        <v>13770792.413201001</v>
      </c>
      <c r="O22" s="74">
        <f t="shared" si="5"/>
        <v>16803139.059046999</v>
      </c>
      <c r="P22" s="75">
        <f>SUM(D22:O22)</f>
        <v>151508900.79983097</v>
      </c>
    </row>
    <row r="23" spans="1:16">
      <c r="A23" s="20"/>
      <c r="B23" s="78" t="s">
        <v>112</v>
      </c>
      <c r="C23" s="20"/>
      <c r="D23" s="73">
        <f>D22/D13</f>
        <v>81.185846117066831</v>
      </c>
      <c r="E23" s="73">
        <f>E22/E13</f>
        <v>71.050821894718254</v>
      </c>
      <c r="F23" s="73">
        <f t="shared" ref="F23:O23" si="6">F22/F13</f>
        <v>76.087629401367664</v>
      </c>
      <c r="G23" s="73">
        <f t="shared" si="6"/>
        <v>46.230908897459642</v>
      </c>
      <c r="H23" s="304">
        <f t="shared" si="6"/>
        <v>42.173843451962178</v>
      </c>
      <c r="I23" s="73">
        <f t="shared" si="6"/>
        <v>41.121094579348068</v>
      </c>
      <c r="J23" s="73">
        <f t="shared" si="6"/>
        <v>49.819113924772346</v>
      </c>
      <c r="K23" s="73">
        <f t="shared" si="6"/>
        <v>53.792079924059884</v>
      </c>
      <c r="L23" s="73">
        <f t="shared" si="6"/>
        <v>43.08486850002118</v>
      </c>
      <c r="M23" s="73">
        <f t="shared" si="6"/>
        <v>50.115850247633233</v>
      </c>
      <c r="N23" s="73">
        <f t="shared" si="6"/>
        <v>62.756250943117038</v>
      </c>
      <c r="O23" s="73">
        <f t="shared" si="6"/>
        <v>76.44566347010759</v>
      </c>
      <c r="P23" s="73">
        <f>P22/P13*12</f>
        <v>694.06184788950463</v>
      </c>
    </row>
    <row r="24" spans="1:16">
      <c r="A24" s="20">
        <v>10</v>
      </c>
      <c r="B24" s="19" t="s">
        <v>113</v>
      </c>
      <c r="C24" s="20" t="str">
        <f>"("&amp;A$15&amp;") - ("&amp;A22&amp;")"</f>
        <v>(3) - (9)</v>
      </c>
      <c r="D24" s="79">
        <f>IF(D10="",D15-D22,-D10)</f>
        <v>561444.19929254055</v>
      </c>
      <c r="E24" s="79">
        <f>IF(E10="",E15-E22,-E10)</f>
        <v>-697176.98122874089</v>
      </c>
      <c r="F24" s="79">
        <f t="shared" ref="F24:O24" si="7">IF(F10="",F15-F22,-F10)</f>
        <v>-3019292.3801809642</v>
      </c>
      <c r="G24" s="79">
        <f t="shared" si="7"/>
        <v>1336247.831883572</v>
      </c>
      <c r="H24" s="305">
        <f t="shared" si="7"/>
        <v>818345.30327873863</v>
      </c>
      <c r="I24" s="79">
        <f t="shared" si="7"/>
        <v>310394.84718820639</v>
      </c>
      <c r="J24" s="79">
        <f t="shared" si="7"/>
        <v>1442424.4172670506</v>
      </c>
      <c r="K24" s="79">
        <f t="shared" si="7"/>
        <v>-622129.36701553874</v>
      </c>
      <c r="L24" s="79">
        <f t="shared" si="7"/>
        <v>1094480.8518566862</v>
      </c>
      <c r="M24" s="79">
        <f t="shared" si="7"/>
        <v>-673057.28482621722</v>
      </c>
      <c r="N24" s="79">
        <f t="shared" si="7"/>
        <v>267916.9895789288</v>
      </c>
      <c r="O24" s="79">
        <f t="shared" si="7"/>
        <v>430552.75807855278</v>
      </c>
      <c r="P24" s="75">
        <f>SUM(D24:O24)</f>
        <v>1250151.1851728149</v>
      </c>
    </row>
    <row r="25" spans="1:16">
      <c r="A25" s="20">
        <v>11</v>
      </c>
      <c r="B25" s="19" t="s">
        <v>114</v>
      </c>
      <c r="C25" s="80" t="s">
        <v>115</v>
      </c>
      <c r="D25" s="79">
        <f>IF(D10="",D24*-'UE-170485 Auth Base'!$R$20,0)</f>
        <v>-26206.530890377911</v>
      </c>
      <c r="E25" s="79">
        <f>IF(E10="",E24*-'UE-170485 Auth Base'!$R$20,0)</f>
        <v>32542.129952813935</v>
      </c>
      <c r="F25" s="79">
        <f>IF(F10="",F24*-'UE-170485 Auth Base'!$R$20,0)</f>
        <v>140931.51042970686</v>
      </c>
      <c r="G25" s="79">
        <f>IF(G10="",G24*-'UE-170485 Auth Base'!$R$20,0)</f>
        <v>-62372.040048829491</v>
      </c>
      <c r="H25" s="79">
        <f>IF(H10="",H24*-'UE-170485 Auth Base'!$R$20,0)</f>
        <v>-38197.90372114168</v>
      </c>
      <c r="I25" s="79">
        <f>IF(I10="",I24*-'UE-170485 Auth Base'!$R$20,0)</f>
        <v>-14488.300282203909</v>
      </c>
      <c r="J25" s="79">
        <f>IF(J10="",J24*-'UE-170485 Auth Base'!$R$20,0)</f>
        <v>-67328.044524774115</v>
      </c>
      <c r="K25" s="79">
        <f>IF(K10="",K24*-'UE-170485 Auth Base'!$R$20,0)</f>
        <v>29039.132464184298</v>
      </c>
      <c r="L25" s="79">
        <f>IF(L10="",L24*-'UE-170485 Auth Base'!$R$20,0)</f>
        <v>-51087.082722114537</v>
      </c>
      <c r="M25" s="79">
        <f>IF(M10="",M24*-'UE-170485 Auth Base'!$R$20,0)</f>
        <v>31416.29488383334</v>
      </c>
      <c r="N25" s="79">
        <f>IF(N10="",N24*-'UE-170485 Auth Base'!$R$20,0)</f>
        <v>-12505.561322575659</v>
      </c>
      <c r="O25" s="79">
        <f>IF(O10="",O24*-'UE-170485 Auth Base'!$R$20,0)</f>
        <v>-20096.911088832607</v>
      </c>
      <c r="P25" s="75">
        <f>SUM(D25:O25)</f>
        <v>-58353.306870311455</v>
      </c>
    </row>
    <row r="26" spans="1:16">
      <c r="A26" s="20"/>
      <c r="B26" s="19"/>
      <c r="C26" s="20" t="s">
        <v>116</v>
      </c>
      <c r="D26" s="81">
        <v>5.1799999999999999E-2</v>
      </c>
      <c r="E26" s="81">
        <f>D26</f>
        <v>5.1799999999999999E-2</v>
      </c>
      <c r="F26" s="81">
        <f>E26</f>
        <v>5.1799999999999999E-2</v>
      </c>
      <c r="G26" s="81">
        <v>5.45E-2</v>
      </c>
      <c r="H26" s="81">
        <v>5.45E-2</v>
      </c>
      <c r="I26" s="81">
        <v>5.45E-2</v>
      </c>
      <c r="J26" s="81">
        <v>5.5E-2</v>
      </c>
      <c r="K26" s="81">
        <f>J26</f>
        <v>5.5E-2</v>
      </c>
      <c r="L26" s="81">
        <f>K26</f>
        <v>5.5E-2</v>
      </c>
      <c r="M26" s="81">
        <v>5.4199999999999998E-2</v>
      </c>
      <c r="N26" s="81">
        <v>5.4199999999999998E-2</v>
      </c>
      <c r="O26" s="81">
        <v>5.4199999999999998E-2</v>
      </c>
      <c r="P26" s="75"/>
    </row>
    <row r="27" spans="1:16">
      <c r="A27" s="20">
        <v>12</v>
      </c>
      <c r="B27" s="19" t="s">
        <v>117</v>
      </c>
      <c r="C27" s="20" t="s">
        <v>118</v>
      </c>
      <c r="D27" s="82">
        <f>(D24+D25)/2*D26/12</f>
        <v>1155.2213009680011</v>
      </c>
      <c r="E27" s="82">
        <f>(D29+(E24+E25)/2)*E26/12</f>
        <v>880.92575321463801</v>
      </c>
      <c r="F27" s="82">
        <f t="shared" ref="F27:O27" si="8">(E29+(F24+F25)/2)*F26/12</f>
        <v>-6762.2373485009912</v>
      </c>
      <c r="G27" s="82">
        <f t="shared" si="8"/>
        <v>-10788.939205133942</v>
      </c>
      <c r="H27" s="306">
        <f t="shared" si="8"/>
        <v>-6173.5946402371546</v>
      </c>
      <c r="I27" s="82">
        <f t="shared" si="8"/>
        <v>-3758.0938791338081</v>
      </c>
      <c r="J27" s="82">
        <f t="shared" si="8"/>
        <v>19.585289284160343</v>
      </c>
      <c r="K27" s="82">
        <f t="shared" si="8"/>
        <v>1811.7724552142427</v>
      </c>
      <c r="L27" s="82">
        <f t="shared" si="8"/>
        <v>2852.0220123871804</v>
      </c>
      <c r="M27" s="82">
        <f t="shared" si="8"/>
        <v>3730.7113816083388</v>
      </c>
      <c r="N27" s="82">
        <f t="shared" si="8"/>
        <v>2875.3266678743171</v>
      </c>
      <c r="O27" s="82">
        <f t="shared" si="8"/>
        <v>4392.0638232549318</v>
      </c>
      <c r="P27" s="75">
        <f>SUM(D27:O27)</f>
        <v>-9765.2363892000831</v>
      </c>
    </row>
    <row r="28" spans="1:16" ht="15.75" thickBot="1">
      <c r="A28" s="20"/>
      <c r="B28" s="84" t="s">
        <v>119</v>
      </c>
      <c r="C28" s="20"/>
      <c r="D28" s="85">
        <f>D24+D25+D27</f>
        <v>536392.88970313058</v>
      </c>
      <c r="E28" s="85">
        <f>E24+E25+E27</f>
        <v>-663753.92552271229</v>
      </c>
      <c r="F28" s="85">
        <f t="shared" ref="F28:O28" si="9">F24+F25+F27</f>
        <v>-2885123.1070997585</v>
      </c>
      <c r="G28" s="85">
        <f t="shared" si="9"/>
        <v>1263086.8526296085</v>
      </c>
      <c r="H28" s="85">
        <f t="shared" si="9"/>
        <v>773973.80491735984</v>
      </c>
      <c r="I28" s="85">
        <f t="shared" si="9"/>
        <v>292148.45302686869</v>
      </c>
      <c r="J28" s="85">
        <f t="shared" si="9"/>
        <v>1375115.9580315605</v>
      </c>
      <c r="K28" s="85">
        <f t="shared" si="9"/>
        <v>-591278.46209614014</v>
      </c>
      <c r="L28" s="85">
        <f t="shared" si="9"/>
        <v>1046245.7911469588</v>
      </c>
      <c r="M28" s="85">
        <f t="shared" si="9"/>
        <v>-637910.27856077545</v>
      </c>
      <c r="N28" s="85">
        <f t="shared" si="9"/>
        <v>258286.75492422745</v>
      </c>
      <c r="O28" s="85">
        <f t="shared" si="9"/>
        <v>414847.91081297514</v>
      </c>
      <c r="P28" s="86">
        <f>SUM(D28:O28)</f>
        <v>1182032.6419133032</v>
      </c>
    </row>
    <row r="29" spans="1:16" ht="27" thickBot="1">
      <c r="A29" s="20">
        <v>13</v>
      </c>
      <c r="B29" s="91" t="s">
        <v>125</v>
      </c>
      <c r="C29" s="20" t="str">
        <f>"Σ(("&amp;A$24&amp;") ~ ("&amp;A27&amp;"))"</f>
        <v>Σ((10) ~ (12))</v>
      </c>
      <c r="D29" s="74">
        <f>D24+D25+D27</f>
        <v>536392.88970313058</v>
      </c>
      <c r="E29" s="74">
        <f>D29+E24+E25+E27</f>
        <v>-127361.03581958172</v>
      </c>
      <c r="F29" s="74">
        <f t="shared" ref="F29:N29" si="10">E29+F24+F25+F27</f>
        <v>-3012484.1429193402</v>
      </c>
      <c r="G29" s="74">
        <f t="shared" si="10"/>
        <v>-1749397.2902897317</v>
      </c>
      <c r="H29" s="302">
        <f t="shared" si="10"/>
        <v>-975423.48537237186</v>
      </c>
      <c r="I29" s="74">
        <f t="shared" si="10"/>
        <v>-683275.03234550322</v>
      </c>
      <c r="J29" s="74">
        <f t="shared" si="10"/>
        <v>691840.92568605742</v>
      </c>
      <c r="K29" s="74">
        <f t="shared" si="10"/>
        <v>100562.46358991723</v>
      </c>
      <c r="L29" s="74">
        <f t="shared" si="10"/>
        <v>1146808.2547368759</v>
      </c>
      <c r="M29" s="74">
        <f t="shared" si="10"/>
        <v>508897.97617610032</v>
      </c>
      <c r="N29" s="74">
        <f t="shared" si="10"/>
        <v>767184.7311003278</v>
      </c>
      <c r="O29" s="87">
        <f>N29+O24+O25+O27</f>
        <v>1182032.6419133029</v>
      </c>
      <c r="P29" s="75"/>
    </row>
    <row r="30" spans="1:16">
      <c r="A30" s="20"/>
      <c r="B30" s="84"/>
      <c r="C30" s="20"/>
      <c r="D30" s="38"/>
      <c r="E30" s="38"/>
      <c r="F30" s="38"/>
      <c r="G30" s="38"/>
      <c r="H30" s="303"/>
      <c r="I30" s="38"/>
      <c r="J30" s="38"/>
      <c r="K30" s="38"/>
      <c r="L30" s="38"/>
      <c r="M30" s="38"/>
      <c r="N30" s="38"/>
      <c r="O30" s="38"/>
    </row>
    <row r="31" spans="1:16" hidden="1">
      <c r="A31" s="67" t="s">
        <v>120</v>
      </c>
      <c r="B31" s="19"/>
      <c r="C31" s="20"/>
      <c r="D31" s="38"/>
      <c r="E31" s="38"/>
      <c r="F31" s="38"/>
      <c r="G31" s="38"/>
      <c r="H31" s="303"/>
      <c r="I31" s="38"/>
      <c r="J31" s="38"/>
      <c r="K31" s="38"/>
      <c r="L31" s="38"/>
      <c r="M31" s="38"/>
      <c r="N31" s="38"/>
      <c r="O31" s="38"/>
      <c r="P31" s="88"/>
    </row>
    <row r="32" spans="1:16" ht="9" hidden="1" customHeight="1">
      <c r="A32" s="57"/>
      <c r="B32" s="68" t="s">
        <v>121</v>
      </c>
      <c r="C32" s="57" t="s">
        <v>122</v>
      </c>
      <c r="D32" s="69"/>
      <c r="E32" s="69"/>
      <c r="F32" s="69"/>
      <c r="G32" s="69"/>
      <c r="H32" s="301"/>
      <c r="I32" s="69"/>
      <c r="J32" s="69"/>
      <c r="K32" s="69"/>
      <c r="L32" s="69"/>
      <c r="M32" s="69"/>
      <c r="N32" s="69"/>
      <c r="O32" s="69"/>
      <c r="P32" s="57"/>
    </row>
    <row r="33" spans="1:16" hidden="1">
      <c r="A33" s="20"/>
      <c r="B33" s="19"/>
      <c r="C33" s="20"/>
      <c r="D33" s="74"/>
      <c r="E33" s="74"/>
      <c r="F33" s="74"/>
      <c r="G33" s="74"/>
      <c r="H33" s="307"/>
      <c r="I33" s="74"/>
      <c r="J33" s="74"/>
      <c r="K33" s="74"/>
      <c r="L33" s="74"/>
      <c r="M33" s="74"/>
      <c r="N33" s="74"/>
      <c r="O33" s="74"/>
      <c r="P33" s="75"/>
    </row>
    <row r="34" spans="1:16">
      <c r="A34" s="20"/>
      <c r="B34" s="71" t="s">
        <v>57</v>
      </c>
      <c r="C34" s="20"/>
      <c r="D34" s="74"/>
      <c r="E34" s="74"/>
      <c r="F34" s="74"/>
      <c r="G34" s="74"/>
      <c r="H34" s="302"/>
      <c r="I34" s="74"/>
      <c r="J34" s="74"/>
      <c r="K34" s="74"/>
      <c r="L34" s="74"/>
      <c r="M34" s="74"/>
      <c r="N34" s="74"/>
      <c r="O34" s="74"/>
      <c r="P34" s="75"/>
    </row>
    <row r="35" spans="1:16" ht="15" customHeight="1">
      <c r="A35" s="20">
        <v>14</v>
      </c>
      <c r="B35" s="19" t="s">
        <v>104</v>
      </c>
      <c r="C35" s="20" t="s">
        <v>105</v>
      </c>
      <c r="D35" s="143">
        <f>'01.2019 Base Rate Revenue'!$C$21+'01.2019 Base Rate Revenue'!$B$85</f>
        <v>37059</v>
      </c>
      <c r="E35" s="143">
        <f>'02.2019 Base Rate Revenue'!$C$21+'02.2019 Base Rate Revenue'!$B$85+'02.2019 Base Rate Revenue'!D21</f>
        <v>37058</v>
      </c>
      <c r="F35" s="143">
        <f>'03.2019 Base Rate Revenue'!$C$21+'03.2019 Base Rate Revenue'!$B$85+'03.2019 Base Rate Revenue'!D21</f>
        <v>36629</v>
      </c>
      <c r="G35" s="143">
        <f>'04.2019 Base Rate Revenue'!$C$21+'04.2019 Base Rate Revenue'!$B$85</f>
        <v>36938</v>
      </c>
      <c r="H35" s="143">
        <f>'05.2019 Base Rate Revenue'!$C$21+'05.2019 Base Rate Revenue'!$B$85</f>
        <v>37135</v>
      </c>
      <c r="I35" s="143">
        <f>'06.2019 Base Rate Revenue'!$C$21+'06.2019 Base Rate Revenue'!$B$85</f>
        <v>36981</v>
      </c>
      <c r="J35" s="143">
        <f>'07.2019 Base Rate Revenue'!$C$21+'07.2019 Base Rate Revenue'!$B$85</f>
        <v>37031</v>
      </c>
      <c r="K35" s="143">
        <f>'08.2019 Base Rate Revenue'!$C$21+'08.2019 Base Rate Revenue'!$B$85</f>
        <v>37109</v>
      </c>
      <c r="L35" s="143">
        <f>'09.2019 Base Rate Revenue'!$C$21+'09.2019 Base Rate Revenue'!$B$85</f>
        <v>36404</v>
      </c>
      <c r="M35" s="143">
        <f>'10.2019 Base Rate Revenue'!$C$21+'10.2019 Base Rate Revenue'!$B$85</f>
        <v>37918</v>
      </c>
      <c r="N35" s="143">
        <f>'11.2019 Base Rate Revenue'!$C$21+'11.2019 Base Rate Revenue'!$B$85</f>
        <v>36880</v>
      </c>
      <c r="O35" s="143">
        <f>'12.2019 Base Rate Revenue'!$C$21+'12.2019 Base Rate Revenue'!$B$85</f>
        <v>37104</v>
      </c>
      <c r="P35" s="95">
        <f>SUM(D35:O35)</f>
        <v>444246</v>
      </c>
    </row>
    <row r="36" spans="1:16" ht="25.5">
      <c r="A36" s="72">
        <f>A35+1</f>
        <v>15</v>
      </c>
      <c r="B36" s="139" t="s">
        <v>106</v>
      </c>
      <c r="C36" s="139" t="s">
        <v>161</v>
      </c>
      <c r="D36" s="140">
        <f>'UE-170485 Auth Base'!E97</f>
        <v>359.8067927967802</v>
      </c>
      <c r="E36" s="140">
        <f>'UE-170485 Auth Base'!F97</f>
        <v>336.85962983528816</v>
      </c>
      <c r="F36" s="140">
        <f>'UE-170485 Auth Base'!G97</f>
        <v>346.66344910730356</v>
      </c>
      <c r="G36" s="140">
        <f>'UE-170485 Auth Base'!H97</f>
        <v>329.24917695473283</v>
      </c>
      <c r="H36" s="140">
        <f>'UE-170485 Auth Base'!I97</f>
        <v>363.90451464260855</v>
      </c>
      <c r="I36" s="140">
        <f>'UE-170485 Auth Base'!J97</f>
        <v>372.76105818884957</v>
      </c>
      <c r="J36" s="140">
        <f>'UE-170485 Auth Base'!K97</f>
        <v>410.5558825329656</v>
      </c>
      <c r="K36" s="140">
        <f>'UE-170485 Auth Base'!L97</f>
        <v>386.60332281802295</v>
      </c>
      <c r="L36" s="140">
        <f>'UE-170485 Auth Base'!M97</f>
        <v>363.25020220035174</v>
      </c>
      <c r="M36" s="140">
        <f>'UE-170485 Auth Base'!N97</f>
        <v>367.48229411231011</v>
      </c>
      <c r="N36" s="140">
        <f>'UE-170485 Auth Base'!O97</f>
        <v>326.9566398580186</v>
      </c>
      <c r="O36" s="140">
        <f>'UE-170485 Auth Base'!P97</f>
        <v>388.87703695276861</v>
      </c>
      <c r="P36" s="73">
        <f>SUM(D36:O36)</f>
        <v>4352.9700000000012</v>
      </c>
    </row>
    <row r="37" spans="1:16">
      <c r="A37" s="20">
        <f>A36+1</f>
        <v>16</v>
      </c>
      <c r="B37" s="19" t="s">
        <v>60</v>
      </c>
      <c r="C37" s="20" t="str">
        <f>"("&amp;A35&amp;") x ("&amp;A36&amp;")"</f>
        <v>(14) x (15)</v>
      </c>
      <c r="D37" s="74">
        <f>D35*D36</f>
        <v>13334079.934255878</v>
      </c>
      <c r="E37" s="74">
        <f t="shared" ref="E37:O37" si="11">E35*E36</f>
        <v>12483344.162436109</v>
      </c>
      <c r="F37" s="74">
        <f t="shared" si="11"/>
        <v>12697935.477351421</v>
      </c>
      <c r="G37" s="74">
        <f t="shared" si="11"/>
        <v>12161806.098353921</v>
      </c>
      <c r="H37" s="302">
        <f t="shared" si="11"/>
        <v>13513594.151253268</v>
      </c>
      <c r="I37" s="74">
        <f t="shared" si="11"/>
        <v>13785076.692881847</v>
      </c>
      <c r="J37" s="74">
        <f t="shared" si="11"/>
        <v>15203294.88607825</v>
      </c>
      <c r="K37" s="74">
        <f t="shared" si="11"/>
        <v>14346462.706454014</v>
      </c>
      <c r="L37" s="74">
        <f t="shared" si="11"/>
        <v>13223760.360901605</v>
      </c>
      <c r="M37" s="74">
        <f t="shared" si="11"/>
        <v>13934193.628150575</v>
      </c>
      <c r="N37" s="74">
        <f t="shared" si="11"/>
        <v>12058160.877963725</v>
      </c>
      <c r="O37" s="74">
        <f t="shared" si="11"/>
        <v>14428893.579095526</v>
      </c>
      <c r="P37" s="75">
        <f>SUM(D37:O37)</f>
        <v>161170602.55517614</v>
      </c>
    </row>
    <row r="38" spans="1:16">
      <c r="A38" s="20"/>
      <c r="B38" s="19"/>
      <c r="C38" s="20"/>
      <c r="D38" s="38"/>
      <c r="E38" s="38"/>
      <c r="F38" s="38"/>
      <c r="G38" s="38"/>
      <c r="H38" s="303"/>
      <c r="I38" s="74"/>
      <c r="J38" s="38"/>
      <c r="K38" s="38"/>
      <c r="L38" s="38"/>
      <c r="M38" s="38"/>
      <c r="N38" s="38"/>
      <c r="O38" s="38"/>
      <c r="P38" s="19"/>
    </row>
    <row r="39" spans="1:16">
      <c r="A39" s="20">
        <v>17</v>
      </c>
      <c r="B39" s="19" t="s">
        <v>107</v>
      </c>
      <c r="C39" s="20" t="s">
        <v>105</v>
      </c>
      <c r="D39" s="144">
        <f>'01.2019 Base Rate Revenue'!$I$41+'01.2019 Base Rate Revenue'!$D$85</f>
        <v>17957425.513</v>
      </c>
      <c r="E39" s="144">
        <f>'02.2019 Base Rate Revenue'!$I$41+'02.2019 Base Rate Revenue'!$D$85</f>
        <v>17832409.430050004</v>
      </c>
      <c r="F39" s="144">
        <f>'03.2019 Base Rate Revenue'!$I$41+'03.2019 Base Rate Revenue'!$D$85</f>
        <v>17381462.84183</v>
      </c>
      <c r="G39" s="144">
        <f>'04.2019 Base Rate Revenue'!$I$41+'04.2019 Base Rate Revenue'!$D$85</f>
        <v>16482357.203709999</v>
      </c>
      <c r="H39" s="144">
        <f>'05.2019 Base Rate Revenue'!$I$41+'05.2019 Base Rate Revenue'!$D$85</f>
        <v>17398402.076499999</v>
      </c>
      <c r="I39" s="144">
        <f>'06.2019 Base Rate Revenue'!$I$41+'06.2019 Base Rate Revenue'!$D$85</f>
        <v>18217320.252850004</v>
      </c>
      <c r="J39" s="144">
        <f>'07.2019 Base Rate Revenue'!$I$41+'07.2019 Base Rate Revenue'!$D$85</f>
        <v>19391352.345080003</v>
      </c>
      <c r="K39" s="144">
        <f>'08.2019 Base Rate Revenue'!$I$41+'08.2019 Base Rate Revenue'!$D$85</f>
        <v>19493020.769329999</v>
      </c>
      <c r="L39" s="144">
        <f>'09.2019 Base Rate Revenue'!$I$41+'09.2019 Base Rate Revenue'!$D$85</f>
        <v>17327731.964339998</v>
      </c>
      <c r="M39" s="144">
        <f>'10.2019 Base Rate Revenue'!$I$41+'10.2019 Base Rate Revenue'!$D$85</f>
        <v>18971540.15992</v>
      </c>
      <c r="N39" s="144">
        <f>'11.2019 Base Rate Revenue'!$I$41+'11.2019 Base Rate Revenue'!$D$85</f>
        <v>16837820.170160003</v>
      </c>
      <c r="O39" s="144">
        <f>'12.2019 Base Rate Revenue'!$I$41+'12.2019 Base Rate Revenue'!$D$85</f>
        <v>17686181.674429998</v>
      </c>
      <c r="P39" s="96">
        <f>SUM(D39:O39)</f>
        <v>214977024.4012</v>
      </c>
    </row>
    <row r="40" spans="1:16">
      <c r="A40" s="20">
        <f>A39+1</f>
        <v>18</v>
      </c>
      <c r="B40" s="19" t="s">
        <v>108</v>
      </c>
      <c r="C40" s="20" t="s">
        <v>105</v>
      </c>
      <c r="D40" s="144">
        <f>'01.2019 Base Rate Revenue'!$C$41+'01.2019 Base Rate Revenue'!$E$85</f>
        <v>1673810.56</v>
      </c>
      <c r="E40" s="144">
        <f>'02.2019 Base Rate Revenue'!$C$41+'02.2019 Base Rate Revenue'!$E$85</f>
        <v>1616459.1400000001</v>
      </c>
      <c r="F40" s="144">
        <f>'03.2019 Base Rate Revenue'!$C$41+'03.2019 Base Rate Revenue'!$E$85</f>
        <v>1701878.5699999998</v>
      </c>
      <c r="G40" s="144">
        <f>'04.2019 Base Rate Revenue'!$C$41+'04.2019 Base Rate Revenue'!$E$85</f>
        <v>1670170.8599999999</v>
      </c>
      <c r="H40" s="144">
        <f>'05.2019 Base Rate Revenue'!$C$41+'05.2019 Base Rate Revenue'!$E$85</f>
        <v>1663820.94</v>
      </c>
      <c r="I40" s="144">
        <f>'06.2019 Base Rate Revenue'!$C$41+'06.2019 Base Rate Revenue'!$E$85</f>
        <v>1674661.8900000001</v>
      </c>
      <c r="J40" s="144">
        <f>'07.2019 Base Rate Revenue'!$C$41+'07.2019 Base Rate Revenue'!$E$85</f>
        <v>1675705.24</v>
      </c>
      <c r="K40" s="144">
        <f>'08.2019 Base Rate Revenue'!$C$41+'08.2019 Base Rate Revenue'!$E$85</f>
        <v>1676355.2</v>
      </c>
      <c r="L40" s="144">
        <f>'09.2019 Base Rate Revenue'!$C$41+'09.2019 Base Rate Revenue'!$E$85</f>
        <v>1631204.44</v>
      </c>
      <c r="M40" s="144">
        <f>'10.2019 Base Rate Revenue'!$C$41+'10.2019 Base Rate Revenue'!$E$85</f>
        <v>1716520.9400000002</v>
      </c>
      <c r="N40" s="144">
        <f>'11.2019 Base Rate Revenue'!$C$41+'11.2019 Base Rate Revenue'!$E$85</f>
        <v>1658885.5</v>
      </c>
      <c r="O40" s="144">
        <f>'12.2019 Base Rate Revenue'!$C$41+'12.2019 Base Rate Revenue'!$E$85</f>
        <v>1680360.3900000001</v>
      </c>
      <c r="P40" s="96">
        <f>SUM(D40:O40)</f>
        <v>20039833.669999998</v>
      </c>
    </row>
    <row r="41" spans="1:16">
      <c r="A41" s="20">
        <f>A40+1</f>
        <v>19</v>
      </c>
      <c r="B41" s="76" t="s">
        <v>200</v>
      </c>
      <c r="C41" s="20" t="s">
        <v>105</v>
      </c>
      <c r="D41" s="145">
        <f>'01.2019 Base Rate Revenue'!$I$21+'01.2019 Base Rate Revenue'!$C$85</f>
        <v>179506335.33200002</v>
      </c>
      <c r="E41" s="145">
        <f>'02.2019 Base Rate Revenue'!$I$21+'02.2019 Base Rate Revenue'!$C$85</f>
        <v>176387989.83200002</v>
      </c>
      <c r="F41" s="145">
        <f>'03.2019 Base Rate Revenue'!$I$21+'03.2019 Base Rate Revenue'!$C$85</f>
        <v>169824262.03900003</v>
      </c>
      <c r="G41" s="145">
        <f>'04.2019 Base Rate Revenue'!$I$21+'04.2019 Base Rate Revenue'!$C$85</f>
        <v>162046752.50199997</v>
      </c>
      <c r="H41" s="145">
        <f>'05.2019 Base Rate Revenue'!$I$21+'05.2019 Base Rate Revenue'!$C$85</f>
        <v>174360483.80799997</v>
      </c>
      <c r="I41" s="145">
        <f>'06.2019 Base Rate Revenue'!$I$21+'06.2019 Base Rate Revenue'!$C$85</f>
        <v>184858484.44</v>
      </c>
      <c r="J41" s="145">
        <f>'07.2019 Base Rate Revenue'!$I$21+'07.2019 Base Rate Revenue'!$C$85</f>
        <v>199230125.49899998</v>
      </c>
      <c r="K41" s="145">
        <f>'08.2019 Base Rate Revenue'!$I$21+'08.2019 Base Rate Revenue'!$C$85</f>
        <v>198610181.51300004</v>
      </c>
      <c r="L41" s="145">
        <f>'09.2019 Base Rate Revenue'!$I$21+'09.2019 Base Rate Revenue'!$C$85</f>
        <v>173798213.252</v>
      </c>
      <c r="M41" s="145">
        <f>'10.2019 Base Rate Revenue'!$I$21+'10.2019 Base Rate Revenue'!$C$85</f>
        <v>189099379.097</v>
      </c>
      <c r="N41" s="145">
        <f>'11.2019 Base Rate Revenue'!$I$21+'11.2019 Base Rate Revenue'!$C$85</f>
        <v>163525025.52900004</v>
      </c>
      <c r="O41" s="145">
        <f>'12.2019 Base Rate Revenue'!$I$21+'12.2019 Base Rate Revenue'!$C$85</f>
        <v>176620049.192</v>
      </c>
      <c r="P41" s="97">
        <f>SUM(D41:O41)</f>
        <v>2147867282.0350003</v>
      </c>
    </row>
    <row r="42" spans="1:16" ht="26.25">
      <c r="A42" s="20">
        <f>A41+1</f>
        <v>20</v>
      </c>
      <c r="B42" s="83" t="s">
        <v>109</v>
      </c>
      <c r="C42" s="141" t="s">
        <v>147</v>
      </c>
      <c r="D42" s="142">
        <f>D20</f>
        <v>1.9E-2</v>
      </c>
      <c r="E42" s="142">
        <f t="shared" ref="E42:O42" si="12">E20</f>
        <v>1.9E-2</v>
      </c>
      <c r="F42" s="142">
        <f t="shared" si="12"/>
        <v>1.9E-2</v>
      </c>
      <c r="G42" s="142">
        <f t="shared" si="12"/>
        <v>1.9E-2</v>
      </c>
      <c r="H42" s="142">
        <f t="shared" si="12"/>
        <v>1.9E-2</v>
      </c>
      <c r="I42" s="142">
        <f t="shared" si="12"/>
        <v>1.9E-2</v>
      </c>
      <c r="J42" s="142">
        <f t="shared" si="12"/>
        <v>1.9E-2</v>
      </c>
      <c r="K42" s="142">
        <f t="shared" si="12"/>
        <v>1.9E-2</v>
      </c>
      <c r="L42" s="142">
        <f t="shared" si="12"/>
        <v>1.9E-2</v>
      </c>
      <c r="M42" s="142">
        <f t="shared" si="12"/>
        <v>1.9E-2</v>
      </c>
      <c r="N42" s="142">
        <f t="shared" si="12"/>
        <v>1.9E-2</v>
      </c>
      <c r="O42" s="142">
        <f t="shared" si="12"/>
        <v>1.9E-2</v>
      </c>
      <c r="P42" s="77"/>
    </row>
    <row r="43" spans="1:16">
      <c r="A43" s="20">
        <f>A42+1</f>
        <v>21</v>
      </c>
      <c r="B43" s="19" t="s">
        <v>110</v>
      </c>
      <c r="C43" s="20" t="str">
        <f>"("&amp;A41&amp;") x ("&amp;A42&amp;")"</f>
        <v>(19) x (20)</v>
      </c>
      <c r="D43" s="74">
        <f>D41*D42</f>
        <v>3410620.3713080003</v>
      </c>
      <c r="E43" s="74">
        <f t="shared" ref="E43:O43" si="13">E41*E42</f>
        <v>3351371.8068080004</v>
      </c>
      <c r="F43" s="74">
        <f t="shared" si="13"/>
        <v>3226660.9787410004</v>
      </c>
      <c r="G43" s="74">
        <f t="shared" si="13"/>
        <v>3078888.2975379992</v>
      </c>
      <c r="H43" s="302">
        <f t="shared" si="13"/>
        <v>3312849.1923519992</v>
      </c>
      <c r="I43" s="74">
        <f t="shared" si="13"/>
        <v>3512311.2043599999</v>
      </c>
      <c r="J43" s="74">
        <f t="shared" si="13"/>
        <v>3785372.3844809998</v>
      </c>
      <c r="K43" s="74">
        <f t="shared" si="13"/>
        <v>3773593.4487470007</v>
      </c>
      <c r="L43" s="74">
        <f t="shared" si="13"/>
        <v>3302166.0517879999</v>
      </c>
      <c r="M43" s="74">
        <f t="shared" si="13"/>
        <v>3592888.2028430002</v>
      </c>
      <c r="N43" s="74">
        <f t="shared" si="13"/>
        <v>3106975.485051001</v>
      </c>
      <c r="O43" s="74">
        <f t="shared" si="13"/>
        <v>3355780.9346480002</v>
      </c>
      <c r="P43" s="75">
        <f>SUM(D43:O43)</f>
        <v>40809478.358664997</v>
      </c>
    </row>
    <row r="44" spans="1:16">
      <c r="A44" s="20">
        <f>A43+1</f>
        <v>22</v>
      </c>
      <c r="B44" s="19" t="s">
        <v>111</v>
      </c>
      <c r="C44" s="20" t="str">
        <f>"("&amp;A39&amp;") - ("&amp;A40&amp;") -("&amp;A43&amp;")"</f>
        <v>(17) - (18) -(21)</v>
      </c>
      <c r="D44" s="74">
        <f>D39-D40-D43</f>
        <v>12872994.581691999</v>
      </c>
      <c r="E44" s="74">
        <f t="shared" ref="E44:O44" si="14">E39-E40-E43</f>
        <v>12864578.483242003</v>
      </c>
      <c r="F44" s="74">
        <f t="shared" si="14"/>
        <v>12452923.293088999</v>
      </c>
      <c r="G44" s="74">
        <f t="shared" si="14"/>
        <v>11733298.046172</v>
      </c>
      <c r="H44" s="302">
        <f t="shared" si="14"/>
        <v>12421731.944148</v>
      </c>
      <c r="I44" s="74">
        <f t="shared" si="14"/>
        <v>13030347.158490002</v>
      </c>
      <c r="J44" s="74">
        <f t="shared" si="14"/>
        <v>13930274.720599005</v>
      </c>
      <c r="K44" s="74">
        <f t="shared" si="14"/>
        <v>14043072.120582998</v>
      </c>
      <c r="L44" s="74">
        <f t="shared" si="14"/>
        <v>12394361.472551998</v>
      </c>
      <c r="M44" s="74">
        <f t="shared" si="14"/>
        <v>13662131.017076999</v>
      </c>
      <c r="N44" s="74">
        <f t="shared" si="14"/>
        <v>12071959.185109003</v>
      </c>
      <c r="O44" s="74">
        <f t="shared" si="14"/>
        <v>12650040.349781998</v>
      </c>
      <c r="P44" s="75">
        <f>SUM(D44:O44)</f>
        <v>154127712.37253499</v>
      </c>
    </row>
    <row r="45" spans="1:16">
      <c r="A45" s="20"/>
      <c r="B45" s="20" t="s">
        <v>123</v>
      </c>
      <c r="C45" s="20"/>
      <c r="D45" s="73">
        <f>D44/D35</f>
        <v>347.3648663399444</v>
      </c>
      <c r="E45" s="73">
        <f t="shared" ref="E45:O45" si="15">E44/E35</f>
        <v>347.14713376982036</v>
      </c>
      <c r="F45" s="73">
        <f t="shared" si="15"/>
        <v>339.97442717761879</v>
      </c>
      <c r="G45" s="73">
        <f t="shared" si="15"/>
        <v>317.6484391729926</v>
      </c>
      <c r="H45" s="304">
        <f t="shared" si="15"/>
        <v>334.50200468959201</v>
      </c>
      <c r="I45" s="73">
        <f t="shared" si="15"/>
        <v>352.35248258538172</v>
      </c>
      <c r="J45" s="73">
        <f t="shared" si="15"/>
        <v>376.1787345899113</v>
      </c>
      <c r="K45" s="73">
        <f t="shared" si="15"/>
        <v>378.42766230787674</v>
      </c>
      <c r="L45" s="73">
        <f t="shared" si="15"/>
        <v>340.46702210064819</v>
      </c>
      <c r="M45" s="73">
        <f t="shared" si="15"/>
        <v>360.30726876620599</v>
      </c>
      <c r="N45" s="73">
        <f t="shared" si="15"/>
        <v>327.33078050729398</v>
      </c>
      <c r="O45" s="73">
        <f t="shared" si="15"/>
        <v>340.93467954349927</v>
      </c>
      <c r="P45" s="73">
        <f>P44/P35*12</f>
        <v>4163.3071507012328</v>
      </c>
    </row>
    <row r="46" spans="1:16">
      <c r="A46" s="20">
        <v>23</v>
      </c>
      <c r="B46" s="19" t="s">
        <v>113</v>
      </c>
      <c r="C46" s="20" t="str">
        <f>"("&amp;A$37&amp;") - ("&amp;A44&amp;")"</f>
        <v>(16) - (22)</v>
      </c>
      <c r="D46" s="79">
        <f>IF(D32="",D37-D44,-D32)</f>
        <v>461085.35256387852</v>
      </c>
      <c r="E46" s="79">
        <f>IF(E32="",E37-E44,-E32)</f>
        <v>-381234.32080589421</v>
      </c>
      <c r="F46" s="79">
        <f t="shared" ref="F46:O46" si="16">IF(F32="",F37-F44,-F32)</f>
        <v>245012.18426242284</v>
      </c>
      <c r="G46" s="79">
        <f t="shared" si="16"/>
        <v>428508.05218192004</v>
      </c>
      <c r="H46" s="305">
        <f t="shared" si="16"/>
        <v>1091862.2071052678</v>
      </c>
      <c r="I46" s="79">
        <f t="shared" si="16"/>
        <v>754729.53439184465</v>
      </c>
      <c r="J46" s="79">
        <f t="shared" si="16"/>
        <v>1273020.1654792447</v>
      </c>
      <c r="K46" s="79">
        <f t="shared" si="16"/>
        <v>303390.58587101661</v>
      </c>
      <c r="L46" s="79">
        <f t="shared" si="16"/>
        <v>829398.88834960759</v>
      </c>
      <c r="M46" s="79">
        <f t="shared" si="16"/>
        <v>272062.61107357591</v>
      </c>
      <c r="N46" s="79">
        <f t="shared" si="16"/>
        <v>-13798.307145277038</v>
      </c>
      <c r="O46" s="79">
        <f t="shared" si="16"/>
        <v>1778853.2293135282</v>
      </c>
      <c r="P46" s="75">
        <f>SUM(D46:O46)</f>
        <v>7042890.1826411355</v>
      </c>
    </row>
    <row r="47" spans="1:16">
      <c r="A47" s="20">
        <v>24</v>
      </c>
      <c r="B47" s="19" t="s">
        <v>114</v>
      </c>
      <c r="C47" s="80" t="s">
        <v>115</v>
      </c>
      <c r="D47" s="79">
        <f>IF(D32="",D46*-'UE-170485 Auth Base'!$R$20,0)</f>
        <v>-21522.081001624156</v>
      </c>
      <c r="E47" s="79">
        <f>IF(E32="",E46*-'UE-170485 Auth Base'!$R$20,0)</f>
        <v>17794.874392256723</v>
      </c>
      <c r="F47" s="79">
        <f>IF(F32="",F46*-'UE-170485 Auth Base'!$R$20,0)</f>
        <v>-11436.43372481711</v>
      </c>
      <c r="G47" s="79">
        <f>IF(G32="",G46*-'UE-170485 Auth Base'!$R$20,0)</f>
        <v>-20001.47035169548</v>
      </c>
      <c r="H47" s="79">
        <f>IF(H32="",H46*-'UE-170485 Auth Base'!$R$20,0)</f>
        <v>-50964.852241052584</v>
      </c>
      <c r="I47" s="79">
        <f>IF(I32="",I46*-'UE-170485 Auth Base'!$R$20,0)</f>
        <v>-35228.510476808129</v>
      </c>
      <c r="J47" s="79">
        <f>IF(J32="",J46*-'UE-170485 Auth Base'!$R$20,0)</f>
        <v>-59420.762264074699</v>
      </c>
      <c r="K47" s="79">
        <f>IF(K32="",K46*-'UE-170485 Auth Base'!$R$20,0)</f>
        <v>-14161.362376701441</v>
      </c>
      <c r="L47" s="79">
        <f>IF(L32="",L46*-'UE-170485 Auth Base'!$R$20,0)</f>
        <v>-38713.851911494632</v>
      </c>
      <c r="M47" s="79">
        <f>IF(M32="",M46*-'UE-170485 Auth Base'!$R$20,0)</f>
        <v>-12699.066497081301</v>
      </c>
      <c r="N47" s="79">
        <f>IF(N32="",N46*-'UE-170485 Auth Base'!$R$20,0)</f>
        <v>644.06358262009621</v>
      </c>
      <c r="O47" s="79">
        <f>IF(O32="",O46*-'UE-170485 Auth Base'!$R$20,0)</f>
        <v>-83031.532184667551</v>
      </c>
      <c r="P47" s="75">
        <f>SUM(D47:O47)</f>
        <v>-328740.98505514028</v>
      </c>
    </row>
    <row r="48" spans="1:16">
      <c r="A48" s="20"/>
      <c r="B48" s="19"/>
      <c r="C48" s="20" t="s">
        <v>116</v>
      </c>
      <c r="D48" s="81">
        <f>D26</f>
        <v>5.1799999999999999E-2</v>
      </c>
      <c r="E48" s="81">
        <f t="shared" ref="E48:O48" si="17">E26</f>
        <v>5.1799999999999999E-2</v>
      </c>
      <c r="F48" s="81">
        <f t="shared" si="17"/>
        <v>5.1799999999999999E-2</v>
      </c>
      <c r="G48" s="81">
        <f t="shared" si="17"/>
        <v>5.45E-2</v>
      </c>
      <c r="H48" s="218">
        <f>H26</f>
        <v>5.45E-2</v>
      </c>
      <c r="I48" s="81">
        <f t="shared" si="17"/>
        <v>5.45E-2</v>
      </c>
      <c r="J48" s="81">
        <f t="shared" si="17"/>
        <v>5.5E-2</v>
      </c>
      <c r="K48" s="81">
        <f t="shared" si="17"/>
        <v>5.5E-2</v>
      </c>
      <c r="L48" s="81">
        <f t="shared" si="17"/>
        <v>5.5E-2</v>
      </c>
      <c r="M48" s="81">
        <f t="shared" si="17"/>
        <v>5.4199999999999998E-2</v>
      </c>
      <c r="N48" s="81">
        <f t="shared" si="17"/>
        <v>5.4199999999999998E-2</v>
      </c>
      <c r="O48" s="81">
        <f t="shared" si="17"/>
        <v>5.4199999999999998E-2</v>
      </c>
      <c r="P48" s="75"/>
    </row>
    <row r="49" spans="1:16">
      <c r="A49" s="20">
        <v>25</v>
      </c>
      <c r="B49" s="19" t="s">
        <v>117</v>
      </c>
      <c r="C49" s="20" t="s">
        <v>118</v>
      </c>
      <c r="D49" s="82">
        <f>(D46+D47)/2*D48/12</f>
        <v>948.7240611218657</v>
      </c>
      <c r="E49" s="82">
        <f>(D51+(E46+E47)/2)*E48/12</f>
        <v>1117.1199759314729</v>
      </c>
      <c r="F49" s="82">
        <f t="shared" ref="F49:O49" si="18">(E51+(F46+F47)/2)*F48/12</f>
        <v>841.65306689514216</v>
      </c>
      <c r="G49" s="82">
        <f t="shared" si="18"/>
        <v>2347.4074851614955</v>
      </c>
      <c r="H49" s="306">
        <f t="shared" si="18"/>
        <v>5649.4234004002274</v>
      </c>
      <c r="I49" s="82">
        <f t="shared" si="18"/>
        <v>9672.652516821594</v>
      </c>
      <c r="J49" s="82">
        <f t="shared" si="18"/>
        <v>14235.747251044071</v>
      </c>
      <c r="K49" s="82">
        <f t="shared" si="18"/>
        <v>17744.976695487261</v>
      </c>
      <c r="L49" s="82">
        <f t="shared" si="18"/>
        <v>20301.111351020056</v>
      </c>
      <c r="M49" s="82">
        <f t="shared" si="18"/>
        <v>22468.875523701678</v>
      </c>
      <c r="N49" s="82">
        <f t="shared" si="18"/>
        <v>23126.382616273317</v>
      </c>
      <c r="O49" s="82">
        <f t="shared" si="18"/>
        <v>27030.86077706049</v>
      </c>
      <c r="P49" s="75">
        <f>SUM(D49:O49)</f>
        <v>145484.93472091868</v>
      </c>
    </row>
    <row r="50" spans="1:16" ht="15.75" thickBot="1">
      <c r="A50" s="20"/>
      <c r="B50" s="84" t="s">
        <v>124</v>
      </c>
      <c r="C50" s="20"/>
      <c r="D50" s="85">
        <f>D46+D47+D49</f>
        <v>440511.99562337622</v>
      </c>
      <c r="E50" s="85">
        <f>E46+E47+E49</f>
        <v>-362322.32643770601</v>
      </c>
      <c r="F50" s="85">
        <f t="shared" ref="F50:P50" si="19">F46+F47+F49</f>
        <v>234417.40360450087</v>
      </c>
      <c r="G50" s="85">
        <f t="shared" si="19"/>
        <v>410853.98931538605</v>
      </c>
      <c r="H50" s="85">
        <f t="shared" si="19"/>
        <v>1046546.7782646155</v>
      </c>
      <c r="I50" s="85">
        <f t="shared" si="19"/>
        <v>729173.6764318581</v>
      </c>
      <c r="J50" s="85">
        <f t="shared" si="19"/>
        <v>1227835.1504662139</v>
      </c>
      <c r="K50" s="85">
        <f t="shared" si="19"/>
        <v>306974.20018980245</v>
      </c>
      <c r="L50" s="85">
        <f t="shared" si="19"/>
        <v>810986.14778913301</v>
      </c>
      <c r="M50" s="85">
        <f t="shared" si="19"/>
        <v>281832.42010019626</v>
      </c>
      <c r="N50" s="85">
        <f t="shared" si="19"/>
        <v>9972.1390536163744</v>
      </c>
      <c r="O50" s="85">
        <f t="shared" si="19"/>
        <v>1722852.557905921</v>
      </c>
      <c r="P50" s="85">
        <f t="shared" si="19"/>
        <v>6859634.1323069138</v>
      </c>
    </row>
    <row r="51" spans="1:16" ht="27" thickBot="1">
      <c r="A51" s="20">
        <v>26</v>
      </c>
      <c r="B51" s="91" t="s">
        <v>125</v>
      </c>
      <c r="C51" s="20" t="str">
        <f>"Σ(("&amp;A$46&amp;") ~ ("&amp;A49&amp;"))"</f>
        <v>Σ((23) ~ (25))</v>
      </c>
      <c r="D51" s="74">
        <f>D46+D47+D49</f>
        <v>440511.99562337622</v>
      </c>
      <c r="E51" s="74">
        <f>D51+E46+E47+E49</f>
        <v>78189.669185670209</v>
      </c>
      <c r="F51" s="74">
        <f t="shared" ref="F51:N51" si="20">E51+F46+F47+F49</f>
        <v>312607.07279017108</v>
      </c>
      <c r="G51" s="74">
        <f t="shared" si="20"/>
        <v>723461.06210555707</v>
      </c>
      <c r="H51" s="302">
        <f t="shared" si="20"/>
        <v>1770007.8403701724</v>
      </c>
      <c r="I51" s="74">
        <f t="shared" si="20"/>
        <v>2499181.5168020306</v>
      </c>
      <c r="J51" s="74">
        <f t="shared" si="20"/>
        <v>3727016.6672682445</v>
      </c>
      <c r="K51" s="74">
        <f t="shared" si="20"/>
        <v>4033990.8674580469</v>
      </c>
      <c r="L51" s="74">
        <f t="shared" si="20"/>
        <v>4844977.0152471801</v>
      </c>
      <c r="M51" s="74">
        <f t="shared" si="20"/>
        <v>5126809.4353473764</v>
      </c>
      <c r="N51" s="74">
        <f t="shared" si="20"/>
        <v>5136781.5744009921</v>
      </c>
      <c r="O51" s="87">
        <f>N51+O46+O47+O49</f>
        <v>6859634.1323069129</v>
      </c>
      <c r="P51" s="75"/>
    </row>
    <row r="52" spans="1:16" ht="15.75" thickBot="1">
      <c r="A52" s="20"/>
      <c r="B52" s="19"/>
      <c r="C52" s="20"/>
      <c r="D52" s="74"/>
      <c r="E52" s="74"/>
      <c r="F52" s="74"/>
      <c r="G52" s="74"/>
      <c r="H52" s="302"/>
      <c r="I52" s="74"/>
      <c r="J52" s="74"/>
      <c r="K52" s="74"/>
      <c r="L52" s="74"/>
      <c r="M52" s="74"/>
      <c r="N52" s="74"/>
      <c r="O52" s="89"/>
    </row>
    <row r="53" spans="1:16" ht="28.9" customHeight="1" thickBot="1">
      <c r="A53" s="71">
        <v>25</v>
      </c>
      <c r="B53" s="92" t="s">
        <v>126</v>
      </c>
      <c r="C53" s="71" t="str">
        <f>"("&amp;A$29&amp;") + ("&amp;A51&amp;")"</f>
        <v>(13) + (26)</v>
      </c>
      <c r="D53" s="75">
        <f t="shared" ref="D53:O53" si="21">D29+D51</f>
        <v>976904.8853265068</v>
      </c>
      <c r="E53" s="75">
        <f t="shared" si="21"/>
        <v>-49171.366633911515</v>
      </c>
      <c r="F53" s="75">
        <f t="shared" si="21"/>
        <v>-2699877.0701291692</v>
      </c>
      <c r="G53" s="75">
        <f t="shared" si="21"/>
        <v>-1025936.2281841746</v>
      </c>
      <c r="H53" s="308">
        <f t="shared" si="21"/>
        <v>794584.35499780055</v>
      </c>
      <c r="I53" s="75">
        <f t="shared" si="21"/>
        <v>1815906.4844565275</v>
      </c>
      <c r="J53" s="75">
        <f t="shared" si="21"/>
        <v>4418857.5929543022</v>
      </c>
      <c r="K53" s="75">
        <f t="shared" si="21"/>
        <v>4134553.3310479643</v>
      </c>
      <c r="L53" s="75">
        <f t="shared" si="21"/>
        <v>5991785.2699840562</v>
      </c>
      <c r="M53" s="75">
        <f t="shared" si="21"/>
        <v>5635707.4115234762</v>
      </c>
      <c r="N53" s="75">
        <f t="shared" si="21"/>
        <v>5903966.3055013195</v>
      </c>
      <c r="O53" s="90">
        <f t="shared" si="21"/>
        <v>8041666.7742202161</v>
      </c>
      <c r="P53" s="84"/>
    </row>
    <row r="54" spans="1:16">
      <c r="A54" s="19"/>
      <c r="B54" s="19"/>
      <c r="C54" s="19"/>
      <c r="D54" s="19"/>
      <c r="E54" s="19"/>
      <c r="F54" s="19"/>
      <c r="G54" s="19"/>
      <c r="H54" s="298"/>
      <c r="I54" s="19"/>
      <c r="J54" s="19"/>
      <c r="K54" s="19"/>
      <c r="L54" s="19"/>
      <c r="M54" s="19"/>
      <c r="N54" s="19"/>
      <c r="O54" s="19"/>
      <c r="P54" s="19"/>
    </row>
    <row r="55" spans="1:16" ht="70.900000000000006" customHeight="1">
      <c r="B55" s="98" t="s">
        <v>135</v>
      </c>
      <c r="C55" s="93" t="s">
        <v>304</v>
      </c>
      <c r="D55" s="203">
        <f>D7</f>
        <v>43466</v>
      </c>
      <c r="E55" s="203">
        <f>E7</f>
        <v>43497</v>
      </c>
      <c r="F55" s="203">
        <f>F7</f>
        <v>43525</v>
      </c>
      <c r="G55" s="203">
        <f>G7</f>
        <v>43556</v>
      </c>
      <c r="H55" s="215">
        <f>H7</f>
        <v>43586</v>
      </c>
      <c r="I55" s="203">
        <f t="shared" ref="I55:N55" si="22">I7</f>
        <v>43617</v>
      </c>
      <c r="J55" s="215">
        <f t="shared" si="22"/>
        <v>43647</v>
      </c>
      <c r="K55" s="203">
        <f t="shared" si="22"/>
        <v>43678</v>
      </c>
      <c r="L55" s="215">
        <f t="shared" si="22"/>
        <v>43709</v>
      </c>
      <c r="M55" s="203">
        <f t="shared" si="22"/>
        <v>43739</v>
      </c>
      <c r="N55" s="215">
        <f t="shared" si="22"/>
        <v>43770</v>
      </c>
      <c r="O55" s="203">
        <f>O7</f>
        <v>43800</v>
      </c>
    </row>
    <row r="56" spans="1:16">
      <c r="B56" s="83"/>
      <c r="H56" s="216"/>
    </row>
    <row r="57" spans="1:16">
      <c r="A57" s="83" t="s">
        <v>138</v>
      </c>
      <c r="B57" s="83" t="s">
        <v>198</v>
      </c>
      <c r="D57" s="146">
        <f t="shared" ref="D57:N57" si="23">ROUND(-D24-D25,2)</f>
        <v>-535237.67000000004</v>
      </c>
      <c r="E57" s="146">
        <f t="shared" si="23"/>
        <v>664634.85</v>
      </c>
      <c r="F57" s="146">
        <f t="shared" si="23"/>
        <v>2878360.87</v>
      </c>
      <c r="G57" s="146">
        <f t="shared" si="23"/>
        <v>-1273875.79</v>
      </c>
      <c r="H57" s="146">
        <f t="shared" si="23"/>
        <v>-780147.4</v>
      </c>
      <c r="I57" s="146">
        <f t="shared" si="23"/>
        <v>-295906.55</v>
      </c>
      <c r="J57" s="146">
        <f t="shared" si="23"/>
        <v>-1375096.37</v>
      </c>
      <c r="K57" s="146">
        <f t="shared" si="23"/>
        <v>593090.23</v>
      </c>
      <c r="L57" s="146">
        <f t="shared" si="23"/>
        <v>-1043393.77</v>
      </c>
      <c r="M57" s="146">
        <f t="shared" si="23"/>
        <v>641640.99</v>
      </c>
      <c r="N57" s="146">
        <f t="shared" si="23"/>
        <v>-255411.43</v>
      </c>
      <c r="O57" s="146">
        <f>ROUND(-O24-O25,2)</f>
        <v>-410455.85</v>
      </c>
      <c r="P57" s="146"/>
    </row>
    <row r="58" spans="1:16">
      <c r="A58" s="83" t="s">
        <v>138</v>
      </c>
      <c r="B58" s="83" t="s">
        <v>305</v>
      </c>
      <c r="D58" s="146">
        <f t="shared" ref="D58:N58" si="24">ROUND(IF(D27&lt;0,-D27,0),2)</f>
        <v>0</v>
      </c>
      <c r="E58" s="146">
        <f t="shared" si="24"/>
        <v>0</v>
      </c>
      <c r="F58" s="146">
        <f t="shared" si="24"/>
        <v>6762.24</v>
      </c>
      <c r="G58" s="146">
        <f t="shared" si="24"/>
        <v>10788.94</v>
      </c>
      <c r="H58" s="146">
        <f t="shared" si="24"/>
        <v>6173.59</v>
      </c>
      <c r="I58" s="146">
        <f t="shared" si="24"/>
        <v>3758.09</v>
      </c>
      <c r="J58" s="146">
        <f t="shared" si="24"/>
        <v>0</v>
      </c>
      <c r="K58" s="146">
        <f t="shared" si="24"/>
        <v>0</v>
      </c>
      <c r="L58" s="146">
        <f t="shared" si="24"/>
        <v>0</v>
      </c>
      <c r="M58" s="146">
        <f t="shared" si="24"/>
        <v>0</v>
      </c>
      <c r="N58" s="146">
        <f t="shared" si="24"/>
        <v>0</v>
      </c>
      <c r="O58" s="146">
        <f>ROUND(IF(O27&lt;0,-O27,0),2)</f>
        <v>0</v>
      </c>
      <c r="P58" s="146"/>
    </row>
    <row r="59" spans="1:16">
      <c r="A59" s="83" t="s">
        <v>138</v>
      </c>
      <c r="B59" s="83" t="s">
        <v>306</v>
      </c>
      <c r="D59" s="146">
        <f t="shared" ref="D59:N59" si="25">ROUND(IF(D27&gt;0,-D27,0),2)</f>
        <v>-1155.22</v>
      </c>
      <c r="E59" s="146">
        <f t="shared" si="25"/>
        <v>-880.93</v>
      </c>
      <c r="F59" s="146">
        <f t="shared" si="25"/>
        <v>0</v>
      </c>
      <c r="G59" s="146">
        <f t="shared" si="25"/>
        <v>0</v>
      </c>
      <c r="H59" s="146">
        <f t="shared" si="25"/>
        <v>0</v>
      </c>
      <c r="I59" s="146">
        <f t="shared" si="25"/>
        <v>0</v>
      </c>
      <c r="J59" s="146">
        <f t="shared" si="25"/>
        <v>-19.59</v>
      </c>
      <c r="K59" s="146">
        <f t="shared" si="25"/>
        <v>-1811.77</v>
      </c>
      <c r="L59" s="146">
        <f t="shared" si="25"/>
        <v>-2852.02</v>
      </c>
      <c r="M59" s="146">
        <f t="shared" si="25"/>
        <v>-3730.71</v>
      </c>
      <c r="N59" s="146">
        <f t="shared" si="25"/>
        <v>-2875.33</v>
      </c>
      <c r="O59" s="146">
        <f>ROUND(IF(O27&gt;0,-O27,0),2)</f>
        <v>-4392.0600000000004</v>
      </c>
      <c r="P59" s="146"/>
    </row>
    <row r="60" spans="1:16" ht="15.75" thickBot="1">
      <c r="A60" s="83" t="s">
        <v>138</v>
      </c>
      <c r="B60" s="83" t="s">
        <v>136</v>
      </c>
      <c r="D60" s="146">
        <f t="shared" ref="D60:N60" si="26">-SUM(D57:D59)</f>
        <v>536392.89</v>
      </c>
      <c r="E60" s="146">
        <f t="shared" si="26"/>
        <v>-663753.91999999993</v>
      </c>
      <c r="F60" s="146">
        <f t="shared" si="26"/>
        <v>-2885123.1100000003</v>
      </c>
      <c r="G60" s="146">
        <f t="shared" si="26"/>
        <v>1263086.8500000001</v>
      </c>
      <c r="H60" s="146">
        <f t="shared" si="26"/>
        <v>773973.81</v>
      </c>
      <c r="I60" s="146">
        <f t="shared" si="26"/>
        <v>292148.45999999996</v>
      </c>
      <c r="J60" s="146">
        <f t="shared" si="26"/>
        <v>1375115.9600000002</v>
      </c>
      <c r="K60" s="146">
        <f t="shared" si="26"/>
        <v>-591278.46</v>
      </c>
      <c r="L60" s="146">
        <f t="shared" si="26"/>
        <v>1046245.79</v>
      </c>
      <c r="M60" s="146">
        <f t="shared" si="26"/>
        <v>-637910.28</v>
      </c>
      <c r="N60" s="146">
        <f t="shared" si="26"/>
        <v>258286.75999999998</v>
      </c>
      <c r="O60" s="146">
        <f>-SUM(O57:O59)</f>
        <v>414847.91</v>
      </c>
      <c r="P60" s="146"/>
    </row>
    <row r="61" spans="1:16" s="147" customFormat="1">
      <c r="A61" s="83" t="s">
        <v>138</v>
      </c>
      <c r="B61" s="195" t="s">
        <v>232</v>
      </c>
      <c r="C61" s="198"/>
      <c r="D61" s="217">
        <f t="shared" ref="D61:N61" si="27">-D62-D63</f>
        <v>-296292.27128944645</v>
      </c>
      <c r="E61" s="217">
        <f t="shared" si="27"/>
        <v>-272162.63491997164</v>
      </c>
      <c r="F61" s="217">
        <f t="shared" si="27"/>
        <v>-278208.33769254625</v>
      </c>
      <c r="G61" s="217">
        <f t="shared" si="27"/>
        <v>-183363.54024748388</v>
      </c>
      <c r="H61" s="217">
        <f t="shared" si="27"/>
        <v>-173738.52601963314</v>
      </c>
      <c r="I61" s="217">
        <f t="shared" si="27"/>
        <v>-168844.84284645689</v>
      </c>
      <c r="J61" s="217">
        <f t="shared" si="27"/>
        <v>-198271.22933240057</v>
      </c>
      <c r="K61" s="217">
        <f t="shared" si="27"/>
        <v>-211025.35879319935</v>
      </c>
      <c r="L61" s="217">
        <f t="shared" si="27"/>
        <v>-170320.14699723799</v>
      </c>
      <c r="M61" s="217">
        <f t="shared" si="27"/>
        <v>-209091.41299720254</v>
      </c>
      <c r="N61" s="217">
        <f t="shared" si="27"/>
        <v>545755.03657425975</v>
      </c>
      <c r="O61" s="217">
        <f>-O62-O63</f>
        <v>686128.56264887424</v>
      </c>
      <c r="P61" s="146"/>
    </row>
    <row r="62" spans="1:16" s="147" customFormat="1">
      <c r="A62" s="83" t="s">
        <v>138</v>
      </c>
      <c r="B62" s="196" t="s">
        <v>233</v>
      </c>
      <c r="C62" s="199"/>
      <c r="D62" s="217">
        <f>IF(-'01.2019 Base Rate Revenue'!$X$36&lt;0,-'01.2019 Base Rate Revenue'!$X$36,0)</f>
        <v>0</v>
      </c>
      <c r="E62" s="217">
        <f>IF(-'02.2019 Base Rate Revenue'!$X$36&lt;0,-'02.2019 Base Rate Revenue'!$X$36,0)</f>
        <v>0</v>
      </c>
      <c r="F62" s="217">
        <f>IF(-'03.2019 Base Rate Revenue'!$X$36&lt;0,-'03.2019 Base Rate Revenue'!$X$36,0)</f>
        <v>0</v>
      </c>
      <c r="G62" s="217">
        <f>IF(-'04.2019 Base Rate Revenue'!$X$36&lt;0,-'04.2019 Base Rate Revenue'!$X$36,0)</f>
        <v>0</v>
      </c>
      <c r="H62" s="217">
        <f>IF(-'05.2019 Base Rate Revenue'!$X$36&lt;0,-'05.2019 Base Rate Revenue'!$X$36,0)</f>
        <v>0</v>
      </c>
      <c r="I62" s="217">
        <f>IF(-'06.2019 Base Rate Revenue'!$X$36&lt;0,-'06.2019 Base Rate Revenue'!$X$36,0)</f>
        <v>0</v>
      </c>
      <c r="J62" s="217">
        <f>IF(-'07.2019 Base Rate Revenue'!$X$36&lt;0,-'07.2019 Base Rate Revenue'!$X$36,0)</f>
        <v>0</v>
      </c>
      <c r="K62" s="217">
        <f>IF(-'08.2019 Base Rate Revenue'!$X$36&lt;0,-'08.2019 Base Rate Revenue'!$X$36,0)</f>
        <v>0</v>
      </c>
      <c r="L62" s="217">
        <f>IF(-'09.2019 Base Rate Revenue'!$X$36&lt;0,-'09.2019 Base Rate Revenue'!$X$36,0)</f>
        <v>0</v>
      </c>
      <c r="M62" s="217">
        <f>IF(-'10.2019 Base Rate Revenue'!$X$36&lt;0,-'10.2019 Base Rate Revenue'!$X$36,0)</f>
        <v>0</v>
      </c>
      <c r="N62" s="217">
        <f>IF(-'11.2019 Base Rate Revenue'!$X$36&lt;0,-'11.2019 Base Rate Revenue'!$X$36,0)</f>
        <v>-545755.03657425975</v>
      </c>
      <c r="O62" s="217">
        <f>IF(-'12.2019 Base Rate Revenue'!$X$36&lt;0,-'12.2019 Base Rate Revenue'!$X$36,0)</f>
        <v>-686128.56264887424</v>
      </c>
      <c r="P62" s="146"/>
    </row>
    <row r="63" spans="1:16" s="147" customFormat="1" ht="15.75" thickBot="1">
      <c r="A63" s="83" t="s">
        <v>138</v>
      </c>
      <c r="B63" s="197" t="s">
        <v>234</v>
      </c>
      <c r="C63" s="200"/>
      <c r="D63" s="217">
        <f>IF(-'01.2019 Base Rate Revenue'!$X$36&gt;0,-'01.2019 Base Rate Revenue'!$X$36,0)</f>
        <v>296292.27128944645</v>
      </c>
      <c r="E63" s="217">
        <f>IF(-'02.2019 Base Rate Revenue'!$X$36&gt;0,-'02.2019 Base Rate Revenue'!$X$36,0)</f>
        <v>272162.63491997164</v>
      </c>
      <c r="F63" s="217">
        <f>IF(-'03.2019 Base Rate Revenue'!$X$36&gt;0,-'03.2019 Base Rate Revenue'!$X$36,0)</f>
        <v>278208.33769254625</v>
      </c>
      <c r="G63" s="217">
        <f>IF(-'04.2019 Base Rate Revenue'!$X$36&gt;0,-'04.2019 Base Rate Revenue'!$X$36,0)</f>
        <v>183363.54024748388</v>
      </c>
      <c r="H63" s="217">
        <f>IF(-'05.2019 Base Rate Revenue'!$X$36&gt;0,-'05.2019 Base Rate Revenue'!$X$36,0)</f>
        <v>173738.52601963314</v>
      </c>
      <c r="I63" s="217">
        <f>IF(-'06.2019 Base Rate Revenue'!$X$36&gt;0,-'06.2019 Base Rate Revenue'!$X$36,0)</f>
        <v>168844.84284645689</v>
      </c>
      <c r="J63" s="217">
        <f>IF(-'07.2019 Base Rate Revenue'!$X$36&gt;0,-'07.2019 Base Rate Revenue'!$X$36,0)</f>
        <v>198271.22933240057</v>
      </c>
      <c r="K63" s="217">
        <f>IF(-'08.2019 Base Rate Revenue'!$X$36&gt;0,-'08.2019 Base Rate Revenue'!$X$36,0)</f>
        <v>211025.35879319935</v>
      </c>
      <c r="L63" s="217">
        <f>IF(-'09.2019 Base Rate Revenue'!$X$36&gt;0,-'09.2019 Base Rate Revenue'!$X$36,0)</f>
        <v>170320.14699723799</v>
      </c>
      <c r="M63" s="217">
        <f>IF(-'10.2019 Base Rate Revenue'!$X$36&gt;0,-'10.2019 Base Rate Revenue'!$X$36,0)</f>
        <v>209091.41299720254</v>
      </c>
      <c r="N63" s="217">
        <f>IF(-'11.2019 Base Rate Revenue'!$X$36&gt;0,-'11.2019 Base Rate Revenue'!$X$36,0)</f>
        <v>0</v>
      </c>
      <c r="O63" s="217">
        <f>IF(-'12.2019 Base Rate Revenue'!$X$36&gt;0,-'12.2019 Base Rate Revenue'!$X$36,0)</f>
        <v>0</v>
      </c>
      <c r="P63" s="146"/>
    </row>
    <row r="64" spans="1:16">
      <c r="A64" s="83"/>
      <c r="B64" s="83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</row>
    <row r="65" spans="1:16">
      <c r="A65" s="83" t="s">
        <v>138</v>
      </c>
      <c r="B65" s="83" t="s">
        <v>199</v>
      </c>
      <c r="D65" s="146">
        <f t="shared" ref="D65:N65" si="28">ROUND(-D46-D47,2)</f>
        <v>-439563.27</v>
      </c>
      <c r="E65" s="146">
        <f t="shared" si="28"/>
        <v>363439.45</v>
      </c>
      <c r="F65" s="146">
        <f t="shared" si="28"/>
        <v>-233575.75</v>
      </c>
      <c r="G65" s="146">
        <f t="shared" si="28"/>
        <v>-408506.58</v>
      </c>
      <c r="H65" s="146">
        <f t="shared" si="28"/>
        <v>-1040897.35</v>
      </c>
      <c r="I65" s="146">
        <f t="shared" si="28"/>
        <v>-719501.02</v>
      </c>
      <c r="J65" s="146">
        <f t="shared" si="28"/>
        <v>-1213599.3999999999</v>
      </c>
      <c r="K65" s="146">
        <f t="shared" si="28"/>
        <v>-289229.21999999997</v>
      </c>
      <c r="L65" s="146">
        <f t="shared" si="28"/>
        <v>-790685.04</v>
      </c>
      <c r="M65" s="146">
        <f t="shared" si="28"/>
        <v>-259363.54</v>
      </c>
      <c r="N65" s="146">
        <f t="shared" si="28"/>
        <v>13154.24</v>
      </c>
      <c r="O65" s="146">
        <f>ROUND(-O46-O47,2)</f>
        <v>-1695821.7</v>
      </c>
      <c r="P65" s="146"/>
    </row>
    <row r="66" spans="1:16">
      <c r="A66" s="83" t="s">
        <v>138</v>
      </c>
      <c r="B66" s="83" t="s">
        <v>305</v>
      </c>
      <c r="D66" s="146">
        <f t="shared" ref="D66:N66" si="29">ROUND(IF(D49&lt;0,-D49,0),2)</f>
        <v>0</v>
      </c>
      <c r="E66" s="146">
        <f t="shared" si="29"/>
        <v>0</v>
      </c>
      <c r="F66" s="146">
        <f t="shared" si="29"/>
        <v>0</v>
      </c>
      <c r="G66" s="146">
        <f t="shared" si="29"/>
        <v>0</v>
      </c>
      <c r="H66" s="146">
        <f t="shared" si="29"/>
        <v>0</v>
      </c>
      <c r="I66" s="146">
        <f t="shared" si="29"/>
        <v>0</v>
      </c>
      <c r="J66" s="146">
        <f t="shared" si="29"/>
        <v>0</v>
      </c>
      <c r="K66" s="146">
        <f t="shared" si="29"/>
        <v>0</v>
      </c>
      <c r="L66" s="146">
        <f t="shared" si="29"/>
        <v>0</v>
      </c>
      <c r="M66" s="146">
        <f t="shared" si="29"/>
        <v>0</v>
      </c>
      <c r="N66" s="146">
        <f t="shared" si="29"/>
        <v>0</v>
      </c>
      <c r="O66" s="146">
        <f>ROUND(IF(O49&lt;0,-O49,0),2)</f>
        <v>0</v>
      </c>
      <c r="P66" s="146"/>
    </row>
    <row r="67" spans="1:16">
      <c r="A67" s="83" t="s">
        <v>138</v>
      </c>
      <c r="B67" s="83" t="s">
        <v>306</v>
      </c>
      <c r="D67" s="146">
        <f t="shared" ref="D67:N67" si="30">ROUND(IF(D49&gt;0,-D49,0),2)</f>
        <v>-948.72</v>
      </c>
      <c r="E67" s="146">
        <f t="shared" si="30"/>
        <v>-1117.1199999999999</v>
      </c>
      <c r="F67" s="146">
        <f t="shared" si="30"/>
        <v>-841.65</v>
      </c>
      <c r="G67" s="146">
        <f t="shared" si="30"/>
        <v>-2347.41</v>
      </c>
      <c r="H67" s="146">
        <f t="shared" si="30"/>
        <v>-5649.42</v>
      </c>
      <c r="I67" s="146">
        <f t="shared" si="30"/>
        <v>-9672.65</v>
      </c>
      <c r="J67" s="146">
        <f t="shared" si="30"/>
        <v>-14235.75</v>
      </c>
      <c r="K67" s="146">
        <f t="shared" si="30"/>
        <v>-17744.98</v>
      </c>
      <c r="L67" s="146">
        <f t="shared" si="30"/>
        <v>-20301.11</v>
      </c>
      <c r="M67" s="146">
        <f t="shared" si="30"/>
        <v>-22468.880000000001</v>
      </c>
      <c r="N67" s="146">
        <f t="shared" si="30"/>
        <v>-23126.38</v>
      </c>
      <c r="O67" s="146">
        <f>ROUND(IF(O49&gt;0,-O49,0),2)</f>
        <v>-27030.86</v>
      </c>
      <c r="P67" s="146"/>
    </row>
    <row r="68" spans="1:16" ht="15.75" thickBot="1">
      <c r="A68" s="83" t="s">
        <v>138</v>
      </c>
      <c r="B68" s="83" t="s">
        <v>137</v>
      </c>
      <c r="D68" s="146">
        <f t="shared" ref="D68:N68" si="31">-SUM(D65:D67)</f>
        <v>440511.99</v>
      </c>
      <c r="E68" s="146">
        <f t="shared" si="31"/>
        <v>-362322.33</v>
      </c>
      <c r="F68" s="146">
        <f t="shared" si="31"/>
        <v>234417.4</v>
      </c>
      <c r="G68" s="146">
        <f t="shared" si="31"/>
        <v>410853.99</v>
      </c>
      <c r="H68" s="146">
        <f t="shared" si="31"/>
        <v>1046546.77</v>
      </c>
      <c r="I68" s="146">
        <f t="shared" si="31"/>
        <v>729173.67</v>
      </c>
      <c r="J68" s="146">
        <f t="shared" si="31"/>
        <v>1227835.1499999999</v>
      </c>
      <c r="K68" s="146">
        <f t="shared" si="31"/>
        <v>306974.19999999995</v>
      </c>
      <c r="L68" s="146">
        <f t="shared" si="31"/>
        <v>810986.15</v>
      </c>
      <c r="M68" s="146">
        <f t="shared" si="31"/>
        <v>281832.42</v>
      </c>
      <c r="N68" s="146">
        <f t="shared" si="31"/>
        <v>9972.1400000000012</v>
      </c>
      <c r="O68" s="146">
        <f>-SUM(O65:O67)</f>
        <v>1722852.56</v>
      </c>
      <c r="P68" s="146"/>
    </row>
    <row r="69" spans="1:16">
      <c r="A69" s="83" t="s">
        <v>138</v>
      </c>
      <c r="B69" s="195" t="s">
        <v>235</v>
      </c>
      <c r="C69" s="198"/>
      <c r="D69" s="217">
        <f t="shared" ref="D69:N69" si="32">-D70-D71</f>
        <v>92094.863687402525</v>
      </c>
      <c r="E69" s="217">
        <f t="shared" si="32"/>
        <v>90469.131998502111</v>
      </c>
      <c r="F69" s="217">
        <f t="shared" si="32"/>
        <v>87094.815763217324</v>
      </c>
      <c r="G69" s="217">
        <f t="shared" si="32"/>
        <v>83119.771541654191</v>
      </c>
      <c r="H69" s="217">
        <f t="shared" si="32"/>
        <v>89438.996796276449</v>
      </c>
      <c r="I69" s="217">
        <f t="shared" si="32"/>
        <v>94862.654155047479</v>
      </c>
      <c r="J69" s="217">
        <f t="shared" si="32"/>
        <v>102253.36987534947</v>
      </c>
      <c r="K69" s="217">
        <f t="shared" si="32"/>
        <v>101918.93188110949</v>
      </c>
      <c r="L69" s="217">
        <f t="shared" si="32"/>
        <v>89172.705887967066</v>
      </c>
      <c r="M69" s="217">
        <f t="shared" si="32"/>
        <v>97027.033794809002</v>
      </c>
      <c r="N69" s="217">
        <f t="shared" si="32"/>
        <v>585025.06770292914</v>
      </c>
      <c r="O69" s="217">
        <f>-O70-O71</f>
        <v>601085.2055188251</v>
      </c>
    </row>
    <row r="70" spans="1:16">
      <c r="A70" s="83" t="s">
        <v>138</v>
      </c>
      <c r="B70" s="196" t="s">
        <v>236</v>
      </c>
      <c r="C70" s="201"/>
      <c r="D70" s="217">
        <f>IF(-'01.2019 Base Rate Revenue'!$X$37&lt;0,-'01.2019 Base Rate Revenue'!$X$37,0)</f>
        <v>-92094.863687402525</v>
      </c>
      <c r="E70" s="217">
        <f>IF(-'02.2019 Base Rate Revenue'!$X$37&lt;0,-'02.2019 Base Rate Revenue'!$X$37,0)</f>
        <v>-90469.131998502111</v>
      </c>
      <c r="F70" s="217">
        <f>IF(-'03.2019 Base Rate Revenue'!$X$37&lt;0,-'03.2019 Base Rate Revenue'!$X$37,0)</f>
        <v>-87094.815763217324</v>
      </c>
      <c r="G70" s="217">
        <f>IF(-'04.2019 Base Rate Revenue'!$X$37&lt;0,-'04.2019 Base Rate Revenue'!$X$37,0)</f>
        <v>-83119.771541654191</v>
      </c>
      <c r="H70" s="217">
        <f>IF(-'05.2019 Base Rate Revenue'!$X$37&lt;0,-'05.2019 Base Rate Revenue'!$X$37,0)</f>
        <v>-89438.996796276449</v>
      </c>
      <c r="I70" s="217">
        <f>IF(-'06.2019 Base Rate Revenue'!$X$37&lt;0,-'06.2019 Base Rate Revenue'!$X$37,0)</f>
        <v>-94862.654155047479</v>
      </c>
      <c r="J70" s="217">
        <f>IF(-'07.2019 Base Rate Revenue'!$X$37&lt;0,-'07.2019 Base Rate Revenue'!$X$37,0)</f>
        <v>-102253.36987534947</v>
      </c>
      <c r="K70" s="217">
        <f>IF(-'08.2019 Base Rate Revenue'!$X$37&lt;0,-'08.2019 Base Rate Revenue'!$X$37,0)</f>
        <v>-101918.93188110949</v>
      </c>
      <c r="L70" s="217">
        <f>IF(-'09.2019 Base Rate Revenue'!$X$37&lt;0,-'09.2019 Base Rate Revenue'!$X$37,0)</f>
        <v>-89172.705887967066</v>
      </c>
      <c r="M70" s="217">
        <f>IF(-'10.2019 Base Rate Revenue'!$X$37&lt;0,-'10.2019 Base Rate Revenue'!$X$37,0)</f>
        <v>-97027.033794809002</v>
      </c>
      <c r="N70" s="217">
        <f>IF(-'11.2019 Base Rate Revenue'!$X$37&lt;0,-'11.2019 Base Rate Revenue'!$X$37,0)</f>
        <v>-585025.06770292914</v>
      </c>
      <c r="O70" s="217">
        <f>IF(-'12.2019 Base Rate Revenue'!$X$37&lt;0,-'12.2019 Base Rate Revenue'!$X$37,0)</f>
        <v>-601085.2055188251</v>
      </c>
    </row>
    <row r="71" spans="1:16" ht="15.75" thickBot="1">
      <c r="A71" s="83" t="s">
        <v>138</v>
      </c>
      <c r="B71" s="197" t="s">
        <v>237</v>
      </c>
      <c r="C71" s="202"/>
      <c r="D71" s="217">
        <f>IF(-'01.2019 Base Rate Revenue'!$X$37&gt;0,-'01.2019 Base Rate Revenue'!$X$37,0)</f>
        <v>0</v>
      </c>
      <c r="E71" s="217">
        <f>IF(-'02.2019 Base Rate Revenue'!$X$37&gt;0,-'02.2019 Base Rate Revenue'!$X$37,0)</f>
        <v>0</v>
      </c>
      <c r="F71" s="217">
        <f>IF(-'03.2019 Base Rate Revenue'!$X$37&gt;0,-'03.2019 Base Rate Revenue'!$X$37,0)</f>
        <v>0</v>
      </c>
      <c r="G71" s="217">
        <f>IF(-'04.2019 Base Rate Revenue'!$X$37&gt;0,-'04.2019 Base Rate Revenue'!$X$37,0)</f>
        <v>0</v>
      </c>
      <c r="H71" s="217">
        <f>IF(-'05.2019 Base Rate Revenue'!$X$37&gt;0,-'05.2019 Base Rate Revenue'!$X$37,0)</f>
        <v>0</v>
      </c>
      <c r="I71" s="217">
        <f>IF(-'06.2019 Base Rate Revenue'!$X$37&gt;0,-'06.2019 Base Rate Revenue'!$X$37,0)</f>
        <v>0</v>
      </c>
      <c r="J71" s="217">
        <f>IF(-'07.2019 Base Rate Revenue'!$X$37&gt;0,-'07.2019 Base Rate Revenue'!$X$37,0)</f>
        <v>0</v>
      </c>
      <c r="K71" s="217">
        <f>IF(-'08.2019 Base Rate Revenue'!$X$37&gt;0,-'08.2019 Base Rate Revenue'!$X$37,0)</f>
        <v>0</v>
      </c>
      <c r="L71" s="217">
        <f>IF(-'09.2019 Base Rate Revenue'!$X$37&gt;0,-'09.2019 Base Rate Revenue'!$X$37,0)</f>
        <v>0</v>
      </c>
      <c r="M71" s="217">
        <f>IF(-'10.2019 Base Rate Revenue'!$X$37&gt;0,-'10.2019 Base Rate Revenue'!$X$37,0)</f>
        <v>0</v>
      </c>
      <c r="N71" s="217">
        <f>IF(-'11.2019 Base Rate Revenue'!$X$37&gt;0,-'11.2019 Base Rate Revenue'!$X$37,0)</f>
        <v>0</v>
      </c>
      <c r="O71" s="217">
        <f>IF(-'12.2019 Base Rate Revenue'!$X$37&gt;0,-'12.2019 Base Rate Revenue'!$X$37,0)</f>
        <v>0</v>
      </c>
    </row>
    <row r="72" spans="1:16">
      <c r="A72" s="166"/>
      <c r="B72" s="83"/>
      <c r="C72" s="166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</row>
    <row r="73" spans="1:16">
      <c r="A73" s="83" t="s">
        <v>138</v>
      </c>
      <c r="B73" s="83" t="s">
        <v>293</v>
      </c>
      <c r="C73" s="146"/>
      <c r="D73" s="146">
        <f t="shared" ref="D73:N73" si="33">-D74-D75</f>
        <v>79309.746961214812</v>
      </c>
      <c r="E73" s="146">
        <f t="shared" si="33"/>
        <v>-241519.80064115673</v>
      </c>
      <c r="F73" s="146">
        <f t="shared" si="33"/>
        <v>-252226.16498572112</v>
      </c>
      <c r="G73" s="146">
        <f t="shared" si="33"/>
        <v>-174016.78000000003</v>
      </c>
      <c r="H73" s="146">
        <f t="shared" si="33"/>
        <v>-153570.13</v>
      </c>
      <c r="I73" s="146">
        <f t="shared" si="33"/>
        <v>-140368.89776540268</v>
      </c>
      <c r="J73" s="146">
        <f t="shared" si="33"/>
        <v>-180884.33471049089</v>
      </c>
      <c r="K73" s="146">
        <f t="shared" si="33"/>
        <v>-182984.50752410642</v>
      </c>
      <c r="L73" s="146">
        <f>-L74-L75</f>
        <v>-109625.76</v>
      </c>
      <c r="M73" s="146">
        <f>-M74-M75</f>
        <v>0</v>
      </c>
      <c r="N73" s="146">
        <f t="shared" si="33"/>
        <v>0</v>
      </c>
      <c r="O73" s="146">
        <f>-O74-O75</f>
        <v>0</v>
      </c>
    </row>
    <row r="74" spans="1:16">
      <c r="A74" s="83" t="s">
        <v>138</v>
      </c>
      <c r="B74" s="83" t="s">
        <v>294</v>
      </c>
      <c r="C74" s="146"/>
      <c r="D74" s="146">
        <f t="shared" ref="D74:N74" si="34">D85</f>
        <v>0</v>
      </c>
      <c r="E74" s="146">
        <f t="shared" si="34"/>
        <v>0</v>
      </c>
      <c r="F74" s="146">
        <f t="shared" si="34"/>
        <v>0</v>
      </c>
      <c r="G74" s="146">
        <f t="shared" si="34"/>
        <v>0</v>
      </c>
      <c r="H74" s="146">
        <f t="shared" si="34"/>
        <v>0</v>
      </c>
      <c r="I74" s="146">
        <f t="shared" si="34"/>
        <v>0</v>
      </c>
      <c r="J74" s="146">
        <f t="shared" si="34"/>
        <v>0</v>
      </c>
      <c r="K74" s="146">
        <f t="shared" si="34"/>
        <v>0</v>
      </c>
      <c r="L74" s="146">
        <f t="shared" si="34"/>
        <v>0</v>
      </c>
      <c r="M74" s="146">
        <f t="shared" si="34"/>
        <v>0</v>
      </c>
      <c r="N74" s="146">
        <f t="shared" si="34"/>
        <v>0</v>
      </c>
      <c r="O74" s="146">
        <f>O85</f>
        <v>0</v>
      </c>
    </row>
    <row r="75" spans="1:16">
      <c r="A75" s="83" t="s">
        <v>138</v>
      </c>
      <c r="B75" s="83" t="s">
        <v>295</v>
      </c>
      <c r="C75" s="242"/>
      <c r="D75" s="242">
        <f t="shared" ref="D75:N75" si="35">D81</f>
        <v>-79309.746961214812</v>
      </c>
      <c r="E75" s="242">
        <f t="shared" si="35"/>
        <v>241519.80064115673</v>
      </c>
      <c r="F75" s="242">
        <f t="shared" si="35"/>
        <v>252226.16498572112</v>
      </c>
      <c r="G75" s="242">
        <f t="shared" si="35"/>
        <v>174016.78000000003</v>
      </c>
      <c r="H75" s="242">
        <f t="shared" si="35"/>
        <v>153570.13</v>
      </c>
      <c r="I75" s="242">
        <f t="shared" si="35"/>
        <v>140368.89776540268</v>
      </c>
      <c r="J75" s="242">
        <f t="shared" si="35"/>
        <v>180884.33471049089</v>
      </c>
      <c r="K75" s="242">
        <f t="shared" si="35"/>
        <v>182984.50752410642</v>
      </c>
      <c r="L75" s="242">
        <f>L81</f>
        <v>109625.76</v>
      </c>
      <c r="M75" s="242">
        <f>M81</f>
        <v>0</v>
      </c>
      <c r="N75" s="242">
        <f t="shared" si="35"/>
        <v>0</v>
      </c>
      <c r="O75" s="242">
        <f>O81</f>
        <v>0</v>
      </c>
    </row>
    <row r="76" spans="1:16" ht="15.75" thickBot="1">
      <c r="B76" s="243"/>
      <c r="C76" s="244"/>
      <c r="D76" s="244" t="str">
        <f t="shared" ref="D76:N76" si="36">IF(SUM(D73:D75)=0,"",SUM(D73:D75))</f>
        <v/>
      </c>
      <c r="E76" s="244" t="str">
        <f t="shared" si="36"/>
        <v/>
      </c>
      <c r="F76" s="244" t="str">
        <f t="shared" si="36"/>
        <v/>
      </c>
      <c r="G76" s="244" t="str">
        <f t="shared" si="36"/>
        <v/>
      </c>
      <c r="H76" s="244" t="str">
        <f t="shared" si="36"/>
        <v/>
      </c>
      <c r="I76" s="244" t="str">
        <f t="shared" si="36"/>
        <v/>
      </c>
      <c r="J76" s="244" t="str">
        <f t="shared" si="36"/>
        <v/>
      </c>
      <c r="K76" s="244" t="str">
        <f t="shared" si="36"/>
        <v/>
      </c>
      <c r="L76" s="244" t="str">
        <f t="shared" si="36"/>
        <v/>
      </c>
      <c r="M76" s="244" t="str">
        <f t="shared" si="36"/>
        <v/>
      </c>
      <c r="N76" s="244" t="str">
        <f t="shared" si="36"/>
        <v/>
      </c>
      <c r="O76" s="244" t="str">
        <f>IF(SUM(O73:O75)=0,"",SUM(O73:O75))</f>
        <v/>
      </c>
    </row>
    <row r="77" spans="1:16">
      <c r="B77" s="216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</row>
    <row r="78" spans="1:16">
      <c r="A78" s="83" t="s">
        <v>138</v>
      </c>
      <c r="B78" s="246" t="s">
        <v>296</v>
      </c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</row>
    <row r="79" spans="1:16">
      <c r="A79" s="83" t="s">
        <v>138</v>
      </c>
      <c r="B79" s="166" t="s">
        <v>300</v>
      </c>
      <c r="C79" s="247"/>
      <c r="D79" s="247">
        <f>'EDWA 3% test'!D20+'EDWA 3% test'!D52</f>
        <v>-1435196.3756268779</v>
      </c>
      <c r="E79" s="247">
        <f>'EDWA 3% test'!E20+'EDWA 3% test'!E52</f>
        <v>-1193676.5749857211</v>
      </c>
      <c r="F79" s="247">
        <f>'EDWA 3% test'!F20+'EDWA 3% test'!F52</f>
        <v>-941450.41</v>
      </c>
      <c r="G79" s="247">
        <f>'EDWA 3% test'!G20+'EDWA 3% test'!G52</f>
        <v>-767433.63</v>
      </c>
      <c r="H79" s="247">
        <f>'EDWA 3% test'!H20+'EDWA 3% test'!H52</f>
        <v>-613863.5</v>
      </c>
      <c r="I79" s="247">
        <f>'EDWA 3% test'!I20+'EDWA 3% test'!I52</f>
        <v>-473494.60223459732</v>
      </c>
      <c r="J79" s="247">
        <f>'EDWA 3% test'!J20+'EDWA 3% test'!J52</f>
        <v>-292610.26752410643</v>
      </c>
      <c r="K79" s="247">
        <f>'EDWA 3% test'!K20+'EDWA 3% test'!K52</f>
        <v>-109625.76</v>
      </c>
      <c r="L79" s="247">
        <f>'EDWA 3% test'!L20+'EDWA 3% test'!L52</f>
        <v>0</v>
      </c>
      <c r="M79" s="247">
        <f>'EDWA 3% test'!M20+'EDWA 3% test'!M52</f>
        <v>0</v>
      </c>
      <c r="N79" s="247">
        <f>'EDWA 3% test'!N20+'EDWA 3% test'!N52</f>
        <v>0</v>
      </c>
      <c r="O79" s="247">
        <f>'EDWA 3% test'!O20+'EDWA 3% test'!O52</f>
        <v>0</v>
      </c>
    </row>
    <row r="80" spans="1:16">
      <c r="A80" s="83" t="s">
        <v>138</v>
      </c>
      <c r="B80" s="166" t="s">
        <v>298</v>
      </c>
      <c r="C80" s="248"/>
      <c r="D80" s="248">
        <f>'EDWA 3% test'!C19+'EDWA 3% test'!C51</f>
        <v>-1355886.6286656631</v>
      </c>
      <c r="E80" s="248">
        <f>'EDWA 3% test'!D20+'EDWA 3% test'!D52</f>
        <v>-1435196.3756268779</v>
      </c>
      <c r="F80" s="248">
        <f>'EDWA 3% test'!E20+'EDWA 3% test'!E52</f>
        <v>-1193676.5749857211</v>
      </c>
      <c r="G80" s="248">
        <f>'EDWA 3% test'!F20+'EDWA 3% test'!F52</f>
        <v>-941450.41</v>
      </c>
      <c r="H80" s="248">
        <f>'EDWA 3% test'!G20+'EDWA 3% test'!G52</f>
        <v>-767433.63</v>
      </c>
      <c r="I80" s="248">
        <f>'EDWA 3% test'!H20+'EDWA 3% test'!H52</f>
        <v>-613863.5</v>
      </c>
      <c r="J80" s="248">
        <f>'EDWA 3% test'!I20+'EDWA 3% test'!I52</f>
        <v>-473494.60223459732</v>
      </c>
      <c r="K80" s="248">
        <f>'EDWA 3% test'!J20+'EDWA 3% test'!J52</f>
        <v>-292610.26752410643</v>
      </c>
      <c r="L80" s="248">
        <f>'EDWA 3% test'!K20+'EDWA 3% test'!K52</f>
        <v>-109625.76</v>
      </c>
      <c r="M80" s="248">
        <f>'EDWA 3% test'!L20+'EDWA 3% test'!L52</f>
        <v>0</v>
      </c>
      <c r="N80" s="248">
        <f>'EDWA 3% test'!M20+'EDWA 3% test'!M52</f>
        <v>0</v>
      </c>
      <c r="O80" s="248">
        <f>'EDWA 3% test'!N20+'EDWA 3% test'!N52</f>
        <v>0</v>
      </c>
    </row>
    <row r="81" spans="1:16">
      <c r="A81" s="83" t="s">
        <v>138</v>
      </c>
      <c r="B81" s="147" t="s">
        <v>299</v>
      </c>
      <c r="C81" s="146"/>
      <c r="D81" s="146">
        <f t="shared" ref="D81:N81" si="37">D79-D80</f>
        <v>-79309.746961214812</v>
      </c>
      <c r="E81" s="146">
        <f t="shared" si="37"/>
        <v>241519.80064115673</v>
      </c>
      <c r="F81" s="146">
        <f t="shared" si="37"/>
        <v>252226.16498572112</v>
      </c>
      <c r="G81" s="146">
        <f t="shared" si="37"/>
        <v>174016.78000000003</v>
      </c>
      <c r="H81" s="146">
        <f t="shared" si="37"/>
        <v>153570.13</v>
      </c>
      <c r="I81" s="146">
        <f t="shared" si="37"/>
        <v>140368.89776540268</v>
      </c>
      <c r="J81" s="146">
        <f t="shared" si="37"/>
        <v>180884.33471049089</v>
      </c>
      <c r="K81" s="146">
        <f t="shared" si="37"/>
        <v>182984.50752410642</v>
      </c>
      <c r="L81" s="146">
        <f t="shared" si="37"/>
        <v>109625.76</v>
      </c>
      <c r="M81" s="146">
        <f t="shared" si="37"/>
        <v>0</v>
      </c>
      <c r="N81" s="146">
        <f t="shared" si="37"/>
        <v>0</v>
      </c>
      <c r="O81" s="146">
        <f>O79-O80</f>
        <v>0</v>
      </c>
    </row>
    <row r="82" spans="1:16">
      <c r="A82" s="83" t="s">
        <v>138</v>
      </c>
      <c r="B82" s="246" t="s">
        <v>297</v>
      </c>
      <c r="C82" s="249"/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</row>
    <row r="83" spans="1:16">
      <c r="A83" s="83" t="s">
        <v>138</v>
      </c>
      <c r="B83" s="166" t="s">
        <v>330</v>
      </c>
      <c r="C83" s="247"/>
      <c r="D83" s="247">
        <v>0</v>
      </c>
      <c r="E83" s="247">
        <v>0</v>
      </c>
      <c r="F83" s="247">
        <v>0</v>
      </c>
      <c r="G83" s="247">
        <v>0</v>
      </c>
      <c r="H83" s="247">
        <v>0</v>
      </c>
      <c r="I83" s="247">
        <v>0</v>
      </c>
      <c r="J83" s="247">
        <v>0</v>
      </c>
      <c r="K83" s="247">
        <v>0</v>
      </c>
      <c r="L83" s="247">
        <v>0</v>
      </c>
      <c r="M83" s="247">
        <v>0</v>
      </c>
      <c r="N83" s="247">
        <v>0</v>
      </c>
      <c r="O83" s="247">
        <f>'EDWA 3% test'!$O$19+'EDWA 3% test'!$O$51</f>
        <v>0</v>
      </c>
    </row>
    <row r="84" spans="1:16">
      <c r="A84" s="83" t="s">
        <v>138</v>
      </c>
      <c r="B84" s="166" t="s">
        <v>331</v>
      </c>
      <c r="C84" s="180"/>
      <c r="D84" s="180">
        <f t="shared" ref="D84:O84" si="38">C83</f>
        <v>0</v>
      </c>
      <c r="E84" s="180">
        <f t="shared" si="38"/>
        <v>0</v>
      </c>
      <c r="F84" s="180">
        <f t="shared" si="38"/>
        <v>0</v>
      </c>
      <c r="G84" s="180">
        <f t="shared" si="38"/>
        <v>0</v>
      </c>
      <c r="H84" s="180">
        <f t="shared" si="38"/>
        <v>0</v>
      </c>
      <c r="I84" s="180">
        <f t="shared" si="38"/>
        <v>0</v>
      </c>
      <c r="J84" s="180">
        <f t="shared" si="38"/>
        <v>0</v>
      </c>
      <c r="K84" s="180">
        <f t="shared" si="38"/>
        <v>0</v>
      </c>
      <c r="L84" s="180">
        <f t="shared" si="38"/>
        <v>0</v>
      </c>
      <c r="M84" s="180">
        <f t="shared" si="38"/>
        <v>0</v>
      </c>
      <c r="N84" s="180">
        <f t="shared" si="38"/>
        <v>0</v>
      </c>
      <c r="O84" s="180">
        <f t="shared" si="38"/>
        <v>0</v>
      </c>
    </row>
    <row r="85" spans="1:16">
      <c r="A85" s="83" t="s">
        <v>138</v>
      </c>
      <c r="B85" s="147" t="s">
        <v>299</v>
      </c>
      <c r="C85" s="146"/>
      <c r="D85" s="146">
        <f t="shared" ref="D85:N85" si="39">D83-D84</f>
        <v>0</v>
      </c>
      <c r="E85" s="146">
        <f t="shared" si="39"/>
        <v>0</v>
      </c>
      <c r="F85" s="146">
        <f t="shared" si="39"/>
        <v>0</v>
      </c>
      <c r="G85" s="146">
        <f t="shared" si="39"/>
        <v>0</v>
      </c>
      <c r="H85" s="146">
        <f t="shared" si="39"/>
        <v>0</v>
      </c>
      <c r="I85" s="146">
        <f t="shared" si="39"/>
        <v>0</v>
      </c>
      <c r="J85" s="146">
        <f t="shared" si="39"/>
        <v>0</v>
      </c>
      <c r="K85" s="146">
        <f t="shared" si="39"/>
        <v>0</v>
      </c>
      <c r="L85" s="146">
        <f t="shared" si="39"/>
        <v>0</v>
      </c>
      <c r="M85" s="146">
        <f t="shared" si="39"/>
        <v>0</v>
      </c>
      <c r="N85" s="146">
        <f t="shared" si="39"/>
        <v>0</v>
      </c>
      <c r="O85" s="146">
        <f>O83-O84</f>
        <v>0</v>
      </c>
    </row>
    <row r="87" spans="1:16">
      <c r="B87" t="s">
        <v>356</v>
      </c>
      <c r="D87" s="94">
        <f>D19/D13</f>
        <v>1227.469340405921</v>
      </c>
      <c r="E87" s="94">
        <f t="shared" ref="E87:P87" si="40">E19/E13</f>
        <v>1127.0602154105068</v>
      </c>
      <c r="F87" s="94">
        <f t="shared" si="40"/>
        <v>1160.0886584448026</v>
      </c>
      <c r="G87" s="94">
        <f t="shared" si="40"/>
        <v>766.62714180089165</v>
      </c>
      <c r="H87" s="94">
        <f t="shared" si="40"/>
        <v>712.96683694175488</v>
      </c>
      <c r="I87" s="94">
        <f t="shared" si="40"/>
        <v>701.50657066297424</v>
      </c>
      <c r="J87" s="94">
        <f t="shared" si="40"/>
        <v>822.07344371006832</v>
      </c>
      <c r="K87" s="94">
        <f t="shared" si="40"/>
        <v>872.02720722707454</v>
      </c>
      <c r="L87" s="94">
        <f t="shared" si="40"/>
        <v>724.07206110470463</v>
      </c>
      <c r="M87" s="94">
        <f t="shared" si="40"/>
        <v>838.60401286412082</v>
      </c>
      <c r="N87" s="94">
        <f t="shared" si="40"/>
        <v>1002.9836850473721</v>
      </c>
      <c r="O87" s="94">
        <f t="shared" si="40"/>
        <v>1179.0620867905643</v>
      </c>
      <c r="P87" s="94">
        <f t="shared" si="40"/>
        <v>928.16484635564507</v>
      </c>
    </row>
    <row r="88" spans="1:16">
      <c r="B88" t="s">
        <v>357</v>
      </c>
      <c r="D88" s="94">
        <f>D41/D35</f>
        <v>4843.798681345962</v>
      </c>
      <c r="E88" s="94">
        <f t="shared" ref="E88:P88" si="41">E41/E35</f>
        <v>4759.781689028011</v>
      </c>
      <c r="F88" s="94">
        <f t="shared" si="41"/>
        <v>4636.3335619045029</v>
      </c>
      <c r="G88" s="94">
        <f t="shared" si="41"/>
        <v>4386.9931372028796</v>
      </c>
      <c r="H88" s="94">
        <f t="shared" si="41"/>
        <v>4695.31395739868</v>
      </c>
      <c r="I88" s="94">
        <f t="shared" si="41"/>
        <v>4998.7421767934884</v>
      </c>
      <c r="J88" s="94">
        <f t="shared" si="41"/>
        <v>5380.0903431989409</v>
      </c>
      <c r="K88" s="94">
        <f t="shared" si="41"/>
        <v>5352.0758175375258</v>
      </c>
      <c r="L88" s="94">
        <f t="shared" si="41"/>
        <v>4774.1515562026152</v>
      </c>
      <c r="M88" s="94">
        <f t="shared" si="41"/>
        <v>4987.061002610897</v>
      </c>
      <c r="N88" s="94">
        <f t="shared" si="41"/>
        <v>4433.9757464479408</v>
      </c>
      <c r="O88" s="94">
        <f t="shared" si="41"/>
        <v>4760.1350040965935</v>
      </c>
      <c r="P88" s="94">
        <f t="shared" si="41"/>
        <v>4834.8601496355632</v>
      </c>
    </row>
    <row r="90" spans="1:16">
      <c r="B90" t="s">
        <v>358</v>
      </c>
      <c r="D90" s="94">
        <f>'UE-170485 Auth Base'!E159</f>
        <v>1357.8091318192078</v>
      </c>
      <c r="E90" s="94">
        <f>'UE-170485 Auth Base'!F159</f>
        <v>1088.4473476603712</v>
      </c>
      <c r="F90" s="94">
        <f>'UE-170485 Auth Base'!G159</f>
        <v>1000.0734016686531</v>
      </c>
      <c r="G90" s="94">
        <f>'UE-170485 Auth Base'!H159</f>
        <v>844.89900432176887</v>
      </c>
      <c r="H90" s="94">
        <f>'UE-170485 Auth Base'!I159</f>
        <v>741.138863371036</v>
      </c>
      <c r="I90" s="94">
        <f>'UE-170485 Auth Base'!J159</f>
        <v>687.27636494149738</v>
      </c>
      <c r="J90" s="94">
        <f>'UE-170485 Auth Base'!K159</f>
        <v>910.60529913385972</v>
      </c>
      <c r="K90" s="94">
        <f>'UE-170485 Auth Base'!L159</f>
        <v>820.75676810874791</v>
      </c>
      <c r="L90" s="94">
        <f>'UE-170485 Auth Base'!M159</f>
        <v>774.14666165828237</v>
      </c>
      <c r="M90" s="94">
        <f>'UE-170485 Auth Base'!N159</f>
        <v>755.05080835793694</v>
      </c>
      <c r="N90" s="94">
        <f>'UE-170485 Auth Base'!O159</f>
        <v>1021.7560871745858</v>
      </c>
      <c r="O90" s="94">
        <f>'UE-170485 Auth Base'!P159</f>
        <v>1250.8899802421986</v>
      </c>
      <c r="P90" s="94">
        <f>'UE-170485 Auth Base'!Q159</f>
        <v>937.86260586704657</v>
      </c>
    </row>
    <row r="91" spans="1:16">
      <c r="B91" t="s">
        <v>359</v>
      </c>
      <c r="D91" s="94">
        <f>'UE-170485 Auth Base'!E162</f>
        <v>5067.8760437009987</v>
      </c>
      <c r="E91" s="94">
        <f>'UE-170485 Auth Base'!F162</f>
        <v>4712.5203530866975</v>
      </c>
      <c r="F91" s="94">
        <f>'UE-170485 Auth Base'!G162</f>
        <v>4849.8078772033396</v>
      </c>
      <c r="G91" s="94">
        <f>'UE-170485 Auth Base'!H162</f>
        <v>4615.7853339718849</v>
      </c>
      <c r="H91" s="94">
        <f>'UE-170485 Auth Base'!I162</f>
        <v>5078.5884233552079</v>
      </c>
      <c r="I91" s="94">
        <f>'UE-170485 Auth Base'!J162</f>
        <v>5213.3002267064803</v>
      </c>
      <c r="J91" s="94">
        <f>'UE-170485 Auth Base'!K162</f>
        <v>5752.0692305526618</v>
      </c>
      <c r="K91" s="94">
        <f>'UE-170485 Auth Base'!L162</f>
        <v>5389.9274387852302</v>
      </c>
      <c r="L91" s="94">
        <f>'UE-170485 Auth Base'!M162</f>
        <v>5067.8935770557064</v>
      </c>
      <c r="M91" s="94">
        <f>'UE-170485 Auth Base'!N162</f>
        <v>5104.1850228871272</v>
      </c>
      <c r="N91" s="94">
        <f>'UE-170485 Auth Base'!O162</f>
        <v>4549.6806945920252</v>
      </c>
      <c r="O91" s="94">
        <f>'UE-170485 Auth Base'!P162</f>
        <v>5408.2933877368505</v>
      </c>
      <c r="P91" s="94">
        <f>'UE-170485 Auth Base'!Q162</f>
        <v>5067.5456333657021</v>
      </c>
    </row>
    <row r="93" spans="1:16">
      <c r="B93" t="s">
        <v>360</v>
      </c>
      <c r="D93" s="49">
        <f>D87-D90</f>
        <v>-130.33979141328678</v>
      </c>
      <c r="E93" s="49">
        <f t="shared" ref="E93:J93" si="42">E87-E90</f>
        <v>38.612867750135592</v>
      </c>
      <c r="F93" s="49">
        <f t="shared" si="42"/>
        <v>160.0152567761495</v>
      </c>
      <c r="G93" s="49">
        <f t="shared" si="42"/>
        <v>-78.271862520877221</v>
      </c>
      <c r="H93" s="49">
        <f t="shared" si="42"/>
        <v>-28.172026429281118</v>
      </c>
      <c r="I93" s="49">
        <f t="shared" si="42"/>
        <v>14.230205721476864</v>
      </c>
      <c r="J93" s="49">
        <f t="shared" si="42"/>
        <v>-88.531855423791399</v>
      </c>
      <c r="K93" s="49">
        <f t="shared" ref="K93:N93" si="43">K87-K90</f>
        <v>51.270439118326635</v>
      </c>
      <c r="L93" s="49">
        <f t="shared" si="43"/>
        <v>-50.074600553577739</v>
      </c>
      <c r="M93" s="49">
        <f t="shared" si="43"/>
        <v>83.553204506183874</v>
      </c>
      <c r="N93" s="49">
        <f t="shared" si="43"/>
        <v>-18.772402127213695</v>
      </c>
    </row>
    <row r="94" spans="1:16">
      <c r="B94" s="147" t="s">
        <v>361</v>
      </c>
      <c r="D94" s="49">
        <f>D88-D91</f>
        <v>-224.07736235503671</v>
      </c>
      <c r="E94" s="49">
        <f t="shared" ref="E94:J94" si="44">E88-E91</f>
        <v>47.261335941313519</v>
      </c>
      <c r="F94" s="49">
        <f t="shared" si="44"/>
        <v>-213.4743152988367</v>
      </c>
      <c r="G94" s="49">
        <f t="shared" si="44"/>
        <v>-228.79219676900539</v>
      </c>
      <c r="H94" s="49">
        <f t="shared" si="44"/>
        <v>-383.27446595652782</v>
      </c>
      <c r="I94" s="49">
        <f t="shared" si="44"/>
        <v>-214.55804991299192</v>
      </c>
      <c r="J94" s="49">
        <f t="shared" si="44"/>
        <v>-371.97888735372089</v>
      </c>
      <c r="K94" s="49">
        <f t="shared" ref="K94:N94" si="45">K88-K91</f>
        <v>-37.851621247704315</v>
      </c>
      <c r="L94" s="49">
        <f t="shared" si="45"/>
        <v>-293.74202085309116</v>
      </c>
      <c r="M94" s="49">
        <f t="shared" si="45"/>
        <v>-117.12402027623011</v>
      </c>
      <c r="N94" s="49">
        <f t="shared" si="45"/>
        <v>-115.70494814408448</v>
      </c>
    </row>
  </sheetData>
  <mergeCells count="3">
    <mergeCell ref="A1:P1"/>
    <mergeCell ref="A2:P2"/>
    <mergeCell ref="A3:P3"/>
  </mergeCells>
  <printOptions horizontalCentered="1"/>
  <pageMargins left="0.17" right="0.16" top="0.42" bottom="0.46" header="0.3" footer="0.3"/>
  <pageSetup scale="90" orientation="portrait" r:id="rId1"/>
  <headerFooter scaleWithDoc="0">
    <oddFooter>&amp;L&amp;F / &amp;A&amp;RPage &amp;P</oddFooter>
  </headerFooter>
  <rowBreaks count="1" manualBreakCount="1">
    <brk id="54" max="1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E89"/>
  <sheetViews>
    <sheetView topLeftCell="A52" zoomScaleNormal="100" workbookViewId="0">
      <selection activeCell="V53" sqref="V53"/>
    </sheetView>
  </sheetViews>
  <sheetFormatPr defaultColWidth="9.140625" defaultRowHeight="15"/>
  <cols>
    <col min="1" max="1" width="14.7109375" style="1" customWidth="1"/>
    <col min="2" max="2" width="4.85546875" style="1" customWidth="1"/>
    <col min="3" max="3" width="18.7109375" style="1" customWidth="1"/>
    <col min="4" max="4" width="17" style="1" customWidth="1"/>
    <col min="5" max="5" width="18.140625" style="1" customWidth="1"/>
    <col min="6" max="6" width="16.28515625" style="1" customWidth="1"/>
    <col min="7" max="7" width="16.7109375" style="1" customWidth="1"/>
    <col min="8" max="8" width="14.42578125" style="1" customWidth="1"/>
    <col min="9" max="9" width="16.85546875" style="1" customWidth="1"/>
    <col min="10" max="10" width="15.140625" style="1" customWidth="1"/>
    <col min="11" max="11" width="14.85546875" style="1" customWidth="1"/>
    <col min="12" max="12" width="13.42578125" style="1" bestFit="1" customWidth="1"/>
    <col min="13" max="13" width="15.7109375" style="1" customWidth="1"/>
    <col min="14" max="14" width="2.7109375" style="1" customWidth="1"/>
    <col min="15" max="15" width="15.28515625" style="1" customWidth="1"/>
    <col min="16" max="16" width="15.42578125" style="1" customWidth="1"/>
    <col min="17" max="17" width="16" style="1" customWidth="1"/>
    <col min="18" max="18" width="10.140625" style="1" customWidth="1"/>
    <col min="19" max="19" width="16" style="1" customWidth="1"/>
    <col min="20" max="20" width="15.28515625" style="1" customWidth="1"/>
    <col min="21" max="21" width="9.5703125" style="1" customWidth="1"/>
    <col min="22" max="22" width="16.85546875" style="1" customWidth="1"/>
    <col min="23" max="23" width="2.85546875" style="1" customWidth="1"/>
    <col min="24" max="24" width="18.5703125" style="1" customWidth="1"/>
    <col min="25" max="25" width="1.7109375" style="1" customWidth="1"/>
    <col min="26" max="26" width="14.7109375" style="1" customWidth="1"/>
    <col min="27" max="27" width="13.7109375" style="1" customWidth="1"/>
    <col min="28" max="28" width="16.140625" style="1" customWidth="1"/>
    <col min="29" max="29" width="14.85546875" style="1" customWidth="1"/>
    <col min="30" max="30" width="21.28515625" style="1" customWidth="1"/>
    <col min="31" max="16384" width="9.140625" style="1"/>
  </cols>
  <sheetData>
    <row r="1" spans="1:20">
      <c r="A1" s="371" t="s">
        <v>163</v>
      </c>
      <c r="B1" s="371"/>
      <c r="C1" s="371"/>
      <c r="D1" s="371"/>
      <c r="E1" s="371"/>
      <c r="F1" s="371"/>
      <c r="G1" s="371"/>
      <c r="H1" s="371"/>
      <c r="I1" s="371"/>
      <c r="J1" s="372" t="s">
        <v>311</v>
      </c>
      <c r="K1" s="372"/>
    </row>
    <row r="2" spans="1:20" ht="26.45" customHeight="1">
      <c r="A2" s="149"/>
      <c r="B2" s="150"/>
      <c r="C2" s="151" t="s">
        <v>164</v>
      </c>
      <c r="D2" s="150"/>
      <c r="E2" s="151" t="s">
        <v>165</v>
      </c>
      <c r="F2" s="152" t="s">
        <v>166</v>
      </c>
      <c r="G2" s="152" t="s">
        <v>167</v>
      </c>
      <c r="H2" s="152" t="s">
        <v>86</v>
      </c>
      <c r="I2" s="152" t="s">
        <v>168</v>
      </c>
      <c r="J2" s="258" t="s">
        <v>312</v>
      </c>
      <c r="K2" s="258" t="s">
        <v>313</v>
      </c>
    </row>
    <row r="3" spans="1:20">
      <c r="A3" s="176" t="s">
        <v>127</v>
      </c>
      <c r="B3" s="148"/>
      <c r="C3" s="154">
        <v>219477</v>
      </c>
      <c r="D3" s="213"/>
      <c r="E3" s="178">
        <v>258267007.47999999</v>
      </c>
      <c r="F3" s="178">
        <v>-121833489</v>
      </c>
      <c r="G3" s="178">
        <v>122208219</v>
      </c>
      <c r="H3" s="184">
        <f>SUM(F3:G3)</f>
        <v>374730</v>
      </c>
      <c r="I3" s="155">
        <f>E3+H3</f>
        <v>258641737.47999999</v>
      </c>
      <c r="J3" s="283">
        <f t="shared" ref="J3:J8" si="0">I3/C3</f>
        <v>1178.4457482105186</v>
      </c>
      <c r="K3" s="256">
        <f t="shared" ref="K3:K8" si="1">D24/E3</f>
        <v>9.1011941360029269E-2</v>
      </c>
    </row>
    <row r="4" spans="1:20">
      <c r="A4" s="176" t="s">
        <v>169</v>
      </c>
      <c r="B4" s="148"/>
      <c r="C4" s="154">
        <v>328</v>
      </c>
      <c r="D4" s="213"/>
      <c r="E4" s="178">
        <v>494004.50699999998</v>
      </c>
      <c r="F4" s="178">
        <v>-205766</v>
      </c>
      <c r="G4" s="178">
        <v>233766</v>
      </c>
      <c r="H4" s="184">
        <f t="shared" ref="H4:H16" si="2">SUM(F4:G4)</f>
        <v>28000</v>
      </c>
      <c r="I4" s="155">
        <f t="shared" ref="I4:I16" si="3">E4+H4</f>
        <v>522004.50699999998</v>
      </c>
      <c r="J4" s="283">
        <f t="shared" si="0"/>
        <v>1591.4771554878048</v>
      </c>
      <c r="K4" s="256">
        <f t="shared" si="1"/>
        <v>9.1375178485972805E-2</v>
      </c>
    </row>
    <row r="5" spans="1:20">
      <c r="A5" s="176" t="s">
        <v>128</v>
      </c>
      <c r="B5" s="148"/>
      <c r="C5" s="154">
        <v>22937</v>
      </c>
      <c r="D5" s="213"/>
      <c r="E5" s="178">
        <v>53474198.324000001</v>
      </c>
      <c r="F5" s="178">
        <v>-27517043</v>
      </c>
      <c r="G5" s="178">
        <v>25195627</v>
      </c>
      <c r="H5" s="184">
        <f t="shared" si="2"/>
        <v>-2321416</v>
      </c>
      <c r="I5" s="155">
        <f t="shared" si="3"/>
        <v>51152782.324000001</v>
      </c>
      <c r="J5" s="283">
        <f t="shared" si="0"/>
        <v>2230.1426657365828</v>
      </c>
      <c r="K5" s="256">
        <f t="shared" si="1"/>
        <v>0.11608969997805178</v>
      </c>
    </row>
    <row r="6" spans="1:20">
      <c r="A6" s="176" t="s">
        <v>129</v>
      </c>
      <c r="B6" s="148"/>
      <c r="C6" s="154">
        <v>9796</v>
      </c>
      <c r="D6" s="213"/>
      <c r="E6" s="178">
        <v>6674916.1859999998</v>
      </c>
      <c r="F6" s="178">
        <v>-3086251</v>
      </c>
      <c r="G6" s="178">
        <v>3158611</v>
      </c>
      <c r="H6" s="184">
        <f t="shared" si="2"/>
        <v>72360</v>
      </c>
      <c r="I6" s="155">
        <f t="shared" si="3"/>
        <v>6747276.1859999998</v>
      </c>
      <c r="J6" s="283">
        <f t="shared" si="0"/>
        <v>688.77870416496523</v>
      </c>
      <c r="K6" s="256">
        <f t="shared" si="1"/>
        <v>0.14048880822905963</v>
      </c>
    </row>
    <row r="7" spans="1:20">
      <c r="A7" s="176" t="s">
        <v>130</v>
      </c>
      <c r="B7" s="148"/>
      <c r="C7" s="154">
        <v>1879</v>
      </c>
      <c r="D7" s="213"/>
      <c r="E7" s="178">
        <v>119394840.014</v>
      </c>
      <c r="F7" s="178">
        <v>-64803850</v>
      </c>
      <c r="G7" s="178">
        <v>56115148</v>
      </c>
      <c r="H7" s="184">
        <f t="shared" si="2"/>
        <v>-8688702</v>
      </c>
      <c r="I7" s="155">
        <f t="shared" si="3"/>
        <v>110706138.014</v>
      </c>
      <c r="J7" s="283">
        <f t="shared" si="0"/>
        <v>58917.582764236293</v>
      </c>
      <c r="K7" s="256">
        <f t="shared" si="1"/>
        <v>9.0322826336008161E-2</v>
      </c>
    </row>
    <row r="8" spans="1:20">
      <c r="A8" s="176" t="s">
        <v>131</v>
      </c>
      <c r="B8" s="148"/>
      <c r="C8" s="154">
        <v>47</v>
      </c>
      <c r="D8" s="213"/>
      <c r="E8" s="178">
        <v>3289862.24</v>
      </c>
      <c r="F8" s="178">
        <v>-1624452</v>
      </c>
      <c r="G8" s="178">
        <v>1556783</v>
      </c>
      <c r="H8" s="184">
        <f t="shared" si="2"/>
        <v>-67669</v>
      </c>
      <c r="I8" s="155">
        <f t="shared" si="3"/>
        <v>3222193.24</v>
      </c>
      <c r="J8" s="283">
        <f t="shared" si="0"/>
        <v>68557.302978723412</v>
      </c>
      <c r="K8" s="256">
        <f t="shared" si="1"/>
        <v>8.8201091362415218E-2</v>
      </c>
    </row>
    <row r="9" spans="1:20">
      <c r="A9" s="176" t="s">
        <v>132</v>
      </c>
      <c r="B9" s="148"/>
      <c r="C9" s="154">
        <v>23</v>
      </c>
      <c r="D9" s="188"/>
      <c r="E9" s="178">
        <f>82979731.17-E10</f>
        <v>55575477.170000002</v>
      </c>
      <c r="F9" s="178">
        <v>-48601582</v>
      </c>
      <c r="G9" s="178">
        <f>90893021-G10</f>
        <v>55893021</v>
      </c>
      <c r="H9" s="184">
        <f t="shared" si="2"/>
        <v>7291439</v>
      </c>
      <c r="I9" s="155">
        <f t="shared" si="3"/>
        <v>62866916.170000002</v>
      </c>
      <c r="J9" s="283">
        <f>(I9+I10)/C9</f>
        <v>3924833.4856521739</v>
      </c>
      <c r="K9" s="256">
        <f>I30/(I9+I10)</f>
        <v>5.7267399707731079E-2</v>
      </c>
    </row>
    <row r="10" spans="1:20">
      <c r="A10" s="176" t="s">
        <v>170</v>
      </c>
      <c r="B10" s="148"/>
      <c r="C10" s="154"/>
      <c r="D10" s="188"/>
      <c r="E10" s="178">
        <v>27404254</v>
      </c>
      <c r="F10" s="178">
        <v>-35000000</v>
      </c>
      <c r="G10" s="178">
        <v>35000000</v>
      </c>
      <c r="H10" s="184">
        <f t="shared" si="2"/>
        <v>0</v>
      </c>
      <c r="I10" s="155">
        <f t="shared" si="3"/>
        <v>27404254</v>
      </c>
      <c r="J10" s="283"/>
    </row>
    <row r="11" spans="1:20">
      <c r="A11" s="176" t="s">
        <v>171</v>
      </c>
      <c r="B11" s="148"/>
      <c r="C11" s="154">
        <v>51</v>
      </c>
      <c r="D11" s="213"/>
      <c r="E11" s="178">
        <v>-6149.6809999999996</v>
      </c>
      <c r="F11" s="178"/>
      <c r="G11" s="178"/>
      <c r="H11" s="184">
        <f t="shared" si="2"/>
        <v>0</v>
      </c>
      <c r="I11" s="155">
        <f t="shared" si="3"/>
        <v>-6149.6809999999996</v>
      </c>
      <c r="J11" s="283">
        <f>I11/C11</f>
        <v>-120.58198039215685</v>
      </c>
      <c r="K11" s="256">
        <f>I31/I11</f>
        <v>-9.6507444857708888E-2</v>
      </c>
    </row>
    <row r="12" spans="1:20">
      <c r="A12" s="176" t="s">
        <v>133</v>
      </c>
      <c r="B12" s="148"/>
      <c r="C12" s="154">
        <v>1197</v>
      </c>
      <c r="D12" s="213"/>
      <c r="E12" s="178">
        <v>4000037.216</v>
      </c>
      <c r="F12" s="178">
        <v>-2094330</v>
      </c>
      <c r="G12" s="178">
        <v>1779535</v>
      </c>
      <c r="H12" s="184">
        <f t="shared" si="2"/>
        <v>-314795</v>
      </c>
      <c r="I12" s="155">
        <f t="shared" si="3"/>
        <v>3685242.216</v>
      </c>
      <c r="J12" s="283">
        <f>I12/C12</f>
        <v>3078.7320100250627</v>
      </c>
      <c r="K12" s="256">
        <f>I32/I12</f>
        <v>8.8374529613279545E-2</v>
      </c>
    </row>
    <row r="13" spans="1:20">
      <c r="A13" s="176" t="s">
        <v>134</v>
      </c>
      <c r="B13" s="148"/>
      <c r="C13" s="154">
        <v>1196</v>
      </c>
      <c r="D13" s="213"/>
      <c r="E13" s="178">
        <v>306447.89299999998</v>
      </c>
      <c r="F13" s="178">
        <v>-143627</v>
      </c>
      <c r="G13" s="178">
        <v>134463</v>
      </c>
      <c r="H13" s="184">
        <f t="shared" si="2"/>
        <v>-9164</v>
      </c>
      <c r="I13" s="155">
        <f t="shared" si="3"/>
        <v>297283.89299999998</v>
      </c>
      <c r="J13" s="283">
        <f>I13/C13</f>
        <v>248.56512792642138</v>
      </c>
      <c r="K13" s="256">
        <f>I33/I13</f>
        <v>0.16130215692513153</v>
      </c>
      <c r="S13" s="214"/>
    </row>
    <row r="14" spans="1:20">
      <c r="A14" s="176" t="s">
        <v>172</v>
      </c>
      <c r="B14" s="148"/>
      <c r="C14" s="154">
        <v>463</v>
      </c>
      <c r="D14" s="188"/>
      <c r="E14" s="178">
        <v>867265.17221000011</v>
      </c>
      <c r="F14" s="178"/>
      <c r="G14" s="178"/>
      <c r="H14" s="184"/>
      <c r="I14" s="155">
        <f t="shared" si="3"/>
        <v>867265.17221000011</v>
      </c>
      <c r="J14" s="283"/>
      <c r="K14" s="256"/>
      <c r="S14" s="184"/>
      <c r="T14" s="184"/>
    </row>
    <row r="15" spans="1:20">
      <c r="A15" s="176" t="s">
        <v>173</v>
      </c>
      <c r="B15" s="148"/>
      <c r="C15" s="154"/>
      <c r="D15" s="188"/>
      <c r="E15" s="178">
        <v>418658.96399999998</v>
      </c>
      <c r="F15" s="178"/>
      <c r="G15" s="178"/>
      <c r="H15" s="184">
        <f t="shared" si="2"/>
        <v>0</v>
      </c>
      <c r="I15" s="155">
        <f t="shared" si="3"/>
        <v>418658.96399999998</v>
      </c>
      <c r="J15" s="213"/>
      <c r="S15" s="184"/>
      <c r="T15" s="184"/>
    </row>
    <row r="16" spans="1:20">
      <c r="A16" s="176" t="s">
        <v>174</v>
      </c>
      <c r="B16" s="148"/>
      <c r="C16" s="154"/>
      <c r="D16" s="189"/>
      <c r="E16" s="178">
        <v>219307.83799999999</v>
      </c>
      <c r="F16" s="178"/>
      <c r="G16" s="178"/>
      <c r="H16" s="184">
        <f t="shared" si="2"/>
        <v>0</v>
      </c>
      <c r="I16" s="155">
        <f t="shared" si="3"/>
        <v>219307.83799999999</v>
      </c>
      <c r="J16" s="213"/>
      <c r="T16" s="214"/>
    </row>
    <row r="17" spans="1:31">
      <c r="A17" s="148"/>
      <c r="B17" s="148"/>
      <c r="C17" s="156">
        <f>SUM(C3:C16)</f>
        <v>257394</v>
      </c>
      <c r="E17" s="156">
        <f>SUM(E3:E16)</f>
        <v>530380127.32321</v>
      </c>
      <c r="F17" s="156">
        <f>SUM(F3:F16)</f>
        <v>-304910390</v>
      </c>
      <c r="G17" s="156">
        <f>SUM(G3:G16)</f>
        <v>301275173</v>
      </c>
      <c r="H17" s="156">
        <f>SUM(H3:H16)</f>
        <v>-3635217</v>
      </c>
      <c r="I17" s="156">
        <f>SUM(I3:I16)</f>
        <v>526744910.32321</v>
      </c>
    </row>
    <row r="18" spans="1:31" ht="15.75" thickBot="1">
      <c r="A18" s="148"/>
      <c r="B18" s="148"/>
      <c r="C18" s="148"/>
      <c r="E18" s="148"/>
      <c r="F18" s="148"/>
      <c r="G18" s="148"/>
      <c r="I18" s="148"/>
    </row>
    <row r="19" spans="1:31">
      <c r="A19" s="148" t="s">
        <v>19</v>
      </c>
      <c r="B19" s="148"/>
      <c r="C19" s="157">
        <f>C3+C4</f>
        <v>219805</v>
      </c>
      <c r="E19" s="158">
        <f>E3+E4</f>
        <v>258761011.98699999</v>
      </c>
      <c r="F19" s="158">
        <f>F3+F4</f>
        <v>-122039255</v>
      </c>
      <c r="G19" s="158">
        <f>G3+G4</f>
        <v>122441985</v>
      </c>
      <c r="H19" s="158">
        <f>H3+H4</f>
        <v>402730</v>
      </c>
      <c r="I19" s="157">
        <f>I3+I4</f>
        <v>259163741.98699999</v>
      </c>
    </row>
    <row r="20" spans="1:31" ht="7.15" customHeight="1">
      <c r="A20" s="148"/>
      <c r="B20" s="148"/>
      <c r="C20" s="159"/>
      <c r="E20" s="148"/>
      <c r="F20" s="148"/>
      <c r="G20" s="148"/>
      <c r="H20" s="148"/>
      <c r="I20" s="159"/>
    </row>
    <row r="21" spans="1:31" ht="15.75" thickBot="1">
      <c r="A21" s="148" t="s">
        <v>175</v>
      </c>
      <c r="B21" s="148"/>
      <c r="C21" s="173">
        <f>SUM(C5:C8,C11:C13)</f>
        <v>37103</v>
      </c>
      <c r="E21" s="174">
        <f>SUM(E5:E8,E11:E13)</f>
        <v>187134152.192</v>
      </c>
      <c r="F21" s="174">
        <f>SUM(F5:F8,F11:F13)</f>
        <v>-99269553</v>
      </c>
      <c r="G21" s="174">
        <f>SUM(G5:G8,G11:G13)</f>
        <v>87940167</v>
      </c>
      <c r="H21" s="174">
        <f>SUM(H5:H8,H11:H13)</f>
        <v>-11329386</v>
      </c>
      <c r="I21" s="173">
        <f>SUM(I5:I8,I11:I13)</f>
        <v>175804766.192</v>
      </c>
      <c r="Z21" s="1" t="s">
        <v>314</v>
      </c>
    </row>
    <row r="22" spans="1:31">
      <c r="A22" s="148"/>
      <c r="B22" s="148"/>
      <c r="C22" s="148"/>
      <c r="D22" s="148"/>
      <c r="E22" s="148"/>
      <c r="M22" s="1" t="s">
        <v>371</v>
      </c>
      <c r="Z22" s="1" t="s">
        <v>210</v>
      </c>
      <c r="AA22" s="257" t="s">
        <v>260</v>
      </c>
      <c r="AC22" s="1" t="s">
        <v>212</v>
      </c>
      <c r="AD22" s="257" t="s">
        <v>259</v>
      </c>
    </row>
    <row r="23" spans="1:31" ht="53.45" customHeight="1">
      <c r="A23" s="149"/>
      <c r="B23" s="160"/>
      <c r="C23" s="168" t="s">
        <v>176</v>
      </c>
      <c r="D23" s="168" t="s">
        <v>177</v>
      </c>
      <c r="E23" s="152" t="s">
        <v>178</v>
      </c>
      <c r="F23" s="152" t="s">
        <v>179</v>
      </c>
      <c r="G23" s="152" t="s">
        <v>180</v>
      </c>
      <c r="H23" s="152" t="s">
        <v>181</v>
      </c>
      <c r="I23" s="152" t="s">
        <v>182</v>
      </c>
      <c r="O23" s="258" t="str">
        <f>AA22&amp;" Billed Schedule 75 Revenue"</f>
        <v>December Billed Schedule 75 Revenue</v>
      </c>
      <c r="P23" s="258" t="str">
        <f>AA22&amp;" Billed kWhs"</f>
        <v>December Billed kWhs</v>
      </c>
      <c r="Q23" s="258" t="str">
        <f>AA22&amp;" Unbilled kWhs"</f>
        <v>December Unbilled kWhs</v>
      </c>
      <c r="R23" s="258" t="s">
        <v>345</v>
      </c>
      <c r="S23" s="258" t="s">
        <v>213</v>
      </c>
      <c r="T23" s="258" t="str">
        <f>AD22&amp;" Unbilled kWhs reversal"</f>
        <v>November Unbilled kWhs reversal</v>
      </c>
      <c r="U23" s="258" t="s">
        <v>345</v>
      </c>
      <c r="V23" s="258" t="str">
        <f>AD22&amp;" Schedule 75 Unbilled Reversal"</f>
        <v>November Schedule 75 Unbilled Reversal</v>
      </c>
      <c r="X23" s="258" t="str">
        <f>"Total "&amp;AA22&amp;" Schedule 75 Revenue"</f>
        <v>Total December Schedule 75 Revenue</v>
      </c>
      <c r="Z23" s="258" t="str">
        <f>"Calendar "&amp;AA22&amp;" Usage"</f>
        <v>Calendar December Usage</v>
      </c>
      <c r="AA23" s="258" t="str">
        <f>R23</f>
        <v>11/1/2019 rate</v>
      </c>
      <c r="AB23" s="258" t="s">
        <v>214</v>
      </c>
      <c r="AC23" s="258" t="s">
        <v>215</v>
      </c>
      <c r="AD23" s="258" t="str">
        <f>"implied "&amp;AD22&amp;" unbilled/Cancel-Rebill True-up kWhs"</f>
        <v>implied November unbilled/Cancel-Rebill True-up kWhs</v>
      </c>
    </row>
    <row r="24" spans="1:31">
      <c r="A24" s="176" t="s">
        <v>127</v>
      </c>
      <c r="B24" s="148"/>
      <c r="C24" s="177">
        <v>2016341.5</v>
      </c>
      <c r="D24" s="177">
        <v>23505381.739999998</v>
      </c>
      <c r="E24" s="179">
        <v>-11263952</v>
      </c>
      <c r="F24" s="179">
        <v>11458062</v>
      </c>
      <c r="G24" s="170">
        <f>SUM(D24:F24)</f>
        <v>23699491.739999998</v>
      </c>
      <c r="H24" s="170">
        <f>-J62</f>
        <v>-1064.2332000000001</v>
      </c>
      <c r="I24" s="170">
        <f>SUM(G24:H24)</f>
        <v>23698427.5068</v>
      </c>
      <c r="M24" s="1" t="s">
        <v>216</v>
      </c>
      <c r="O24" s="281">
        <v>717227.07</v>
      </c>
      <c r="P24" s="259">
        <f t="shared" ref="P24:P29" si="4">E3</f>
        <v>258267007.47999999</v>
      </c>
      <c r="Q24" s="259">
        <f t="shared" ref="Q24:Q29" si="5">G3</f>
        <v>122208219</v>
      </c>
      <c r="R24" s="260">
        <v>2.7899999999999999E-3</v>
      </c>
      <c r="S24" s="261">
        <f>Q24*R24</f>
        <v>340960.93101</v>
      </c>
      <c r="T24" s="259">
        <f t="shared" ref="T24:T29" si="6">F3</f>
        <v>-121833489</v>
      </c>
      <c r="U24" s="260">
        <v>2.7899999999999999E-3</v>
      </c>
      <c r="V24" s="262">
        <f>T24*U24</f>
        <v>-339915.43430999998</v>
      </c>
      <c r="X24" s="263">
        <f>O24+S24+V24</f>
        <v>718272.56670000008</v>
      </c>
      <c r="Z24" s="264">
        <f>P24+Q24+T24</f>
        <v>258641737.48000002</v>
      </c>
      <c r="AA24" s="188">
        <f>R24</f>
        <v>2.7899999999999999E-3</v>
      </c>
      <c r="AB24" s="214">
        <f>Z24*AA24</f>
        <v>721610.44756920007</v>
      </c>
      <c r="AC24" s="263">
        <f>X24-AB24</f>
        <v>-3337.8808691999875</v>
      </c>
      <c r="AD24" s="264">
        <f>AC24/U24</f>
        <v>-1196373.0713978449</v>
      </c>
      <c r="AE24" s="265">
        <f>AC24/X24</f>
        <v>-4.6470950220685731E-3</v>
      </c>
    </row>
    <row r="25" spans="1:31">
      <c r="A25" s="176" t="s">
        <v>169</v>
      </c>
      <c r="B25" s="148"/>
      <c r="C25" s="177">
        <v>2970</v>
      </c>
      <c r="D25" s="177">
        <v>45139.75</v>
      </c>
      <c r="E25" s="179">
        <v>-11780</v>
      </c>
      <c r="F25" s="179">
        <v>13996</v>
      </c>
      <c r="G25" s="170">
        <f t="shared" ref="G25:G33" si="7">SUM(D25:F25)</f>
        <v>47355.75</v>
      </c>
      <c r="H25" s="170">
        <f t="shared" ref="H25:H29" si="8">-J63</f>
        <v>778.4</v>
      </c>
      <c r="I25" s="170">
        <f t="shared" ref="I25:I36" si="9">SUM(G25:H25)</f>
        <v>48134.15</v>
      </c>
      <c r="M25" s="1" t="s">
        <v>217</v>
      </c>
      <c r="O25" s="281">
        <v>1372.39</v>
      </c>
      <c r="P25" s="259">
        <f t="shared" si="4"/>
        <v>494004.50699999998</v>
      </c>
      <c r="Q25" s="259">
        <f t="shared" si="5"/>
        <v>233766</v>
      </c>
      <c r="R25" s="260">
        <v>2.7899999999999999E-3</v>
      </c>
      <c r="S25" s="261">
        <f>Q25*R25</f>
        <v>652.20713999999998</v>
      </c>
      <c r="T25" s="259">
        <f t="shared" si="6"/>
        <v>-205766</v>
      </c>
      <c r="U25" s="260">
        <v>2.7899999999999999E-3</v>
      </c>
      <c r="V25" s="262">
        <f t="shared" ref="V25:V32" si="10">T25*U25</f>
        <v>-574.08713999999998</v>
      </c>
      <c r="X25" s="263">
        <f t="shared" ref="X25:X32" si="11">O25+S25+V25</f>
        <v>1450.5100000000002</v>
      </c>
      <c r="Z25" s="264">
        <f t="shared" ref="Z25:Z32" si="12">P25+Q25+T25</f>
        <v>522004.50699999998</v>
      </c>
      <c r="AA25" s="188">
        <f t="shared" ref="AA25:AA32" si="13">R25</f>
        <v>2.7899999999999999E-3</v>
      </c>
      <c r="AB25" s="214">
        <f t="shared" ref="AB25:AB32" si="14">Z25*AA25</f>
        <v>1456.3925745299998</v>
      </c>
      <c r="AC25" s="263">
        <f t="shared" ref="AC25:AC32" si="15">X25-AB25</f>
        <v>-5.8825745299996015</v>
      </c>
      <c r="AD25" s="264">
        <f t="shared" ref="AD25:AD32" si="16">AC25/U25</f>
        <v>-2108.4496523296061</v>
      </c>
      <c r="AE25" s="265">
        <f t="shared" ref="AE25:AE33" si="17">AC25/X25</f>
        <v>-4.0555215269109492E-3</v>
      </c>
    </row>
    <row r="26" spans="1:31">
      <c r="A26" s="176" t="s">
        <v>128</v>
      </c>
      <c r="B26" s="148"/>
      <c r="C26" s="177">
        <v>466861.61</v>
      </c>
      <c r="D26" s="177">
        <v>6207803.6399999997</v>
      </c>
      <c r="E26" s="179">
        <v>-3380751</v>
      </c>
      <c r="F26" s="179">
        <v>3073102</v>
      </c>
      <c r="G26" s="170">
        <f t="shared" si="7"/>
        <v>5900154.6399999997</v>
      </c>
      <c r="H26" s="170">
        <f t="shared" si="8"/>
        <v>21867.738720000001</v>
      </c>
      <c r="I26" s="170">
        <f t="shared" si="9"/>
        <v>5922022.3787199995</v>
      </c>
      <c r="M26" s="1" t="s">
        <v>218</v>
      </c>
      <c r="O26" s="281">
        <v>192620.13</v>
      </c>
      <c r="P26" s="259">
        <f t="shared" si="4"/>
        <v>53474198.324000001</v>
      </c>
      <c r="Q26" s="259">
        <f t="shared" si="5"/>
        <v>25195627</v>
      </c>
      <c r="R26" s="266">
        <v>3.65E-3</v>
      </c>
      <c r="S26" s="261">
        <f>Q26*R26</f>
        <v>91964.038549999997</v>
      </c>
      <c r="T26" s="259">
        <f t="shared" si="6"/>
        <v>-27517043</v>
      </c>
      <c r="U26" s="260">
        <v>3.65E-3</v>
      </c>
      <c r="V26" s="262">
        <f t="shared" si="10"/>
        <v>-100437.20695000001</v>
      </c>
      <c r="X26" s="263">
        <f t="shared" si="11"/>
        <v>184146.96159999998</v>
      </c>
      <c r="Z26" s="264">
        <f t="shared" si="12"/>
        <v>51152782.324000001</v>
      </c>
      <c r="AA26" s="267">
        <f t="shared" si="13"/>
        <v>3.65E-3</v>
      </c>
      <c r="AB26" s="214">
        <f t="shared" si="14"/>
        <v>186707.65548260001</v>
      </c>
      <c r="AC26" s="263">
        <f t="shared" si="15"/>
        <v>-2560.693882600026</v>
      </c>
      <c r="AD26" s="264">
        <f t="shared" si="16"/>
        <v>-701559.96783562354</v>
      </c>
      <c r="AE26" s="265">
        <f t="shared" si="17"/>
        <v>-1.3905708029884899E-2</v>
      </c>
    </row>
    <row r="27" spans="1:31">
      <c r="A27" s="176" t="s">
        <v>129</v>
      </c>
      <c r="B27" s="148"/>
      <c r="C27" s="177">
        <v>198083.78</v>
      </c>
      <c r="D27" s="177">
        <v>937751.02</v>
      </c>
      <c r="E27" s="179">
        <v>-464823</v>
      </c>
      <c r="F27" s="179">
        <v>459233</v>
      </c>
      <c r="G27" s="170">
        <f t="shared" si="7"/>
        <v>932161.02</v>
      </c>
      <c r="H27" s="170">
        <f t="shared" si="8"/>
        <v>-382.06080000000003</v>
      </c>
      <c r="I27" s="170">
        <f t="shared" si="9"/>
        <v>931778.95920000004</v>
      </c>
      <c r="M27" s="1" t="s">
        <v>219</v>
      </c>
      <c r="O27" s="281">
        <v>24274.06</v>
      </c>
      <c r="P27" s="259">
        <f t="shared" si="4"/>
        <v>6674916.1859999998</v>
      </c>
      <c r="Q27" s="259">
        <f t="shared" si="5"/>
        <v>3158611</v>
      </c>
      <c r="R27" s="266">
        <v>3.65E-3</v>
      </c>
      <c r="S27" s="261">
        <f t="shared" ref="S27:S32" si="18">Q27*R27</f>
        <v>11528.93015</v>
      </c>
      <c r="T27" s="259">
        <f t="shared" si="6"/>
        <v>-3086251</v>
      </c>
      <c r="U27" s="260">
        <v>3.65E-3</v>
      </c>
      <c r="V27" s="262">
        <f t="shared" si="10"/>
        <v>-11264.816150000001</v>
      </c>
      <c r="X27" s="263">
        <f t="shared" si="11"/>
        <v>24538.173999999999</v>
      </c>
      <c r="Z27" s="264">
        <f t="shared" si="12"/>
        <v>6747276.1860000007</v>
      </c>
      <c r="AA27" s="267">
        <f t="shared" si="13"/>
        <v>3.65E-3</v>
      </c>
      <c r="AB27" s="214">
        <f t="shared" si="14"/>
        <v>24627.558078900001</v>
      </c>
      <c r="AC27" s="263">
        <f t="shared" si="15"/>
        <v>-89.384078900002351</v>
      </c>
      <c r="AD27" s="264">
        <f t="shared" si="16"/>
        <v>-24488.788739726671</v>
      </c>
      <c r="AE27" s="265">
        <f t="shared" si="17"/>
        <v>-3.6426540499713772E-3</v>
      </c>
    </row>
    <row r="28" spans="1:31">
      <c r="A28" s="176" t="s">
        <v>130</v>
      </c>
      <c r="B28" s="148"/>
      <c r="C28" s="177">
        <v>941126.68</v>
      </c>
      <c r="D28" s="177">
        <v>10784079.4</v>
      </c>
      <c r="E28" s="179">
        <v>-5645811</v>
      </c>
      <c r="F28" s="179">
        <v>4895857</v>
      </c>
      <c r="G28" s="170">
        <f t="shared" si="7"/>
        <v>10034125.4</v>
      </c>
      <c r="H28" s="170">
        <f t="shared" si="8"/>
        <v>69422.72898</v>
      </c>
      <c r="I28" s="170">
        <f t="shared" si="9"/>
        <v>10103548.12898</v>
      </c>
      <c r="M28" s="1" t="s">
        <v>220</v>
      </c>
      <c r="O28" s="281">
        <v>428379.04</v>
      </c>
      <c r="P28" s="259">
        <f t="shared" si="4"/>
        <v>119394840.014</v>
      </c>
      <c r="Q28" s="259">
        <f t="shared" si="5"/>
        <v>56115148</v>
      </c>
      <c r="R28" s="266">
        <v>3.65E-3</v>
      </c>
      <c r="S28" s="261">
        <f t="shared" si="18"/>
        <v>204820.29019999999</v>
      </c>
      <c r="T28" s="259">
        <f t="shared" si="6"/>
        <v>-64803850</v>
      </c>
      <c r="U28" s="260">
        <v>3.65E-3</v>
      </c>
      <c r="V28" s="262">
        <f t="shared" si="10"/>
        <v>-236534.05249999999</v>
      </c>
      <c r="X28" s="263">
        <f t="shared" si="11"/>
        <v>396665.27769999998</v>
      </c>
      <c r="Z28" s="264">
        <f t="shared" si="12"/>
        <v>110706138.014</v>
      </c>
      <c r="AA28" s="267">
        <f t="shared" si="13"/>
        <v>3.65E-3</v>
      </c>
      <c r="AB28" s="214">
        <f t="shared" si="14"/>
        <v>404077.40375110001</v>
      </c>
      <c r="AC28" s="263">
        <f t="shared" si="15"/>
        <v>-7412.1260511000291</v>
      </c>
      <c r="AD28" s="264">
        <f t="shared" si="16"/>
        <v>-2030719.4660548025</v>
      </c>
      <c r="AE28" s="265">
        <f t="shared" si="17"/>
        <v>-1.8686097492772884E-2</v>
      </c>
    </row>
    <row r="29" spans="1:31">
      <c r="A29" s="176" t="s">
        <v>131</v>
      </c>
      <c r="B29" s="148"/>
      <c r="C29" s="177">
        <v>23733.33</v>
      </c>
      <c r="D29" s="177">
        <v>290169.44</v>
      </c>
      <c r="E29" s="179">
        <v>-136637</v>
      </c>
      <c r="F29" s="179">
        <v>129642</v>
      </c>
      <c r="G29" s="170">
        <f t="shared" si="7"/>
        <v>283174.44</v>
      </c>
      <c r="H29" s="170">
        <f t="shared" si="8"/>
        <v>260.52565000000004</v>
      </c>
      <c r="I29" s="170">
        <f t="shared" si="9"/>
        <v>283434.96565000003</v>
      </c>
      <c r="M29" s="1" t="s">
        <v>221</v>
      </c>
      <c r="O29" s="281">
        <v>11673.68</v>
      </c>
      <c r="P29" s="259">
        <f t="shared" si="4"/>
        <v>3289862.24</v>
      </c>
      <c r="Q29" s="259">
        <f t="shared" si="5"/>
        <v>1556783</v>
      </c>
      <c r="R29" s="266">
        <v>3.65E-3</v>
      </c>
      <c r="S29" s="261">
        <f t="shared" si="18"/>
        <v>5682.2579500000002</v>
      </c>
      <c r="T29" s="259">
        <f t="shared" si="6"/>
        <v>-1624452</v>
      </c>
      <c r="U29" s="260">
        <v>3.65E-3</v>
      </c>
      <c r="V29" s="262">
        <f t="shared" si="10"/>
        <v>-5929.2498000000005</v>
      </c>
      <c r="X29" s="263">
        <f t="shared" si="11"/>
        <v>11426.688149999998</v>
      </c>
      <c r="Z29" s="264">
        <f t="shared" si="12"/>
        <v>3222193.24</v>
      </c>
      <c r="AA29" s="267">
        <f t="shared" si="13"/>
        <v>3.65E-3</v>
      </c>
      <c r="AB29" s="214">
        <f t="shared" si="14"/>
        <v>11761.005326</v>
      </c>
      <c r="AC29" s="263">
        <f t="shared" si="15"/>
        <v>-334.31717600000229</v>
      </c>
      <c r="AD29" s="264">
        <f t="shared" si="16"/>
        <v>-91593.746849315692</v>
      </c>
      <c r="AE29" s="265">
        <f t="shared" si="17"/>
        <v>-2.9257574164216808E-2</v>
      </c>
    </row>
    <row r="30" spans="1:31">
      <c r="A30" s="176" t="s">
        <v>132</v>
      </c>
      <c r="B30" s="148"/>
      <c r="C30" s="177">
        <v>552000</v>
      </c>
      <c r="D30" s="177">
        <f>5174620.36-86688.52</f>
        <v>5087931.8400000008</v>
      </c>
      <c r="E30" s="179">
        <v>-5651576</v>
      </c>
      <c r="F30" s="179">
        <v>5752270</v>
      </c>
      <c r="G30" s="170">
        <f t="shared" si="7"/>
        <v>5188625.8400000008</v>
      </c>
      <c r="H30" s="170">
        <f>-J68-I69</f>
        <v>-19030.655790000001</v>
      </c>
      <c r="I30" s="170">
        <f t="shared" si="9"/>
        <v>5169595.1842100006</v>
      </c>
      <c r="J30" s="214"/>
      <c r="M30" s="1" t="s">
        <v>222</v>
      </c>
      <c r="O30" s="281">
        <v>-12.05</v>
      </c>
      <c r="P30" s="259">
        <f>E11</f>
        <v>-6149.6809999999996</v>
      </c>
      <c r="Q30" s="259">
        <f>G11</f>
        <v>0</v>
      </c>
      <c r="R30" s="266">
        <v>3.65E-3</v>
      </c>
      <c r="S30" s="261">
        <f t="shared" si="18"/>
        <v>0</v>
      </c>
      <c r="T30" s="259">
        <f>F11</f>
        <v>0</v>
      </c>
      <c r="U30" s="260">
        <v>3.65E-3</v>
      </c>
      <c r="V30" s="262">
        <f t="shared" si="10"/>
        <v>0</v>
      </c>
      <c r="X30" s="263">
        <f t="shared" si="11"/>
        <v>-12.05</v>
      </c>
      <c r="Z30" s="264">
        <f t="shared" si="12"/>
        <v>-6149.6809999999996</v>
      </c>
      <c r="AA30" s="267">
        <f t="shared" si="13"/>
        <v>3.65E-3</v>
      </c>
      <c r="AB30" s="214">
        <f t="shared" si="14"/>
        <v>-22.446335649999998</v>
      </c>
      <c r="AC30" s="263">
        <f t="shared" si="15"/>
        <v>10.396335649999997</v>
      </c>
      <c r="AD30" s="264">
        <f t="shared" si="16"/>
        <v>2848.3111369863009</v>
      </c>
      <c r="AE30" s="265">
        <f t="shared" si="17"/>
        <v>-0.86276644398340219</v>
      </c>
    </row>
    <row r="31" spans="1:31">
      <c r="A31" s="176" t="s">
        <v>171</v>
      </c>
      <c r="B31" s="148"/>
      <c r="C31" s="177">
        <v>1020</v>
      </c>
      <c r="D31" s="177">
        <v>593.49</v>
      </c>
      <c r="E31" s="179"/>
      <c r="F31" s="179"/>
      <c r="G31" s="170">
        <f t="shared" si="7"/>
        <v>593.49</v>
      </c>
      <c r="H31" s="170">
        <f>-J70</f>
        <v>0</v>
      </c>
      <c r="I31" s="170">
        <f t="shared" si="9"/>
        <v>593.49</v>
      </c>
      <c r="M31" s="1" t="s">
        <v>223</v>
      </c>
      <c r="O31" s="281">
        <v>13817.69</v>
      </c>
      <c r="P31" s="259">
        <f>E12</f>
        <v>4000037.216</v>
      </c>
      <c r="Q31" s="259">
        <f>G12</f>
        <v>1779535</v>
      </c>
      <c r="R31" s="266">
        <v>3.65E-3</v>
      </c>
      <c r="S31" s="261">
        <f t="shared" si="18"/>
        <v>6495.3027499999998</v>
      </c>
      <c r="T31" s="259">
        <f>F12</f>
        <v>-2094330</v>
      </c>
      <c r="U31" s="260">
        <v>3.65E-3</v>
      </c>
      <c r="V31" s="262">
        <f t="shared" si="10"/>
        <v>-7644.3045000000002</v>
      </c>
      <c r="X31" s="263">
        <f>O31+S31+V31</f>
        <v>12668.688250000001</v>
      </c>
      <c r="Z31" s="264">
        <f t="shared" si="12"/>
        <v>3685242.216</v>
      </c>
      <c r="AA31" s="267">
        <f t="shared" si="13"/>
        <v>3.65E-3</v>
      </c>
      <c r="AB31" s="214">
        <f t="shared" si="14"/>
        <v>13451.1340884</v>
      </c>
      <c r="AC31" s="263">
        <f t="shared" si="15"/>
        <v>-782.44583839999905</v>
      </c>
      <c r="AD31" s="264">
        <f t="shared" si="16"/>
        <v>-214368.7228493148</v>
      </c>
      <c r="AE31" s="265">
        <f t="shared" si="17"/>
        <v>-6.1762182710589551E-2</v>
      </c>
    </row>
    <row r="32" spans="1:31">
      <c r="A32" s="176" t="s">
        <v>133</v>
      </c>
      <c r="B32" s="148"/>
      <c r="C32" s="177">
        <v>24884.15</v>
      </c>
      <c r="D32" s="177">
        <v>356406.1</v>
      </c>
      <c r="E32" s="179">
        <v>-202293</v>
      </c>
      <c r="F32" s="179">
        <v>169261</v>
      </c>
      <c r="G32" s="170">
        <f t="shared" si="7"/>
        <v>323374.09999999998</v>
      </c>
      <c r="H32" s="170">
        <f>-J71</f>
        <v>2307.4473499999999</v>
      </c>
      <c r="I32" s="170">
        <f t="shared" si="9"/>
        <v>325681.54734999995</v>
      </c>
      <c r="M32" s="1" t="s">
        <v>224</v>
      </c>
      <c r="O32" s="281">
        <v>1115.5</v>
      </c>
      <c r="P32" s="259">
        <f>E13</f>
        <v>306447.89299999998</v>
      </c>
      <c r="Q32" s="259">
        <f>G13</f>
        <v>134463</v>
      </c>
      <c r="R32" s="266">
        <v>3.65E-3</v>
      </c>
      <c r="S32" s="261">
        <f t="shared" si="18"/>
        <v>490.78994999999998</v>
      </c>
      <c r="T32" s="259">
        <f>F13</f>
        <v>-143627</v>
      </c>
      <c r="U32" s="260">
        <v>3.65E-3</v>
      </c>
      <c r="V32" s="262">
        <f t="shared" si="10"/>
        <v>-524.23855000000003</v>
      </c>
      <c r="X32" s="263">
        <f t="shared" si="11"/>
        <v>1082.0513999999998</v>
      </c>
      <c r="Z32" s="264">
        <f t="shared" si="12"/>
        <v>297283.89299999998</v>
      </c>
      <c r="AA32" s="267">
        <f t="shared" si="13"/>
        <v>3.65E-3</v>
      </c>
      <c r="AB32" s="214">
        <f t="shared" si="14"/>
        <v>1085.0862094499998</v>
      </c>
      <c r="AC32" s="263">
        <f t="shared" si="15"/>
        <v>-3.0348094500000116</v>
      </c>
      <c r="AD32" s="264">
        <f t="shared" si="16"/>
        <v>-831.45464383561955</v>
      </c>
      <c r="AE32" s="265">
        <f t="shared" si="17"/>
        <v>-2.8046814134707575E-3</v>
      </c>
    </row>
    <row r="33" spans="1:31">
      <c r="A33" s="176" t="s">
        <v>134</v>
      </c>
      <c r="B33" s="148"/>
      <c r="C33" s="177">
        <v>24150.84</v>
      </c>
      <c r="D33" s="177">
        <v>50367.3</v>
      </c>
      <c r="E33" s="179">
        <v>-25097</v>
      </c>
      <c r="F33" s="179">
        <v>22653</v>
      </c>
      <c r="G33" s="170">
        <f t="shared" si="7"/>
        <v>47923.3</v>
      </c>
      <c r="H33" s="170">
        <f>-J72</f>
        <v>29.233160000000009</v>
      </c>
      <c r="I33" s="170">
        <f t="shared" si="9"/>
        <v>47952.533160000006</v>
      </c>
      <c r="O33" s="187">
        <f>SUM(O24:O32)</f>
        <v>1390467.5099999998</v>
      </c>
      <c r="P33" s="268">
        <f>SUM(P24:P32)</f>
        <v>445895164.17900002</v>
      </c>
      <c r="Q33" s="268">
        <f>SUM(Q24:Q32)</f>
        <v>210382152</v>
      </c>
      <c r="S33" s="187">
        <f>SUM(S24:S32)</f>
        <v>662594.74770000007</v>
      </c>
      <c r="T33" s="268">
        <f>SUM(T24:T32)</f>
        <v>-221308808</v>
      </c>
      <c r="V33" s="187">
        <f>SUM(V24:V32)</f>
        <v>-702823.38989999995</v>
      </c>
      <c r="X33" s="187">
        <f>SUM(X24:X32)</f>
        <v>1350238.8678000001</v>
      </c>
      <c r="Z33" s="268">
        <f>SUM(Z24:Z32)</f>
        <v>434968508.17900002</v>
      </c>
      <c r="AB33" s="268">
        <f>SUM(AB24:AB32)</f>
        <v>1364754.23674453</v>
      </c>
      <c r="AC33" s="187">
        <f>SUM(AC24:AC32)</f>
        <v>-14515.368944530046</v>
      </c>
      <c r="AD33" s="268">
        <f>SUM(AD24:AD32)</f>
        <v>-4259195.3568858067</v>
      </c>
      <c r="AE33" s="265">
        <f t="shared" si="17"/>
        <v>-1.0750223009192837E-2</v>
      </c>
    </row>
    <row r="34" spans="1:31">
      <c r="A34" s="176" t="s">
        <v>183</v>
      </c>
      <c r="B34" s="148"/>
      <c r="C34" s="170"/>
      <c r="D34" s="177">
        <v>515934.83000000007</v>
      </c>
      <c r="E34" s="177"/>
      <c r="F34" s="177"/>
      <c r="G34" s="170">
        <f>SUM(D34:F34)</f>
        <v>515934.83000000007</v>
      </c>
      <c r="H34" s="170"/>
      <c r="I34" s="170">
        <f t="shared" si="9"/>
        <v>515934.83000000007</v>
      </c>
      <c r="U34" s="269"/>
    </row>
    <row r="35" spans="1:31">
      <c r="A35" s="176" t="s">
        <v>184</v>
      </c>
      <c r="B35" s="148"/>
      <c r="C35" s="188"/>
      <c r="D35" s="177">
        <v>2464629.15</v>
      </c>
      <c r="E35" s="177"/>
      <c r="F35" s="177"/>
      <c r="G35" s="170">
        <f>SUM(D35:F35)</f>
        <v>2464629.15</v>
      </c>
      <c r="H35" s="170"/>
      <c r="I35" s="170">
        <f t="shared" si="9"/>
        <v>2464629.15</v>
      </c>
      <c r="U35" s="269" t="s">
        <v>364</v>
      </c>
      <c r="V35" s="1" t="s">
        <v>225</v>
      </c>
      <c r="X35" s="188">
        <v>0.95332300000000003</v>
      </c>
      <c r="AA35" s="1" t="s">
        <v>226</v>
      </c>
      <c r="AB35" s="1" t="s">
        <v>227</v>
      </c>
      <c r="AD35" s="1" t="s">
        <v>228</v>
      </c>
    </row>
    <row r="36" spans="1:31">
      <c r="A36" s="176" t="s">
        <v>185</v>
      </c>
      <c r="B36" s="148"/>
      <c r="C36" s="188"/>
      <c r="D36" s="177">
        <v>1852211.43</v>
      </c>
      <c r="E36" s="177"/>
      <c r="F36" s="177"/>
      <c r="G36" s="170">
        <f>SUM(D36:F36)</f>
        <v>1852211.43</v>
      </c>
      <c r="H36" s="170"/>
      <c r="I36" s="170">
        <f t="shared" si="9"/>
        <v>1852211.43</v>
      </c>
      <c r="T36" s="1" t="s">
        <v>138</v>
      </c>
      <c r="U36" s="1" t="s">
        <v>229</v>
      </c>
      <c r="X36" s="270">
        <f>(X24+X25)*X35</f>
        <v>686128.56264887424</v>
      </c>
      <c r="Z36" s="1" t="s">
        <v>19</v>
      </c>
      <c r="AA36" s="184">
        <f>P24+P25+Q24+Q25+T24+T25</f>
        <v>259163741.98699999</v>
      </c>
      <c r="AB36" s="188">
        <v>2.6700000000000001E-3</v>
      </c>
      <c r="AC36" s="263">
        <f>AA36*AB36</f>
        <v>691967.19110528997</v>
      </c>
      <c r="AD36" s="263">
        <f>X36-AC36</f>
        <v>-5838.6284564157249</v>
      </c>
      <c r="AE36" s="265">
        <f>AD36/X36</f>
        <v>-8.5095254362754728E-3</v>
      </c>
    </row>
    <row r="37" spans="1:31">
      <c r="A37" s="148"/>
      <c r="B37" s="148"/>
      <c r="C37" s="162">
        <f t="shared" ref="C37:I37" si="19">SUM(C24:C36)</f>
        <v>4251171.8900000006</v>
      </c>
      <c r="D37" s="162">
        <f t="shared" si="19"/>
        <v>52098399.129999995</v>
      </c>
      <c r="E37" s="162">
        <f t="shared" si="19"/>
        <v>-26782720</v>
      </c>
      <c r="F37" s="162">
        <f t="shared" si="19"/>
        <v>25974076</v>
      </c>
      <c r="G37" s="162">
        <f t="shared" si="19"/>
        <v>51289755.129999995</v>
      </c>
      <c r="H37" s="162">
        <f t="shared" si="19"/>
        <v>74189.124070000005</v>
      </c>
      <c r="I37" s="162">
        <f t="shared" si="19"/>
        <v>51363944.254069991</v>
      </c>
      <c r="T37" s="1" t="s">
        <v>138</v>
      </c>
      <c r="U37" s="1" t="s">
        <v>230</v>
      </c>
      <c r="X37" s="270">
        <f>SUM(X26:X32)*X35</f>
        <v>601085.2055188251</v>
      </c>
      <c r="Z37" s="1" t="s">
        <v>175</v>
      </c>
      <c r="AA37" s="184">
        <f>SUM(P26:Q32,T26:T32)</f>
        <v>175804766.19200003</v>
      </c>
      <c r="AB37" s="188">
        <v>3.49E-3</v>
      </c>
      <c r="AC37" s="263">
        <f>AA37*AB37</f>
        <v>613558.63401008013</v>
      </c>
      <c r="AD37" s="263">
        <f>X37-AC37</f>
        <v>-12473.428491255036</v>
      </c>
      <c r="AE37" s="265">
        <f>AD37/X37</f>
        <v>-2.0751514721591972E-2</v>
      </c>
    </row>
    <row r="38" spans="1:31" ht="9.75" customHeight="1" thickBot="1">
      <c r="A38" s="148"/>
      <c r="B38" s="148"/>
      <c r="D38" s="163"/>
      <c r="E38" s="148"/>
      <c r="F38" s="148"/>
      <c r="Z38" s="1" t="s">
        <v>211</v>
      </c>
    </row>
    <row r="39" spans="1:31">
      <c r="A39" s="148" t="s">
        <v>19</v>
      </c>
      <c r="B39" s="148"/>
      <c r="C39" s="165">
        <f t="shared" ref="C39:I39" si="20">C24+C25</f>
        <v>2019311.5</v>
      </c>
      <c r="D39" s="164">
        <f t="shared" si="20"/>
        <v>23550521.489999998</v>
      </c>
      <c r="E39" s="164">
        <f t="shared" si="20"/>
        <v>-11275732</v>
      </c>
      <c r="F39" s="164">
        <f t="shared" si="20"/>
        <v>11472058</v>
      </c>
      <c r="G39" s="164">
        <f t="shared" si="20"/>
        <v>23746847.489999998</v>
      </c>
      <c r="H39" s="164">
        <f t="shared" si="20"/>
        <v>-285.83320000000015</v>
      </c>
      <c r="I39" s="165">
        <f t="shared" si="20"/>
        <v>23746561.656799998</v>
      </c>
      <c r="S39" s="263">
        <f>S33+V33</f>
        <v>-40228.642199999886</v>
      </c>
      <c r="T39" s="1" t="s">
        <v>351</v>
      </c>
    </row>
    <row r="40" spans="1:31" ht="6" customHeight="1">
      <c r="A40" s="148"/>
      <c r="B40" s="148"/>
      <c r="C40" s="169"/>
      <c r="D40" s="164"/>
      <c r="E40" s="148"/>
      <c r="F40" s="148"/>
      <c r="I40" s="185"/>
    </row>
    <row r="41" spans="1:31" ht="15.75" thickBot="1">
      <c r="A41" s="148" t="s">
        <v>175</v>
      </c>
      <c r="B41" s="148"/>
      <c r="C41" s="171">
        <f>SUM(C26:C29,C31:C33)</f>
        <v>1679860.3900000001</v>
      </c>
      <c r="D41" s="172">
        <f t="shared" ref="D41:I41" si="21">SUM(D26:D29,D31:D33)</f>
        <v>18627170.390000004</v>
      </c>
      <c r="E41" s="172">
        <f t="shared" si="21"/>
        <v>-9855412</v>
      </c>
      <c r="F41" s="172">
        <f t="shared" si="21"/>
        <v>8749748</v>
      </c>
      <c r="G41" s="172">
        <f t="shared" si="21"/>
        <v>17521506.390000004</v>
      </c>
      <c r="H41" s="172">
        <f t="shared" si="21"/>
        <v>93505.613060000003</v>
      </c>
      <c r="I41" s="171">
        <f t="shared" si="21"/>
        <v>17615012.003059998</v>
      </c>
      <c r="S41" s="263">
        <f>E74</f>
        <v>-40228.642200000002</v>
      </c>
    </row>
    <row r="42" spans="1:31">
      <c r="A42" s="148"/>
      <c r="B42" s="148"/>
      <c r="C42" s="183"/>
      <c r="D42" s="172"/>
      <c r="E42" s="172"/>
      <c r="F42" s="172"/>
      <c r="G42" s="172"/>
      <c r="H42" s="172"/>
      <c r="I42" s="183"/>
    </row>
    <row r="43" spans="1:31">
      <c r="C43" s="287">
        <v>43770</v>
      </c>
      <c r="D43" s="287"/>
      <c r="E43" s="186">
        <v>43770</v>
      </c>
      <c r="F43" s="186">
        <v>43739</v>
      </c>
      <c r="G43" s="186">
        <v>43678</v>
      </c>
      <c r="H43" s="186">
        <v>43739</v>
      </c>
      <c r="I43" s="186">
        <v>43647</v>
      </c>
      <c r="K43" s="186"/>
      <c r="L43" s="337" t="s">
        <v>311</v>
      </c>
      <c r="M43" s="337"/>
      <c r="N43" s="337"/>
      <c r="O43" s="337"/>
      <c r="P43" s="337"/>
      <c r="Q43" s="337"/>
    </row>
    <row r="44" spans="1:31" ht="40.9" customHeight="1">
      <c r="A44" s="175" t="s">
        <v>186</v>
      </c>
      <c r="B44" s="150"/>
      <c r="C44" s="161" t="s">
        <v>187</v>
      </c>
      <c r="D44" s="161"/>
      <c r="E44" s="161" t="s">
        <v>201</v>
      </c>
      <c r="F44" s="161" t="s">
        <v>188</v>
      </c>
      <c r="G44" s="161" t="s">
        <v>189</v>
      </c>
      <c r="H44" s="161" t="s">
        <v>190</v>
      </c>
      <c r="I44" s="161" t="s">
        <v>191</v>
      </c>
      <c r="K44" s="350"/>
      <c r="L44" s="192" t="s">
        <v>318</v>
      </c>
      <c r="M44" s="192" t="s">
        <v>319</v>
      </c>
      <c r="O44" s="338" t="s">
        <v>315</v>
      </c>
      <c r="P44" s="338" t="s">
        <v>316</v>
      </c>
      <c r="Q44" s="338" t="s">
        <v>317</v>
      </c>
    </row>
    <row r="45" spans="1:31">
      <c r="A45" s="176" t="s">
        <v>127</v>
      </c>
      <c r="B45" s="148"/>
      <c r="C45" s="167">
        <v>-4.1399999999999996E-3</v>
      </c>
      <c r="D45" s="167"/>
      <c r="E45" s="167">
        <v>2.7899999999999999E-3</v>
      </c>
      <c r="F45" s="167"/>
      <c r="G45" s="167">
        <v>3.2299999999999998E-3</v>
      </c>
      <c r="H45" s="167">
        <v>1.2099999999999999E-3</v>
      </c>
      <c r="I45" s="167">
        <v>-2.5000000000000001E-4</v>
      </c>
      <c r="K45" s="167"/>
      <c r="L45" s="167">
        <f>C45+E45+F45+G45+H45+I45</f>
        <v>2.8399999999999996E-3</v>
      </c>
      <c r="M45" s="339">
        <f>C45+E45+F45+G45+H45+I45</f>
        <v>2.8399999999999996E-3</v>
      </c>
      <c r="O45" s="340">
        <f t="shared" ref="O45:O57" si="22">-F3*L45</f>
        <v>346007.10875999997</v>
      </c>
      <c r="P45" s="340">
        <f t="shared" ref="P45:P57" si="23">G3*M45</f>
        <v>347071.34195999993</v>
      </c>
      <c r="Q45" s="341">
        <f>P45-O45</f>
        <v>1064.2331999999587</v>
      </c>
    </row>
    <row r="46" spans="1:31">
      <c r="A46" s="176" t="s">
        <v>169</v>
      </c>
      <c r="B46" s="148"/>
      <c r="C46" s="167">
        <v>-4.1399999999999996E-3</v>
      </c>
      <c r="D46" s="167"/>
      <c r="E46" s="167">
        <v>2.7899999999999999E-3</v>
      </c>
      <c r="F46" s="167">
        <v>-3.0640000000000001E-2</v>
      </c>
      <c r="G46" s="167">
        <v>3.2299999999999998E-3</v>
      </c>
      <c r="H46" s="167">
        <v>1.2099999999999999E-3</v>
      </c>
      <c r="I46" s="167">
        <f>I45</f>
        <v>-2.5000000000000001E-4</v>
      </c>
      <c r="K46" s="167"/>
      <c r="L46" s="167">
        <f>C46+E46+F46+G46+H46+I46</f>
        <v>-2.7799999999999998E-2</v>
      </c>
      <c r="M46" s="339">
        <f>C46+E46+F46+G46+H46+I46</f>
        <v>-2.7799999999999998E-2</v>
      </c>
      <c r="O46" s="340">
        <f t="shared" si="22"/>
        <v>-5720.2947999999997</v>
      </c>
      <c r="P46" s="340">
        <f t="shared" si="23"/>
        <v>-6498.6947999999993</v>
      </c>
      <c r="Q46" s="341">
        <f t="shared" ref="Q46:Q57" si="24">P46-O46</f>
        <v>-778.39999999999964</v>
      </c>
    </row>
    <row r="47" spans="1:31">
      <c r="A47" s="176" t="s">
        <v>128</v>
      </c>
      <c r="B47" s="148"/>
      <c r="C47" s="167">
        <v>0</v>
      </c>
      <c r="D47" s="167"/>
      <c r="E47" s="167">
        <v>3.65E-3</v>
      </c>
      <c r="F47" s="167"/>
      <c r="G47" s="167">
        <v>4.2599999999999999E-3</v>
      </c>
      <c r="H47" s="167">
        <v>1.7600000000000001E-3</v>
      </c>
      <c r="I47" s="167">
        <v>-2.5000000000000001E-4</v>
      </c>
      <c r="K47" s="167"/>
      <c r="L47" s="167">
        <f>C47+E47+F47+G47+H47+I47</f>
        <v>9.4199999999999996E-3</v>
      </c>
      <c r="M47" s="339">
        <f>C47+E47+F47+G47+H47+I47</f>
        <v>9.4199999999999996E-3</v>
      </c>
      <c r="O47" s="340">
        <f t="shared" si="22"/>
        <v>259210.54505999997</v>
      </c>
      <c r="P47" s="340">
        <f t="shared" si="23"/>
        <v>237342.80633999998</v>
      </c>
      <c r="Q47" s="341">
        <f t="shared" si="24"/>
        <v>-21867.738719999994</v>
      </c>
    </row>
    <row r="48" spans="1:31">
      <c r="A48" s="176" t="s">
        <v>129</v>
      </c>
      <c r="B48" s="148"/>
      <c r="C48" s="167">
        <v>-4.1399999999999996E-3</v>
      </c>
      <c r="D48" s="167"/>
      <c r="E48" s="167">
        <v>3.65E-3</v>
      </c>
      <c r="F48" s="167"/>
      <c r="G48" s="167">
        <v>4.2599999999999999E-3</v>
      </c>
      <c r="H48" s="167">
        <v>1.7600000000000001E-3</v>
      </c>
      <c r="I48" s="167">
        <f>I47</f>
        <v>-2.5000000000000001E-4</v>
      </c>
      <c r="K48" s="167"/>
      <c r="L48" s="167">
        <f>C48+E48+F48+G48+H48+I48</f>
        <v>5.28E-3</v>
      </c>
      <c r="M48" s="339">
        <f>C48+E48+F48+G48+H48+I48</f>
        <v>5.28E-3</v>
      </c>
      <c r="O48" s="340">
        <f t="shared" si="22"/>
        <v>16295.405279999999</v>
      </c>
      <c r="P48" s="340">
        <f t="shared" si="23"/>
        <v>16677.466079999998</v>
      </c>
      <c r="Q48" s="341">
        <f t="shared" si="24"/>
        <v>382.06079999999929</v>
      </c>
    </row>
    <row r="49" spans="1:17" ht="14.45" customHeight="1">
      <c r="A49" s="176" t="s">
        <v>130</v>
      </c>
      <c r="B49" s="148"/>
      <c r="C49" s="167">
        <v>0</v>
      </c>
      <c r="D49" s="167"/>
      <c r="E49" s="167">
        <v>3.65E-3</v>
      </c>
      <c r="F49" s="167"/>
      <c r="G49" s="167">
        <v>3.3300000000000001E-3</v>
      </c>
      <c r="H49" s="167">
        <v>1.2700000000000001E-3</v>
      </c>
      <c r="I49" s="167">
        <v>-2.5999999999999998E-4</v>
      </c>
      <c r="K49" s="167"/>
      <c r="L49" s="167">
        <f>C49+E49+F49+G49+H49+I49</f>
        <v>7.9900000000000006E-3</v>
      </c>
      <c r="M49" s="339">
        <f>C49+E49+F49+G49+H49+I49</f>
        <v>7.9900000000000006E-3</v>
      </c>
      <c r="O49" s="340">
        <f t="shared" si="22"/>
        <v>517782.76150000002</v>
      </c>
      <c r="P49" s="340">
        <f t="shared" si="23"/>
        <v>448360.03252000001</v>
      </c>
      <c r="Q49" s="341">
        <f t="shared" si="24"/>
        <v>-69422.728980000014</v>
      </c>
    </row>
    <row r="50" spans="1:17">
      <c r="A50" s="176" t="s">
        <v>131</v>
      </c>
      <c r="B50" s="148"/>
      <c r="C50" s="167">
        <v>-4.1399999999999996E-3</v>
      </c>
      <c r="D50" s="167"/>
      <c r="E50" s="167">
        <v>3.65E-3</v>
      </c>
      <c r="F50" s="167"/>
      <c r="G50" s="167">
        <v>3.3300000000000001E-3</v>
      </c>
      <c r="H50" s="167">
        <v>1.2700000000000001E-3</v>
      </c>
      <c r="I50" s="167">
        <f>I49</f>
        <v>-2.5999999999999998E-4</v>
      </c>
      <c r="K50" s="167"/>
      <c r="L50" s="167">
        <f>C50+E50+F50+G50+H50+I50</f>
        <v>3.850000000000001E-3</v>
      </c>
      <c r="M50" s="339">
        <f>C50+E50+F50+G50+H50+I50</f>
        <v>3.850000000000001E-3</v>
      </c>
      <c r="O50" s="340">
        <f t="shared" si="22"/>
        <v>6254.1402000000016</v>
      </c>
      <c r="P50" s="340">
        <f t="shared" si="23"/>
        <v>5993.6145500000011</v>
      </c>
      <c r="Q50" s="341">
        <f t="shared" si="24"/>
        <v>-260.5256500000005</v>
      </c>
    </row>
    <row r="51" spans="1:17">
      <c r="A51" s="176" t="s">
        <v>132</v>
      </c>
      <c r="B51" s="148"/>
      <c r="C51" s="167">
        <v>0</v>
      </c>
      <c r="D51" s="167"/>
      <c r="E51" s="167"/>
      <c r="F51" s="167"/>
      <c r="G51" s="167">
        <v>2.0500000000000002E-3</v>
      </c>
      <c r="H51" s="167">
        <v>8.0000000000000004E-4</v>
      </c>
      <c r="I51" s="167">
        <v>-2.4000000000000001E-4</v>
      </c>
      <c r="K51" s="167"/>
      <c r="L51" s="167">
        <f>C51+E51+F51+G51+H51+I51</f>
        <v>2.6099999999999999E-3</v>
      </c>
      <c r="M51" s="339">
        <f>C51+E51+F51+G51+H51+I51</f>
        <v>2.6099999999999999E-3</v>
      </c>
      <c r="O51" s="340">
        <f t="shared" si="22"/>
        <v>126850.12901999999</v>
      </c>
      <c r="P51" s="340">
        <f t="shared" si="23"/>
        <v>145880.78480999998</v>
      </c>
      <c r="Q51" s="341">
        <f t="shared" si="24"/>
        <v>19030.65578999999</v>
      </c>
    </row>
    <row r="52" spans="1:17">
      <c r="A52" s="176" t="s">
        <v>170</v>
      </c>
      <c r="B52" s="148"/>
      <c r="C52" s="167">
        <v>0</v>
      </c>
      <c r="D52" s="167"/>
      <c r="E52" s="167"/>
      <c r="F52" s="167"/>
      <c r="G52" s="167">
        <v>2.0500000000000002E-3</v>
      </c>
      <c r="H52" s="167">
        <v>0</v>
      </c>
      <c r="I52" s="167">
        <f>I51</f>
        <v>-2.4000000000000001E-4</v>
      </c>
      <c r="K52" s="167"/>
      <c r="L52" s="167">
        <f>C52+E52+F52+G52+H52+I52</f>
        <v>1.8100000000000002E-3</v>
      </c>
      <c r="M52" s="339">
        <f>C52+E52+F52+G52+H52+I52</f>
        <v>1.8100000000000002E-3</v>
      </c>
      <c r="O52" s="340">
        <f t="shared" si="22"/>
        <v>63350.000000000007</v>
      </c>
      <c r="P52" s="340">
        <f t="shared" si="23"/>
        <v>63350.000000000007</v>
      </c>
      <c r="Q52" s="341">
        <f t="shared" si="24"/>
        <v>0</v>
      </c>
    </row>
    <row r="53" spans="1:17">
      <c r="A53" s="176" t="s">
        <v>171</v>
      </c>
      <c r="B53" s="148"/>
      <c r="C53" s="167">
        <v>0</v>
      </c>
      <c r="D53" s="167"/>
      <c r="E53" s="167">
        <v>3.65E-3</v>
      </c>
      <c r="F53" s="167"/>
      <c r="G53" s="167">
        <v>2.82E-3</v>
      </c>
      <c r="H53" s="167">
        <v>1.1000000000000001E-3</v>
      </c>
      <c r="I53" s="167">
        <v>-2.4000000000000001E-4</v>
      </c>
      <c r="K53" s="167"/>
      <c r="L53" s="167">
        <f>C53+E53+F53+G53+H53+I53</f>
        <v>7.3300000000000006E-3</v>
      </c>
      <c r="M53" s="339">
        <f>C53+E53+F53+G53+H53+I53</f>
        <v>7.3300000000000006E-3</v>
      </c>
      <c r="O53" s="340">
        <f t="shared" si="22"/>
        <v>0</v>
      </c>
      <c r="P53" s="340">
        <f t="shared" si="23"/>
        <v>0</v>
      </c>
      <c r="Q53" s="341">
        <f t="shared" si="24"/>
        <v>0</v>
      </c>
    </row>
    <row r="54" spans="1:17">
      <c r="A54" s="176" t="s">
        <v>133</v>
      </c>
      <c r="B54" s="148"/>
      <c r="C54" s="167">
        <v>0</v>
      </c>
      <c r="D54" s="167"/>
      <c r="E54" s="167">
        <v>3.65E-3</v>
      </c>
      <c r="F54" s="167"/>
      <c r="G54" s="167">
        <v>2.82E-3</v>
      </c>
      <c r="H54" s="167">
        <v>1.1000000000000001E-3</v>
      </c>
      <c r="I54" s="167">
        <f>I53</f>
        <v>-2.4000000000000001E-4</v>
      </c>
      <c r="K54" s="167"/>
      <c r="L54" s="167">
        <f>C54+E54+F54+G54+H54+I54</f>
        <v>7.3300000000000006E-3</v>
      </c>
      <c r="M54" s="339">
        <f>C54+E54+F54+G54+H54+I54</f>
        <v>7.3300000000000006E-3</v>
      </c>
      <c r="O54" s="340">
        <f t="shared" si="22"/>
        <v>15351.438900000001</v>
      </c>
      <c r="P54" s="340">
        <f t="shared" si="23"/>
        <v>13043.991550000001</v>
      </c>
      <c r="Q54" s="341">
        <f t="shared" si="24"/>
        <v>-2307.4473500000004</v>
      </c>
    </row>
    <row r="55" spans="1:17">
      <c r="A55" s="176" t="s">
        <v>134</v>
      </c>
      <c r="B55" s="148"/>
      <c r="C55" s="167">
        <v>-4.1399999999999996E-3</v>
      </c>
      <c r="D55" s="167"/>
      <c r="E55" s="167">
        <v>3.65E-3</v>
      </c>
      <c r="F55" s="167"/>
      <c r="G55" s="167">
        <v>2.82E-3</v>
      </c>
      <c r="H55" s="167">
        <v>1.1000000000000001E-3</v>
      </c>
      <c r="I55" s="167">
        <f>I54</f>
        <v>-2.4000000000000001E-4</v>
      </c>
      <c r="K55" s="167"/>
      <c r="L55" s="167">
        <f>C55+E55+F55+G55+H55+I55</f>
        <v>3.1900000000000006E-3</v>
      </c>
      <c r="M55" s="339">
        <f>C55+E55+F55+G55+H55+I55</f>
        <v>3.1900000000000006E-3</v>
      </c>
      <c r="O55" s="340">
        <f t="shared" si="22"/>
        <v>458.17013000000009</v>
      </c>
      <c r="P55" s="340">
        <f t="shared" si="23"/>
        <v>428.93697000000009</v>
      </c>
      <c r="Q55" s="341">
        <f t="shared" si="24"/>
        <v>-29.233159999999998</v>
      </c>
    </row>
    <row r="56" spans="1:17" ht="15" customHeight="1">
      <c r="A56" s="176" t="s">
        <v>183</v>
      </c>
      <c r="B56" s="148"/>
      <c r="C56" s="167">
        <v>0</v>
      </c>
      <c r="D56" s="167"/>
      <c r="E56" s="167"/>
      <c r="F56" s="167"/>
      <c r="G56" s="181">
        <v>1.3939999999999999E-2</v>
      </c>
      <c r="H56" s="356"/>
      <c r="I56" s="181">
        <v>-4.4999999999999999E-4</v>
      </c>
      <c r="K56" s="181"/>
      <c r="L56" s="167">
        <f>C56+E56+F56+G56+H56+I56</f>
        <v>1.3489999999999999E-2</v>
      </c>
      <c r="M56" s="339">
        <f>C56+E56+F56+G56+H56+I56</f>
        <v>1.3489999999999999E-2</v>
      </c>
      <c r="O56" s="340">
        <f t="shared" si="22"/>
        <v>0</v>
      </c>
      <c r="P56" s="340">
        <f t="shared" si="23"/>
        <v>0</v>
      </c>
      <c r="Q56" s="341">
        <f t="shared" si="24"/>
        <v>0</v>
      </c>
    </row>
    <row r="57" spans="1:17" ht="16.5" customHeight="1">
      <c r="A57" s="176" t="s">
        <v>174</v>
      </c>
      <c r="B57" s="148"/>
      <c r="C57" s="167">
        <v>-4.1399999999999996E-3</v>
      </c>
      <c r="D57" s="167"/>
      <c r="E57" s="167"/>
      <c r="F57" s="167"/>
      <c r="G57" s="181">
        <v>1.3939999999999999E-2</v>
      </c>
      <c r="H57" s="356"/>
      <c r="I57" s="181">
        <v>-4.4999999999999999E-4</v>
      </c>
      <c r="K57" s="181"/>
      <c r="L57" s="167">
        <f>C57+E57+F57+G57+H57+I57</f>
        <v>9.3499999999999989E-3</v>
      </c>
      <c r="M57" s="339">
        <f>C57+E57+F57+G57+H57+I57</f>
        <v>9.3499999999999989E-3</v>
      </c>
      <c r="O57" s="340">
        <f t="shared" si="22"/>
        <v>0</v>
      </c>
      <c r="P57" s="340">
        <f t="shared" si="23"/>
        <v>0</v>
      </c>
      <c r="Q57" s="341">
        <f t="shared" si="24"/>
        <v>0</v>
      </c>
    </row>
    <row r="58" spans="1:17" ht="7.15" customHeight="1">
      <c r="A58" s="176"/>
      <c r="B58" s="148"/>
      <c r="C58" s="167"/>
      <c r="D58" s="167"/>
      <c r="E58" s="167"/>
      <c r="F58" s="167"/>
      <c r="G58" s="181"/>
      <c r="H58" s="351"/>
      <c r="I58" s="167"/>
      <c r="J58" s="181"/>
      <c r="K58" s="167"/>
      <c r="L58" s="282"/>
      <c r="M58" s="337"/>
      <c r="O58" s="337"/>
      <c r="P58" s="337"/>
      <c r="Q58" s="337"/>
    </row>
    <row r="59" spans="1:17" hidden="1">
      <c r="A59" s="176"/>
      <c r="B59" s="148"/>
      <c r="C59" s="167"/>
      <c r="D59" s="167"/>
      <c r="E59" s="167"/>
      <c r="F59" s="167"/>
      <c r="G59" s="181"/>
      <c r="H59" s="351"/>
      <c r="I59" s="167"/>
      <c r="J59" s="181"/>
      <c r="K59" s="167"/>
      <c r="L59" s="342"/>
      <c r="M59" s="343"/>
      <c r="O59" s="148"/>
      <c r="P59" s="337"/>
      <c r="Q59" s="337"/>
    </row>
    <row r="60" spans="1:17" hidden="1">
      <c r="F60" s="148"/>
      <c r="K60" s="337"/>
      <c r="L60" s="337"/>
      <c r="M60" s="343"/>
      <c r="O60" s="343"/>
      <c r="P60" s="337"/>
      <c r="Q60" s="337"/>
    </row>
    <row r="61" spans="1:17" ht="41.45" customHeight="1">
      <c r="A61" s="175" t="s">
        <v>192</v>
      </c>
      <c r="B61" s="150"/>
      <c r="C61" s="168" t="s">
        <v>307</v>
      </c>
      <c r="D61" s="168" t="s">
        <v>370</v>
      </c>
      <c r="E61" s="168" t="s">
        <v>201</v>
      </c>
      <c r="F61" s="168" t="s">
        <v>193</v>
      </c>
      <c r="G61" s="168" t="s">
        <v>194</v>
      </c>
      <c r="H61" s="168" t="s">
        <v>195</v>
      </c>
      <c r="I61" s="168" t="s">
        <v>196</v>
      </c>
      <c r="J61" s="168" t="s">
        <v>197</v>
      </c>
      <c r="K61" s="337"/>
      <c r="L61" s="337"/>
      <c r="M61" s="164"/>
      <c r="O61" s="254">
        <f>SUM(O45:O57)</f>
        <v>1345839.40405</v>
      </c>
      <c r="P61" s="254">
        <f>SUM(P45:P57)</f>
        <v>1271650.2799799999</v>
      </c>
      <c r="Q61" s="254">
        <f>SUM(Q45:Q57)</f>
        <v>-74189.124070000064</v>
      </c>
    </row>
    <row r="62" spans="1:17">
      <c r="A62" s="176" t="s">
        <v>127</v>
      </c>
      <c r="C62" s="164">
        <f>H3*C45</f>
        <v>-1551.3821999999998</v>
      </c>
      <c r="D62" s="164">
        <v>0</v>
      </c>
      <c r="E62" s="164">
        <f>H3*E45</f>
        <v>1045.4966999999999</v>
      </c>
      <c r="F62" s="164">
        <f>(F45*H3)</f>
        <v>0</v>
      </c>
      <c r="G62" s="164">
        <f>G45*H3</f>
        <v>1210.3779</v>
      </c>
      <c r="H62" s="164">
        <f>(H45*H3)</f>
        <v>453.42329999999998</v>
      </c>
      <c r="I62" s="164">
        <f>(I45*H3)</f>
        <v>-93.682500000000005</v>
      </c>
      <c r="J62" s="164">
        <f t="shared" ref="J62:J68" si="25">SUM(C62:I62)</f>
        <v>1064.2332000000001</v>
      </c>
      <c r="K62" s="337"/>
      <c r="L62" s="337"/>
      <c r="M62" s="164"/>
      <c r="O62" s="347">
        <f>'11.2019 Base Rate Revenue'!P61</f>
        <v>1345839.40405</v>
      </c>
      <c r="P62" s="337"/>
      <c r="Q62" s="341">
        <f>J74</f>
        <v>-74189.124070000005</v>
      </c>
    </row>
    <row r="63" spans="1:17">
      <c r="A63" s="176" t="s">
        <v>169</v>
      </c>
      <c r="C63" s="164">
        <f>H4*C46</f>
        <v>-115.91999999999999</v>
      </c>
      <c r="D63" s="164">
        <v>0</v>
      </c>
      <c r="E63" s="164">
        <f>H4*E46</f>
        <v>78.12</v>
      </c>
      <c r="F63" s="164">
        <f>(F46*H4)</f>
        <v>-857.92000000000007</v>
      </c>
      <c r="G63" s="164">
        <f>G46*H4</f>
        <v>90.44</v>
      </c>
      <c r="H63" s="164">
        <f>(H46*H4)</f>
        <v>33.879999999999995</v>
      </c>
      <c r="I63" s="164">
        <f>(I46*H4)</f>
        <v>-7</v>
      </c>
      <c r="J63" s="164">
        <f t="shared" si="25"/>
        <v>-778.4</v>
      </c>
      <c r="M63" s="164"/>
    </row>
    <row r="64" spans="1:17">
      <c r="A64" s="176" t="s">
        <v>128</v>
      </c>
      <c r="C64" s="164">
        <f>H5*C47</f>
        <v>0</v>
      </c>
      <c r="D64" s="164">
        <v>0</v>
      </c>
      <c r="E64" s="164">
        <f>H5*E47</f>
        <v>-8473.1684000000005</v>
      </c>
      <c r="F64" s="164">
        <f>(F47*H5)</f>
        <v>0</v>
      </c>
      <c r="G64" s="164">
        <f>G47*H5</f>
        <v>-9889.2321599999996</v>
      </c>
      <c r="H64" s="164">
        <f>(H47*H5)</f>
        <v>-4085.6921600000001</v>
      </c>
      <c r="I64" s="164">
        <f>(I47*H5)</f>
        <v>580.35400000000004</v>
      </c>
      <c r="J64" s="164">
        <f t="shared" si="25"/>
        <v>-21867.738720000001</v>
      </c>
      <c r="M64" s="164"/>
    </row>
    <row r="65" spans="1:13">
      <c r="A65" s="176" t="s">
        <v>129</v>
      </c>
      <c r="C65" s="164">
        <f>H6*C48</f>
        <v>-299.57039999999995</v>
      </c>
      <c r="D65" s="164">
        <v>0</v>
      </c>
      <c r="E65" s="164">
        <f>H6*E48</f>
        <v>264.11399999999998</v>
      </c>
      <c r="F65" s="164">
        <f>(F48*H6)</f>
        <v>0</v>
      </c>
      <c r="G65" s="164">
        <f>G48*H6</f>
        <v>308.25360000000001</v>
      </c>
      <c r="H65" s="164">
        <f>(H48*H6)</f>
        <v>127.3536</v>
      </c>
      <c r="I65" s="164">
        <f>(I48*H6)</f>
        <v>-18.09</v>
      </c>
      <c r="J65" s="164">
        <f t="shared" si="25"/>
        <v>382.06080000000003</v>
      </c>
      <c r="M65" s="164"/>
    </row>
    <row r="66" spans="1:13">
      <c r="A66" s="176" t="s">
        <v>130</v>
      </c>
      <c r="C66" s="164">
        <f>H7*C49</f>
        <v>0</v>
      </c>
      <c r="D66" s="164">
        <v>0</v>
      </c>
      <c r="E66" s="164">
        <f>H7*E49</f>
        <v>-31713.762299999999</v>
      </c>
      <c r="F66" s="164">
        <f>(F49*H7)</f>
        <v>0</v>
      </c>
      <c r="G66" s="164">
        <f>G49*H7</f>
        <v>-28933.377660000002</v>
      </c>
      <c r="H66" s="164">
        <f>(H49*H7)</f>
        <v>-11034.651540000001</v>
      </c>
      <c r="I66" s="164">
        <f>(I49*H7)</f>
        <v>2259.0625199999999</v>
      </c>
      <c r="J66" s="164">
        <f t="shared" si="25"/>
        <v>-69422.72898</v>
      </c>
      <c r="M66" s="164"/>
    </row>
    <row r="67" spans="1:13">
      <c r="A67" s="176" t="s">
        <v>131</v>
      </c>
      <c r="C67" s="164">
        <f>H8*C50</f>
        <v>280.14965999999998</v>
      </c>
      <c r="D67" s="164">
        <v>0</v>
      </c>
      <c r="E67" s="164">
        <f>H8*E50</f>
        <v>-246.99185</v>
      </c>
      <c r="F67" s="164">
        <f>(F50*H8)</f>
        <v>0</v>
      </c>
      <c r="G67" s="164">
        <f>G50*H8</f>
        <v>-225.33777000000001</v>
      </c>
      <c r="H67" s="164">
        <f>(H50*H8)</f>
        <v>-85.939630000000008</v>
      </c>
      <c r="I67" s="164">
        <f>(I50*H8)</f>
        <v>17.59394</v>
      </c>
      <c r="J67" s="164">
        <f t="shared" si="25"/>
        <v>-260.52565000000004</v>
      </c>
      <c r="M67" s="164"/>
    </row>
    <row r="68" spans="1:13">
      <c r="A68" s="176" t="s">
        <v>132</v>
      </c>
      <c r="C68" s="164">
        <f>H9*C51</f>
        <v>0</v>
      </c>
      <c r="D68" s="164">
        <v>0</v>
      </c>
      <c r="E68" s="164">
        <f>H9*E51</f>
        <v>0</v>
      </c>
      <c r="F68" s="164">
        <f>(F51*H9)</f>
        <v>0</v>
      </c>
      <c r="G68" s="164">
        <f>G51*H9</f>
        <v>14947.449950000002</v>
      </c>
      <c r="H68" s="164">
        <f>(H51*H9)</f>
        <v>5833.1512000000002</v>
      </c>
      <c r="I68" s="164">
        <f>(I51*H9)</f>
        <v>-1749.9453599999999</v>
      </c>
      <c r="J68" s="164">
        <f t="shared" si="25"/>
        <v>19030.655790000001</v>
      </c>
      <c r="M68" s="164"/>
    </row>
    <row r="69" spans="1:13">
      <c r="A69" s="176" t="s">
        <v>170</v>
      </c>
      <c r="C69" s="164">
        <f>H10*C52</f>
        <v>0</v>
      </c>
      <c r="D69" s="164">
        <v>0</v>
      </c>
      <c r="E69" s="164">
        <f>H10*E52</f>
        <v>0</v>
      </c>
      <c r="F69" s="164">
        <f>(F52*H10)</f>
        <v>0</v>
      </c>
      <c r="G69" s="164">
        <f>G52*H10</f>
        <v>0</v>
      </c>
      <c r="H69" s="164">
        <f>(H52*H10)</f>
        <v>0</v>
      </c>
      <c r="I69" s="164">
        <f>(I52*H10)</f>
        <v>0</v>
      </c>
      <c r="J69" s="164">
        <f>SUM(C69:I69)</f>
        <v>0</v>
      </c>
      <c r="M69" s="164"/>
    </row>
    <row r="70" spans="1:13">
      <c r="A70" s="176" t="s">
        <v>171</v>
      </c>
      <c r="C70" s="164">
        <f>H11*C53</f>
        <v>0</v>
      </c>
      <c r="D70" s="164">
        <v>0</v>
      </c>
      <c r="E70" s="164">
        <f>H11*E53</f>
        <v>0</v>
      </c>
      <c r="F70" s="164">
        <f>(F53*H11)</f>
        <v>0</v>
      </c>
      <c r="G70" s="164">
        <f>G53*H11</f>
        <v>0</v>
      </c>
      <c r="H70" s="164">
        <f>(H53*H11)</f>
        <v>0</v>
      </c>
      <c r="I70" s="164">
        <f>(I53*H11)</f>
        <v>0</v>
      </c>
      <c r="J70" s="164">
        <f>SUM(C70:I70)</f>
        <v>0</v>
      </c>
      <c r="M70" s="164"/>
    </row>
    <row r="71" spans="1:13">
      <c r="A71" s="176" t="s">
        <v>133</v>
      </c>
      <c r="C71" s="164">
        <f>H12*C54</f>
        <v>0</v>
      </c>
      <c r="D71" s="164">
        <v>0</v>
      </c>
      <c r="E71" s="164">
        <f>H12*E54</f>
        <v>-1149.0017499999999</v>
      </c>
      <c r="F71" s="164">
        <f>(F54*H12)</f>
        <v>0</v>
      </c>
      <c r="G71" s="164">
        <f>G54*H12</f>
        <v>-887.72190000000001</v>
      </c>
      <c r="H71" s="164">
        <f>(H54*H12)</f>
        <v>-346.27450000000005</v>
      </c>
      <c r="I71" s="164">
        <f>(I54*H12)</f>
        <v>75.550799999999995</v>
      </c>
      <c r="J71" s="164">
        <f>SUM(C71:I71)</f>
        <v>-2307.4473499999999</v>
      </c>
      <c r="M71" s="164"/>
    </row>
    <row r="72" spans="1:13">
      <c r="A72" s="176" t="s">
        <v>134</v>
      </c>
      <c r="C72" s="164">
        <f>H13*C55</f>
        <v>37.938959999999994</v>
      </c>
      <c r="D72" s="164">
        <v>0</v>
      </c>
      <c r="E72" s="164">
        <f>H13*E55</f>
        <v>-33.448599999999999</v>
      </c>
      <c r="F72" s="164">
        <f>(F55*H13)</f>
        <v>0</v>
      </c>
      <c r="G72" s="164">
        <f>G55*H13</f>
        <v>-25.842480000000002</v>
      </c>
      <c r="H72" s="164">
        <f>(H55*H13)</f>
        <v>-10.080400000000001</v>
      </c>
      <c r="I72" s="164">
        <f>(I55*H13)</f>
        <v>2.19936</v>
      </c>
      <c r="J72" s="164">
        <f>SUM(C72:I72)</f>
        <v>-29.233160000000009</v>
      </c>
      <c r="M72" s="164"/>
    </row>
    <row r="73" spans="1:13">
      <c r="A73" s="176" t="s">
        <v>183</v>
      </c>
      <c r="C73" s="164"/>
      <c r="D73" s="164"/>
      <c r="E73" s="164"/>
      <c r="F73" s="164"/>
      <c r="G73" s="164"/>
      <c r="H73" s="164"/>
      <c r="I73" s="164"/>
      <c r="J73" s="164">
        <f>SUM(C73:I73)</f>
        <v>0</v>
      </c>
    </row>
    <row r="74" spans="1:13">
      <c r="A74" s="153"/>
      <c r="C74" s="187">
        <f t="shared" ref="C74:J74" si="26">SUM(C62:C73)</f>
        <v>-1648.7839799999997</v>
      </c>
      <c r="D74" s="187">
        <f t="shared" si="26"/>
        <v>0</v>
      </c>
      <c r="E74" s="187">
        <f t="shared" si="26"/>
        <v>-40228.642200000002</v>
      </c>
      <c r="F74" s="187">
        <f t="shared" si="26"/>
        <v>-857.92000000000007</v>
      </c>
      <c r="G74" s="254">
        <f t="shared" si="26"/>
        <v>-23404.990519999996</v>
      </c>
      <c r="H74" s="187">
        <f t="shared" si="26"/>
        <v>-9114.8301300000021</v>
      </c>
      <c r="I74" s="187">
        <f t="shared" si="26"/>
        <v>1066.0427600000005</v>
      </c>
      <c r="J74" s="187">
        <f t="shared" si="26"/>
        <v>-74189.124070000005</v>
      </c>
    </row>
    <row r="75" spans="1:13" ht="7.9" customHeight="1"/>
    <row r="76" spans="1:13">
      <c r="A76" s="148" t="s">
        <v>19</v>
      </c>
      <c r="B76" s="148"/>
      <c r="C76" s="164">
        <f t="shared" ref="C76:I76" si="27">C62+C63</f>
        <v>-1667.3021999999999</v>
      </c>
      <c r="D76" s="164">
        <f t="shared" si="27"/>
        <v>0</v>
      </c>
      <c r="E76" s="164">
        <f t="shared" si="27"/>
        <v>1123.6167</v>
      </c>
      <c r="F76" s="164">
        <f t="shared" si="27"/>
        <v>-857.92000000000007</v>
      </c>
      <c r="G76" s="164">
        <f t="shared" si="27"/>
        <v>1300.8179</v>
      </c>
      <c r="H76" s="164">
        <f t="shared" si="27"/>
        <v>487.30329999999998</v>
      </c>
      <c r="I76" s="164">
        <f t="shared" si="27"/>
        <v>-100.6825</v>
      </c>
      <c r="J76" s="164">
        <f>J62+J63</f>
        <v>285.83320000000015</v>
      </c>
    </row>
    <row r="77" spans="1:13" ht="10.9" customHeight="1">
      <c r="A77" s="148"/>
      <c r="B77" s="148"/>
      <c r="C77" s="164"/>
      <c r="D77" s="164"/>
      <c r="E77" s="164"/>
      <c r="F77" s="164"/>
      <c r="G77" s="164"/>
      <c r="H77" s="164"/>
      <c r="I77" s="164"/>
      <c r="J77" s="164"/>
    </row>
    <row r="78" spans="1:13" ht="15.75" customHeight="1">
      <c r="A78" s="148" t="s">
        <v>175</v>
      </c>
      <c r="B78" s="148"/>
      <c r="C78" s="172">
        <f t="shared" ref="C78:I78" si="28">SUM(C64:C67,C70:C72)</f>
        <v>18.518220000000028</v>
      </c>
      <c r="D78" s="172">
        <f t="shared" si="28"/>
        <v>0</v>
      </c>
      <c r="E78" s="172">
        <f t="shared" si="28"/>
        <v>-41352.258900000001</v>
      </c>
      <c r="F78" s="172">
        <f t="shared" si="28"/>
        <v>0</v>
      </c>
      <c r="G78" s="172">
        <f t="shared" si="28"/>
        <v>-39653.258369999996</v>
      </c>
      <c r="H78" s="172">
        <f t="shared" si="28"/>
        <v>-15435.284630000002</v>
      </c>
      <c r="I78" s="172">
        <f t="shared" si="28"/>
        <v>2916.6706200000003</v>
      </c>
      <c r="J78" s="172">
        <f>SUM(J64:J67,J70:J72)</f>
        <v>-93505.613060000003</v>
      </c>
    </row>
    <row r="79" spans="1:13" ht="7.9" customHeight="1"/>
    <row r="80" spans="1:13">
      <c r="A80" s="1" t="s">
        <v>202</v>
      </c>
    </row>
    <row r="81" spans="1:14">
      <c r="A81" s="1" t="s">
        <v>209</v>
      </c>
    </row>
    <row r="82" spans="1:14" ht="15.75" customHeight="1">
      <c r="A82" s="188" t="s">
        <v>208</v>
      </c>
      <c r="B82" s="188"/>
      <c r="C82" s="188"/>
      <c r="D82" s="188"/>
      <c r="E82" s="188"/>
    </row>
    <row r="83" spans="1:14" ht="29.45" customHeight="1">
      <c r="A83" s="374" t="s">
        <v>203</v>
      </c>
      <c r="B83" s="374"/>
      <c r="C83" s="271" t="s">
        <v>204</v>
      </c>
      <c r="D83" s="271" t="s">
        <v>205</v>
      </c>
      <c r="E83" s="271" t="s">
        <v>207</v>
      </c>
      <c r="G83" s="373" t="s">
        <v>323</v>
      </c>
      <c r="H83" s="373"/>
      <c r="I83" s="373"/>
      <c r="J83" s="373"/>
      <c r="M83" s="272"/>
      <c r="N83" s="272"/>
    </row>
    <row r="84" spans="1:14">
      <c r="A84" s="273" t="s">
        <v>372</v>
      </c>
      <c r="B84" s="275">
        <v>1</v>
      </c>
      <c r="C84" s="276">
        <v>815283</v>
      </c>
      <c r="D84" s="272">
        <f>73297.56-C84*M51</f>
        <v>71169.671369999996</v>
      </c>
      <c r="E84" s="272">
        <f>500*B84</f>
        <v>500</v>
      </c>
      <c r="F84" s="274" t="s">
        <v>206</v>
      </c>
      <c r="H84" s="275"/>
      <c r="I84" s="276"/>
      <c r="J84" s="286">
        <v>52350</v>
      </c>
      <c r="K84" s="272"/>
      <c r="L84" s="274"/>
    </row>
    <row r="85" spans="1:14">
      <c r="A85" s="277" t="s">
        <v>231</v>
      </c>
      <c r="B85" s="278">
        <f>SUM(B84:B84)</f>
        <v>1</v>
      </c>
      <c r="C85" s="279">
        <f>SUM(C84:C84)</f>
        <v>815283</v>
      </c>
      <c r="D85" s="280">
        <f>SUM(D84:D84)</f>
        <v>71169.671369999996</v>
      </c>
      <c r="E85" s="280">
        <f>SUM(E84:E84)</f>
        <v>500</v>
      </c>
    </row>
    <row r="86" spans="1:14" ht="6" customHeight="1" thickBot="1">
      <c r="A86" s="188"/>
      <c r="B86" s="188"/>
      <c r="C86" s="188"/>
      <c r="D86" s="188"/>
      <c r="E86" s="188"/>
    </row>
    <row r="87" spans="1:14" ht="15.75" thickBot="1">
      <c r="A87" s="355" t="s">
        <v>369</v>
      </c>
      <c r="B87" s="275"/>
      <c r="C87" s="352">
        <f>C85+I21</f>
        <v>176620049.192</v>
      </c>
      <c r="D87" s="353">
        <f>D85+I41</f>
        <v>17686181.674429998</v>
      </c>
      <c r="E87" s="353">
        <f>E85+C41</f>
        <v>1680360.3900000001</v>
      </c>
      <c r="F87" s="354">
        <f>B85+C21</f>
        <v>37104</v>
      </c>
    </row>
    <row r="88" spans="1:14">
      <c r="B88" s="275"/>
    </row>
    <row r="89" spans="1:14" ht="9" customHeight="1"/>
  </sheetData>
  <mergeCells count="4">
    <mergeCell ref="A1:I1"/>
    <mergeCell ref="J1:K1"/>
    <mergeCell ref="G83:J83"/>
    <mergeCell ref="A83:B83"/>
  </mergeCells>
  <pageMargins left="0.7" right="0.7" top="0.75" bottom="0.75" header="0.3" footer="0.3"/>
  <pageSetup scale="76" fitToHeight="2" orientation="landscape" r:id="rId1"/>
  <headerFooter scaleWithDoc="0">
    <oddFooter>&amp;C&amp;F / &amp;A&amp;RPage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E89"/>
  <sheetViews>
    <sheetView zoomScaleNormal="100" workbookViewId="0">
      <selection sqref="A1:XFD1048576"/>
    </sheetView>
  </sheetViews>
  <sheetFormatPr defaultColWidth="9.140625" defaultRowHeight="15"/>
  <cols>
    <col min="1" max="1" width="14.7109375" style="1" customWidth="1"/>
    <col min="2" max="2" width="4.85546875" style="1" customWidth="1"/>
    <col min="3" max="3" width="18.7109375" style="1" customWidth="1"/>
    <col min="4" max="4" width="17" style="1" customWidth="1"/>
    <col min="5" max="5" width="18.140625" style="1" customWidth="1"/>
    <col min="6" max="6" width="16.28515625" style="1" customWidth="1"/>
    <col min="7" max="7" width="15.5703125" style="1" customWidth="1"/>
    <col min="8" max="8" width="14.42578125" style="1" customWidth="1"/>
    <col min="9" max="9" width="15.85546875" style="1" customWidth="1"/>
    <col min="10" max="10" width="15.140625" style="1" customWidth="1"/>
    <col min="11" max="11" width="14.85546875" style="1" customWidth="1"/>
    <col min="12" max="12" width="13.42578125" style="1" bestFit="1" customWidth="1"/>
    <col min="13" max="13" width="15.7109375" style="1" customWidth="1"/>
    <col min="14" max="14" width="2.7109375" style="1" customWidth="1"/>
    <col min="15" max="15" width="15.28515625" style="1" customWidth="1"/>
    <col min="16" max="16" width="15.42578125" style="1" customWidth="1"/>
    <col min="17" max="17" width="16" style="1" customWidth="1"/>
    <col min="18" max="18" width="10.140625" style="1" customWidth="1"/>
    <col min="19" max="19" width="16" style="1" customWidth="1"/>
    <col min="20" max="20" width="15.28515625" style="1" customWidth="1"/>
    <col min="21" max="21" width="9.5703125" style="1" customWidth="1"/>
    <col min="22" max="22" width="16.85546875" style="1" customWidth="1"/>
    <col min="23" max="23" width="2.85546875" style="1" customWidth="1"/>
    <col min="24" max="24" width="18.5703125" style="1" customWidth="1"/>
    <col min="25" max="25" width="1.7109375" style="1" customWidth="1"/>
    <col min="26" max="26" width="14.7109375" style="1" customWidth="1"/>
    <col min="27" max="27" width="13.7109375" style="1" customWidth="1"/>
    <col min="28" max="28" width="16.140625" style="1" customWidth="1"/>
    <col min="29" max="29" width="13.140625" style="1" customWidth="1"/>
    <col min="30" max="30" width="21.28515625" style="1" customWidth="1"/>
    <col min="31" max="16384" width="9.140625" style="1"/>
  </cols>
  <sheetData>
    <row r="1" spans="1:20">
      <c r="A1" s="371" t="s">
        <v>163</v>
      </c>
      <c r="B1" s="371"/>
      <c r="C1" s="371"/>
      <c r="D1" s="371"/>
      <c r="E1" s="371"/>
      <c r="F1" s="371"/>
      <c r="G1" s="371"/>
      <c r="H1" s="371"/>
      <c r="I1" s="371"/>
      <c r="J1" s="372" t="s">
        <v>311</v>
      </c>
      <c r="K1" s="372"/>
    </row>
    <row r="2" spans="1:20" ht="26.45" customHeight="1">
      <c r="A2" s="149"/>
      <c r="B2" s="150"/>
      <c r="C2" s="151" t="s">
        <v>164</v>
      </c>
      <c r="D2" s="150"/>
      <c r="E2" s="151" t="s">
        <v>165</v>
      </c>
      <c r="F2" s="152" t="s">
        <v>166</v>
      </c>
      <c r="G2" s="152" t="s">
        <v>167</v>
      </c>
      <c r="H2" s="152" t="s">
        <v>86</v>
      </c>
      <c r="I2" s="152" t="s">
        <v>168</v>
      </c>
      <c r="J2" s="258" t="s">
        <v>312</v>
      </c>
      <c r="K2" s="258" t="s">
        <v>313</v>
      </c>
    </row>
    <row r="3" spans="1:20">
      <c r="A3" s="176" t="s">
        <v>127</v>
      </c>
      <c r="B3" s="148"/>
      <c r="C3" s="154">
        <v>219143</v>
      </c>
      <c r="D3" s="213"/>
      <c r="E3" s="178">
        <v>196809183.73800001</v>
      </c>
      <c r="F3" s="178">
        <v>-98956893</v>
      </c>
      <c r="G3" s="178">
        <v>121833489</v>
      </c>
      <c r="H3" s="184">
        <f>SUM(F3:G3)</f>
        <v>22876596</v>
      </c>
      <c r="I3" s="155">
        <f>E3+H3</f>
        <v>219685779.73800001</v>
      </c>
      <c r="J3" s="283">
        <f t="shared" ref="J3:J8" si="0">I3/C3</f>
        <v>1002.4768290020671</v>
      </c>
      <c r="K3" s="256">
        <f t="shared" ref="K3:K8" si="1">D24/E3</f>
        <v>9.0778431527788611E-2</v>
      </c>
    </row>
    <row r="4" spans="1:20">
      <c r="A4" s="176" t="s">
        <v>169</v>
      </c>
      <c r="B4" s="148"/>
      <c r="C4" s="154">
        <v>290</v>
      </c>
      <c r="D4" s="213"/>
      <c r="E4" s="178">
        <v>332385.223</v>
      </c>
      <c r="F4" s="178">
        <v>-136212</v>
      </c>
      <c r="G4" s="178">
        <v>205766</v>
      </c>
      <c r="H4" s="184">
        <f t="shared" ref="H4:H16" si="2">SUM(F4:G4)</f>
        <v>69554</v>
      </c>
      <c r="I4" s="155">
        <f t="shared" ref="I4:I16" si="3">E4+H4</f>
        <v>401939.223</v>
      </c>
      <c r="J4" s="283">
        <f t="shared" si="0"/>
        <v>1385.9973206896552</v>
      </c>
      <c r="K4" s="256">
        <f t="shared" si="1"/>
        <v>9.0161108034577095E-2</v>
      </c>
    </row>
    <row r="5" spans="1:20">
      <c r="A5" s="176" t="s">
        <v>128</v>
      </c>
      <c r="B5" s="148"/>
      <c r="C5" s="154">
        <v>22854</v>
      </c>
      <c r="D5" s="213"/>
      <c r="E5" s="178">
        <v>44623313.130999997</v>
      </c>
      <c r="F5" s="178">
        <v>-25009635</v>
      </c>
      <c r="G5" s="178">
        <v>27517043</v>
      </c>
      <c r="H5" s="184">
        <f t="shared" si="2"/>
        <v>2507408</v>
      </c>
      <c r="I5" s="155">
        <f t="shared" si="3"/>
        <v>47130721.130999997</v>
      </c>
      <c r="J5" s="283">
        <f t="shared" si="0"/>
        <v>2062.2526092150169</v>
      </c>
      <c r="K5" s="256">
        <f t="shared" si="1"/>
        <v>0.12025221131041886</v>
      </c>
    </row>
    <row r="6" spans="1:20">
      <c r="A6" s="176" t="s">
        <v>129</v>
      </c>
      <c r="B6" s="148"/>
      <c r="C6" s="154">
        <v>9706</v>
      </c>
      <c r="D6" s="213"/>
      <c r="E6" s="178">
        <v>4985396.8720000004</v>
      </c>
      <c r="F6" s="178">
        <v>-2512593</v>
      </c>
      <c r="G6" s="178">
        <v>3086251</v>
      </c>
      <c r="H6" s="184">
        <f t="shared" si="2"/>
        <v>573658</v>
      </c>
      <c r="I6" s="155">
        <f t="shared" si="3"/>
        <v>5559054.8720000004</v>
      </c>
      <c r="J6" s="283">
        <f t="shared" si="0"/>
        <v>572.74416567071921</v>
      </c>
      <c r="K6" s="256">
        <f t="shared" si="1"/>
        <v>0.15131283814870577</v>
      </c>
    </row>
    <row r="7" spans="1:20">
      <c r="A7" s="176" t="s">
        <v>130</v>
      </c>
      <c r="B7" s="148"/>
      <c r="C7" s="154">
        <v>1846</v>
      </c>
      <c r="D7" s="213"/>
      <c r="E7" s="178">
        <v>105357158.06200001</v>
      </c>
      <c r="F7" s="178">
        <v>-65264233</v>
      </c>
      <c r="G7" s="178">
        <v>64803850</v>
      </c>
      <c r="H7" s="184">
        <f t="shared" si="2"/>
        <v>-460383</v>
      </c>
      <c r="I7" s="155">
        <f t="shared" si="3"/>
        <v>104896775.06200001</v>
      </c>
      <c r="J7" s="283">
        <f t="shared" si="0"/>
        <v>56823.82181040087</v>
      </c>
      <c r="K7" s="256">
        <f t="shared" si="1"/>
        <v>9.3174272071985795E-2</v>
      </c>
    </row>
    <row r="8" spans="1:20">
      <c r="A8" s="176" t="s">
        <v>131</v>
      </c>
      <c r="B8" s="148"/>
      <c r="C8" s="154">
        <v>48</v>
      </c>
      <c r="D8" s="213"/>
      <c r="E8" s="178">
        <v>2624069.36</v>
      </c>
      <c r="F8" s="178">
        <v>-1508696</v>
      </c>
      <c r="G8" s="178">
        <v>1624452</v>
      </c>
      <c r="H8" s="184">
        <f t="shared" si="2"/>
        <v>115756</v>
      </c>
      <c r="I8" s="155">
        <f t="shared" si="3"/>
        <v>2739825.36</v>
      </c>
      <c r="J8" s="283">
        <f t="shared" si="0"/>
        <v>57079.695</v>
      </c>
      <c r="K8" s="256">
        <f t="shared" si="1"/>
        <v>9.2833510315443804E-2</v>
      </c>
    </row>
    <row r="9" spans="1:20">
      <c r="A9" s="176" t="s">
        <v>132</v>
      </c>
      <c r="B9" s="148"/>
      <c r="C9" s="154">
        <v>23</v>
      </c>
      <c r="D9" s="188"/>
      <c r="E9" s="178">
        <f>93890910.77-E10</f>
        <v>59251854.769999996</v>
      </c>
      <c r="F9" s="178">
        <v>-58727705</v>
      </c>
      <c r="G9" s="178">
        <f>83601582-G10</f>
        <v>48601582</v>
      </c>
      <c r="H9" s="184">
        <f t="shared" si="2"/>
        <v>-10126123</v>
      </c>
      <c r="I9" s="155">
        <f t="shared" si="3"/>
        <v>49125731.769999996</v>
      </c>
      <c r="J9" s="283">
        <f>(I9+I10)/C9</f>
        <v>3641947.2943478259</v>
      </c>
      <c r="K9" s="256">
        <f>I30/(I9+I10)</f>
        <v>6.3088569931560867E-2</v>
      </c>
    </row>
    <row r="10" spans="1:20">
      <c r="A10" s="176" t="s">
        <v>170</v>
      </c>
      <c r="B10" s="148"/>
      <c r="C10" s="154"/>
      <c r="D10" s="188"/>
      <c r="E10" s="178">
        <v>34639056</v>
      </c>
      <c r="F10" s="178">
        <v>-35000000</v>
      </c>
      <c r="G10" s="178">
        <v>35000000</v>
      </c>
      <c r="H10" s="184">
        <f t="shared" si="2"/>
        <v>0</v>
      </c>
      <c r="I10" s="155">
        <f t="shared" si="3"/>
        <v>34639056</v>
      </c>
      <c r="J10" s="283"/>
    </row>
    <row r="11" spans="1:20">
      <c r="A11" s="176" t="s">
        <v>171</v>
      </c>
      <c r="B11" s="148"/>
      <c r="C11" s="154">
        <v>51</v>
      </c>
      <c r="D11" s="213"/>
      <c r="E11" s="178">
        <v>146425.31899999999</v>
      </c>
      <c r="F11" s="178"/>
      <c r="G11" s="178"/>
      <c r="H11" s="184">
        <f t="shared" si="2"/>
        <v>0</v>
      </c>
      <c r="I11" s="155">
        <f t="shared" si="3"/>
        <v>146425.31899999999</v>
      </c>
      <c r="J11" s="283">
        <f>I11/C11</f>
        <v>2871.0846862745097</v>
      </c>
      <c r="K11" s="256">
        <f>I31/I11</f>
        <v>7.6463073985176017E-2</v>
      </c>
    </row>
    <row r="12" spans="1:20">
      <c r="A12" s="176" t="s">
        <v>133</v>
      </c>
      <c r="B12" s="148"/>
      <c r="C12" s="154">
        <v>1180</v>
      </c>
      <c r="D12" s="213"/>
      <c r="E12" s="178">
        <v>3776306.4249999998</v>
      </c>
      <c r="F12" s="178">
        <v>-3879449</v>
      </c>
      <c r="G12" s="178">
        <v>2094330</v>
      </c>
      <c r="H12" s="184">
        <f t="shared" si="2"/>
        <v>-1785119</v>
      </c>
      <c r="I12" s="155">
        <f t="shared" si="3"/>
        <v>1991187.4249999998</v>
      </c>
      <c r="J12" s="283">
        <f>I12/C12</f>
        <v>1687.446970338983</v>
      </c>
      <c r="K12" s="256">
        <f>I32/I12</f>
        <v>0.10100383487506205</v>
      </c>
    </row>
    <row r="13" spans="1:20">
      <c r="A13" s="176" t="s">
        <v>134</v>
      </c>
      <c r="B13" s="148"/>
      <c r="C13" s="154">
        <v>1194</v>
      </c>
      <c r="D13" s="213"/>
      <c r="E13" s="178">
        <v>273963.36</v>
      </c>
      <c r="F13" s="178">
        <v>-186928</v>
      </c>
      <c r="G13" s="178">
        <v>143627</v>
      </c>
      <c r="H13" s="184">
        <f t="shared" si="2"/>
        <v>-43301</v>
      </c>
      <c r="I13" s="155">
        <f t="shared" si="3"/>
        <v>230662.36</v>
      </c>
      <c r="J13" s="283">
        <f>I13/C13</f>
        <v>193.18455611390283</v>
      </c>
      <c r="K13" s="256">
        <f>I33/I13</f>
        <v>0.19810524937835547</v>
      </c>
      <c r="S13" s="214"/>
    </row>
    <row r="14" spans="1:20">
      <c r="A14" s="176" t="s">
        <v>172</v>
      </c>
      <c r="B14" s="148"/>
      <c r="C14" s="154">
        <v>451</v>
      </c>
      <c r="D14" s="188"/>
      <c r="E14" s="178">
        <v>853144.36700000009</v>
      </c>
      <c r="F14" s="178"/>
      <c r="G14" s="178"/>
      <c r="H14" s="184"/>
      <c r="I14" s="155">
        <f t="shared" si="3"/>
        <v>853144.36700000009</v>
      </c>
      <c r="J14" s="283"/>
      <c r="K14" s="256"/>
      <c r="S14" s="184"/>
      <c r="T14" s="184"/>
    </row>
    <row r="15" spans="1:20">
      <c r="A15" s="176" t="s">
        <v>173</v>
      </c>
      <c r="B15" s="148"/>
      <c r="C15" s="154"/>
      <c r="D15" s="188"/>
      <c r="E15" s="178">
        <v>375705.80822000001</v>
      </c>
      <c r="F15" s="178"/>
      <c r="G15" s="178"/>
      <c r="H15" s="184">
        <f t="shared" si="2"/>
        <v>0</v>
      </c>
      <c r="I15" s="155">
        <f t="shared" si="3"/>
        <v>375705.80822000001</v>
      </c>
      <c r="J15" s="213"/>
      <c r="S15" s="184"/>
      <c r="T15" s="184"/>
    </row>
    <row r="16" spans="1:20">
      <c r="A16" s="176" t="s">
        <v>174</v>
      </c>
      <c r="B16" s="148"/>
      <c r="C16" s="154"/>
      <c r="D16" s="189"/>
      <c r="E16" s="178">
        <v>199402.976</v>
      </c>
      <c r="F16" s="178"/>
      <c r="G16" s="178"/>
      <c r="H16" s="184">
        <f t="shared" si="2"/>
        <v>0</v>
      </c>
      <c r="I16" s="155">
        <f t="shared" si="3"/>
        <v>199402.976</v>
      </c>
      <c r="J16" s="213"/>
      <c r="T16" s="214"/>
    </row>
    <row r="17" spans="1:31">
      <c r="A17" s="148"/>
      <c r="B17" s="148"/>
      <c r="C17" s="156">
        <f>SUM(C3:C16)</f>
        <v>256786</v>
      </c>
      <c r="E17" s="156">
        <f>SUM(E3:E16)</f>
        <v>454247365.41122007</v>
      </c>
      <c r="F17" s="156">
        <f>SUM(F3:F16)</f>
        <v>-291182344</v>
      </c>
      <c r="G17" s="156">
        <f>SUM(G3:G16)</f>
        <v>304910390</v>
      </c>
      <c r="H17" s="156">
        <f>SUM(H3:H16)</f>
        <v>13728046</v>
      </c>
      <c r="I17" s="156">
        <f>SUM(I3:I16)</f>
        <v>467975411.41122007</v>
      </c>
    </row>
    <row r="18" spans="1:31" ht="15.75" thickBot="1">
      <c r="A18" s="148"/>
      <c r="B18" s="148"/>
      <c r="C18" s="148"/>
      <c r="E18" s="148"/>
      <c r="F18" s="148"/>
      <c r="G18" s="148"/>
      <c r="I18" s="148"/>
    </row>
    <row r="19" spans="1:31">
      <c r="A19" s="148" t="s">
        <v>19</v>
      </c>
      <c r="B19" s="148"/>
      <c r="C19" s="157">
        <f>C3+C4</f>
        <v>219433</v>
      </c>
      <c r="E19" s="158">
        <f>E3+E4</f>
        <v>197141568.961</v>
      </c>
      <c r="F19" s="158">
        <f>F3+F4</f>
        <v>-99093105</v>
      </c>
      <c r="G19" s="158">
        <f>G3+G4</f>
        <v>122039255</v>
      </c>
      <c r="H19" s="158">
        <f>H3+H4</f>
        <v>22946150</v>
      </c>
      <c r="I19" s="157">
        <f>I3+I4</f>
        <v>220087718.961</v>
      </c>
    </row>
    <row r="20" spans="1:31" ht="7.15" customHeight="1">
      <c r="A20" s="148"/>
      <c r="B20" s="148"/>
      <c r="C20" s="159"/>
      <c r="E20" s="148"/>
      <c r="F20" s="148"/>
      <c r="G20" s="148"/>
      <c r="H20" s="148"/>
      <c r="I20" s="159"/>
    </row>
    <row r="21" spans="1:31" ht="15.75" thickBot="1">
      <c r="A21" s="148" t="s">
        <v>175</v>
      </c>
      <c r="B21" s="148"/>
      <c r="C21" s="173">
        <f>SUM(C5:C8,C11:C13)</f>
        <v>36879</v>
      </c>
      <c r="E21" s="174">
        <f>SUM(E5:E8,E11:E13)</f>
        <v>161786632.52900004</v>
      </c>
      <c r="F21" s="174">
        <f>SUM(F5:F8,F11:F13)</f>
        <v>-98361534</v>
      </c>
      <c r="G21" s="174">
        <f>SUM(G5:G8,G11:G13)</f>
        <v>99269553</v>
      </c>
      <c r="H21" s="174">
        <f>SUM(H5:H8,H11:H13)</f>
        <v>908019</v>
      </c>
      <c r="I21" s="173">
        <f>SUM(I5:I8,I11:I13)</f>
        <v>162694651.52900004</v>
      </c>
      <c r="Z21" s="1" t="s">
        <v>314</v>
      </c>
    </row>
    <row r="22" spans="1:31">
      <c r="A22" s="148"/>
      <c r="B22" s="148"/>
      <c r="C22" s="148"/>
      <c r="D22" s="148"/>
      <c r="E22" s="148"/>
      <c r="M22" s="1" t="s">
        <v>371</v>
      </c>
      <c r="Z22" s="1" t="s">
        <v>210</v>
      </c>
      <c r="AA22" s="257" t="s">
        <v>259</v>
      </c>
      <c r="AC22" s="1" t="s">
        <v>212</v>
      </c>
      <c r="AD22" s="257" t="s">
        <v>344</v>
      </c>
    </row>
    <row r="23" spans="1:31" ht="53.45" customHeight="1">
      <c r="A23" s="149"/>
      <c r="B23" s="160"/>
      <c r="C23" s="168" t="s">
        <v>176</v>
      </c>
      <c r="D23" s="168" t="s">
        <v>177</v>
      </c>
      <c r="E23" s="152" t="s">
        <v>178</v>
      </c>
      <c r="F23" s="152" t="s">
        <v>179</v>
      </c>
      <c r="G23" s="152" t="s">
        <v>180</v>
      </c>
      <c r="H23" s="152" t="s">
        <v>181</v>
      </c>
      <c r="I23" s="152" t="s">
        <v>182</v>
      </c>
      <c r="O23" s="258" t="str">
        <f>AA22&amp;" Billed Schedule 75 Revenue"</f>
        <v>November Billed Schedule 75 Revenue</v>
      </c>
      <c r="P23" s="258" t="str">
        <f>AA22&amp;" Billed kWhs"</f>
        <v>November Billed kWhs</v>
      </c>
      <c r="Q23" s="258" t="str">
        <f>AA22&amp;" Unbilled kWhs"</f>
        <v>November Unbilled kWhs</v>
      </c>
      <c r="R23" s="258" t="s">
        <v>345</v>
      </c>
      <c r="S23" s="258" t="s">
        <v>213</v>
      </c>
      <c r="T23" s="258" t="str">
        <f>AD22&amp;" Unbilled kWhs reversal"</f>
        <v>October Unbilled kWhs reversal</v>
      </c>
      <c r="U23" s="258" t="s">
        <v>320</v>
      </c>
      <c r="V23" s="258" t="str">
        <f>AD22&amp;" Schedule 75 Unbilled Reversal"</f>
        <v>October Schedule 75 Unbilled Reversal</v>
      </c>
      <c r="X23" s="258" t="str">
        <f>"Total "&amp;AA22&amp;" Schedule 75 Revenue"</f>
        <v>Total November Schedule 75 Revenue</v>
      </c>
      <c r="Z23" s="258" t="str">
        <f>"Calendar "&amp;AA22&amp;" Usage"</f>
        <v>Calendar November Usage</v>
      </c>
      <c r="AA23" s="258" t="str">
        <f>R23</f>
        <v>11/1/2019 rate</v>
      </c>
      <c r="AB23" s="258" t="s">
        <v>214</v>
      </c>
      <c r="AC23" s="258" t="s">
        <v>215</v>
      </c>
      <c r="AD23" s="258" t="str">
        <f>"implied "&amp;AD22&amp;" unbilled/Cancel-Rebill True-up kWhs"</f>
        <v>implied October unbilled/Cancel-Rebill True-up kWhs</v>
      </c>
    </row>
    <row r="24" spans="1:31">
      <c r="A24" s="176" t="s">
        <v>127</v>
      </c>
      <c r="B24" s="148"/>
      <c r="C24" s="177">
        <v>2011014.5</v>
      </c>
      <c r="D24" s="177">
        <v>17866029.010000002</v>
      </c>
      <c r="E24" s="179">
        <v>-9073273</v>
      </c>
      <c r="F24" s="179">
        <v>11263952</v>
      </c>
      <c r="G24" s="170">
        <f>SUM(D24:F24)</f>
        <v>20056708.010000002</v>
      </c>
      <c r="H24" s="170">
        <f>-J62</f>
        <v>-126322.80630000005</v>
      </c>
      <c r="I24" s="170">
        <f>SUM(G24:H24)</f>
        <v>19930385.203700002</v>
      </c>
      <c r="M24" s="1" t="s">
        <v>216</v>
      </c>
      <c r="O24" s="281">
        <v>116863.46</v>
      </c>
      <c r="P24" s="259">
        <f t="shared" ref="P24:P29" si="4">E3</f>
        <v>196809183.73800001</v>
      </c>
      <c r="Q24" s="259">
        <f t="shared" ref="Q24:Q29" si="5">G3</f>
        <v>121833489</v>
      </c>
      <c r="R24" s="260">
        <v>2.7899999999999999E-3</v>
      </c>
      <c r="S24" s="261">
        <f>Q24*R24</f>
        <v>339915.43430999998</v>
      </c>
      <c r="T24" s="259">
        <f t="shared" ref="T24:T29" si="6">F3</f>
        <v>-98956893</v>
      </c>
      <c r="U24" s="260">
        <v>-1.16E-3</v>
      </c>
      <c r="V24" s="262">
        <f>T24*U24</f>
        <v>114789.99588</v>
      </c>
      <c r="X24" s="263">
        <f>O24+S24+V24</f>
        <v>571568.89018999995</v>
      </c>
      <c r="Z24" s="264">
        <f>P24+Q24+T24</f>
        <v>219685779.73800004</v>
      </c>
      <c r="AA24" s="188">
        <f>R24</f>
        <v>2.7899999999999999E-3</v>
      </c>
      <c r="AB24" s="214">
        <f>Z24*AA24</f>
        <v>612923.32546902006</v>
      </c>
      <c r="AC24" s="263">
        <f>X24-AB24</f>
        <v>-41354.435279020108</v>
      </c>
      <c r="AD24" s="264">
        <f>AC24/U24</f>
        <v>35650375.240534574</v>
      </c>
      <c r="AE24" s="265">
        <f>AC24/X24</f>
        <v>-7.2352495016432997E-2</v>
      </c>
    </row>
    <row r="25" spans="1:31">
      <c r="A25" s="176" t="s">
        <v>169</v>
      </c>
      <c r="B25" s="148"/>
      <c r="C25" s="177">
        <v>2619</v>
      </c>
      <c r="D25" s="177">
        <v>29968.22</v>
      </c>
      <c r="E25" s="179">
        <v>-7890</v>
      </c>
      <c r="F25" s="179">
        <v>11780</v>
      </c>
      <c r="G25" s="170">
        <f t="shared" ref="G25:G33" si="7">SUM(D25:F25)</f>
        <v>33858.22</v>
      </c>
      <c r="H25" s="170">
        <f t="shared" ref="H25:H29" si="8">-J63</f>
        <v>1849.1497600000002</v>
      </c>
      <c r="I25" s="170">
        <f t="shared" ref="I25:I36" si="9">SUM(G25:H25)</f>
        <v>35707.369760000001</v>
      </c>
      <c r="M25" s="1" t="s">
        <v>217</v>
      </c>
      <c r="O25" s="281">
        <v>175.54</v>
      </c>
      <c r="P25" s="259">
        <f t="shared" si="4"/>
        <v>332385.223</v>
      </c>
      <c r="Q25" s="259">
        <f t="shared" si="5"/>
        <v>205766</v>
      </c>
      <c r="R25" s="260">
        <v>2.7899999999999999E-3</v>
      </c>
      <c r="S25" s="261">
        <f>Q25*R25</f>
        <v>574.08713999999998</v>
      </c>
      <c r="T25" s="259">
        <f t="shared" si="6"/>
        <v>-136212</v>
      </c>
      <c r="U25" s="260">
        <v>-1.16E-3</v>
      </c>
      <c r="V25" s="262">
        <f t="shared" ref="V25:V32" si="10">T25*U25</f>
        <v>158.00592</v>
      </c>
      <c r="X25" s="263">
        <f t="shared" ref="X25:X32" si="11">O25+S25+V25</f>
        <v>907.63305999999989</v>
      </c>
      <c r="Z25" s="264">
        <f t="shared" ref="Z25:Z32" si="12">P25+Q25+T25</f>
        <v>401939.223</v>
      </c>
      <c r="AA25" s="188">
        <f t="shared" ref="AA25:AA32" si="13">R25</f>
        <v>2.7899999999999999E-3</v>
      </c>
      <c r="AB25" s="214">
        <f t="shared" ref="AB25:AB32" si="14">Z25*AA25</f>
        <v>1121.4104321699999</v>
      </c>
      <c r="AC25" s="263">
        <f t="shared" ref="AC25:AC32" si="15">X25-AB25</f>
        <v>-213.77737217000004</v>
      </c>
      <c r="AD25" s="264">
        <f t="shared" ref="AD25:AD32" si="16">AC25/U25</f>
        <v>184290.83807758623</v>
      </c>
      <c r="AE25" s="265">
        <f t="shared" ref="AE25:AE33" si="17">AC25/X25</f>
        <v>-0.23553281782177488</v>
      </c>
    </row>
    <row r="26" spans="1:31">
      <c r="A26" s="176" t="s">
        <v>128</v>
      </c>
      <c r="B26" s="148"/>
      <c r="C26" s="177">
        <v>464665.09</v>
      </c>
      <c r="D26" s="177">
        <v>5366052.08</v>
      </c>
      <c r="E26" s="179">
        <v>-3011151</v>
      </c>
      <c r="F26" s="179">
        <v>3380751</v>
      </c>
      <c r="G26" s="170">
        <f t="shared" si="7"/>
        <v>5735652.0800000001</v>
      </c>
      <c r="H26" s="170">
        <f t="shared" si="8"/>
        <v>-101399.74821000001</v>
      </c>
      <c r="I26" s="170">
        <f t="shared" si="9"/>
        <v>5634252.3317900002</v>
      </c>
      <c r="M26" s="1" t="s">
        <v>218</v>
      </c>
      <c r="O26" s="281">
        <v>82944.759999999995</v>
      </c>
      <c r="P26" s="259">
        <f t="shared" si="4"/>
        <v>44623313.130999997</v>
      </c>
      <c r="Q26" s="259">
        <f t="shared" si="5"/>
        <v>27517043</v>
      </c>
      <c r="R26" s="266">
        <v>3.65E-3</v>
      </c>
      <c r="S26" s="261">
        <f>Q26*R26</f>
        <v>100437.20695000001</v>
      </c>
      <c r="T26" s="259">
        <f t="shared" si="6"/>
        <v>-25009635</v>
      </c>
      <c r="U26" s="260">
        <v>5.4000000000000001E-4</v>
      </c>
      <c r="V26" s="262">
        <f t="shared" si="10"/>
        <v>-13505.2029</v>
      </c>
      <c r="X26" s="263">
        <f t="shared" si="11"/>
        <v>169876.76405</v>
      </c>
      <c r="Z26" s="264">
        <f t="shared" si="12"/>
        <v>47130721.130999997</v>
      </c>
      <c r="AA26" s="267">
        <f t="shared" si="13"/>
        <v>3.65E-3</v>
      </c>
      <c r="AB26" s="214">
        <f t="shared" si="14"/>
        <v>172027.13212815</v>
      </c>
      <c r="AC26" s="263">
        <f t="shared" si="15"/>
        <v>-2150.3680781500007</v>
      </c>
      <c r="AD26" s="264">
        <f t="shared" si="16"/>
        <v>-3982163.1076851864</v>
      </c>
      <c r="AE26" s="265">
        <f t="shared" si="17"/>
        <v>-1.2658400283143377E-2</v>
      </c>
    </row>
    <row r="27" spans="1:31">
      <c r="A27" s="176" t="s">
        <v>129</v>
      </c>
      <c r="B27" s="148"/>
      <c r="C27" s="177">
        <v>196692.5</v>
      </c>
      <c r="D27" s="177">
        <v>754354.55</v>
      </c>
      <c r="E27" s="179">
        <v>-393538</v>
      </c>
      <c r="F27" s="179">
        <v>464823</v>
      </c>
      <c r="G27" s="170">
        <f t="shared" si="7"/>
        <v>825639.55</v>
      </c>
      <c r="H27" s="170">
        <f t="shared" si="8"/>
        <v>-2476.1437800000035</v>
      </c>
      <c r="I27" s="170">
        <f t="shared" si="9"/>
        <v>823163.40622</v>
      </c>
      <c r="M27" s="1" t="s">
        <v>219</v>
      </c>
      <c r="O27" s="281">
        <v>9751.56</v>
      </c>
      <c r="P27" s="259">
        <f t="shared" si="4"/>
        <v>4985396.8720000004</v>
      </c>
      <c r="Q27" s="259">
        <f t="shared" si="5"/>
        <v>3086251</v>
      </c>
      <c r="R27" s="266">
        <v>3.65E-3</v>
      </c>
      <c r="S27" s="261">
        <f t="shared" ref="S27:S32" si="18">Q27*R27</f>
        <v>11264.816150000001</v>
      </c>
      <c r="T27" s="259">
        <f t="shared" si="6"/>
        <v>-2512593</v>
      </c>
      <c r="U27" s="260">
        <v>5.4000000000000001E-4</v>
      </c>
      <c r="V27" s="262">
        <f t="shared" si="10"/>
        <v>-1356.8002200000001</v>
      </c>
      <c r="X27" s="263">
        <f t="shared" si="11"/>
        <v>19659.575929999999</v>
      </c>
      <c r="Z27" s="264">
        <f t="shared" si="12"/>
        <v>5559054.8720000004</v>
      </c>
      <c r="AA27" s="267">
        <f t="shared" si="13"/>
        <v>3.65E-3</v>
      </c>
      <c r="AB27" s="214">
        <f t="shared" si="14"/>
        <v>20290.550282800003</v>
      </c>
      <c r="AC27" s="263">
        <f t="shared" si="15"/>
        <v>-630.97435280000354</v>
      </c>
      <c r="AD27" s="264">
        <f t="shared" si="16"/>
        <v>-1168471.0237037102</v>
      </c>
      <c r="AE27" s="265">
        <f t="shared" si="17"/>
        <v>-3.2095013394320131E-2</v>
      </c>
    </row>
    <row r="28" spans="1:31">
      <c r="A28" s="176" t="s">
        <v>130</v>
      </c>
      <c r="B28" s="148"/>
      <c r="C28" s="177">
        <v>922420</v>
      </c>
      <c r="D28" s="177">
        <v>9816576.5099999998</v>
      </c>
      <c r="E28" s="179">
        <v>-5464424</v>
      </c>
      <c r="F28" s="179">
        <v>5645811</v>
      </c>
      <c r="G28" s="170">
        <f t="shared" si="7"/>
        <v>9997963.5099999998</v>
      </c>
      <c r="H28" s="170">
        <f t="shared" si="8"/>
        <v>-199293.30445999996</v>
      </c>
      <c r="I28" s="170">
        <f t="shared" si="9"/>
        <v>9798670.2055399995</v>
      </c>
      <c r="M28" s="1" t="s">
        <v>220</v>
      </c>
      <c r="O28" s="281">
        <v>200830.65</v>
      </c>
      <c r="P28" s="259">
        <f t="shared" si="4"/>
        <v>105357158.06200001</v>
      </c>
      <c r="Q28" s="259">
        <f t="shared" si="5"/>
        <v>64803850</v>
      </c>
      <c r="R28" s="266">
        <v>3.65E-3</v>
      </c>
      <c r="S28" s="261">
        <f t="shared" si="18"/>
        <v>236534.05249999999</v>
      </c>
      <c r="T28" s="259">
        <f t="shared" si="6"/>
        <v>-65264233</v>
      </c>
      <c r="U28" s="260">
        <v>5.4000000000000001E-4</v>
      </c>
      <c r="V28" s="262">
        <f t="shared" si="10"/>
        <v>-35242.685819999999</v>
      </c>
      <c r="X28" s="263">
        <f t="shared" si="11"/>
        <v>402122.01668</v>
      </c>
      <c r="Z28" s="264">
        <f t="shared" si="12"/>
        <v>104896775.06200001</v>
      </c>
      <c r="AA28" s="267">
        <f t="shared" si="13"/>
        <v>3.65E-3</v>
      </c>
      <c r="AB28" s="214">
        <f t="shared" si="14"/>
        <v>382873.22897630004</v>
      </c>
      <c r="AC28" s="263">
        <f t="shared" si="15"/>
        <v>19248.787703699956</v>
      </c>
      <c r="AD28" s="264">
        <f t="shared" si="16"/>
        <v>35645903.154999919</v>
      </c>
      <c r="AE28" s="265">
        <f t="shared" si="17"/>
        <v>4.7868027377913319E-2</v>
      </c>
    </row>
    <row r="29" spans="1:31">
      <c r="A29" s="176" t="s">
        <v>131</v>
      </c>
      <c r="B29" s="148"/>
      <c r="C29" s="177">
        <v>23866.66</v>
      </c>
      <c r="D29" s="177">
        <v>243601.57</v>
      </c>
      <c r="E29" s="179">
        <v>-128339</v>
      </c>
      <c r="F29" s="179">
        <v>136637</v>
      </c>
      <c r="G29" s="170">
        <f t="shared" si="7"/>
        <v>251899.57</v>
      </c>
      <c r="H29" s="170">
        <f t="shared" si="8"/>
        <v>-113.74748000000072</v>
      </c>
      <c r="I29" s="170">
        <f t="shared" si="9"/>
        <v>251785.82252000002</v>
      </c>
      <c r="M29" s="1" t="s">
        <v>221</v>
      </c>
      <c r="O29" s="281">
        <v>4404.4399999999996</v>
      </c>
      <c r="P29" s="259">
        <f t="shared" si="4"/>
        <v>2624069.36</v>
      </c>
      <c r="Q29" s="259">
        <f t="shared" si="5"/>
        <v>1624452</v>
      </c>
      <c r="R29" s="266">
        <v>3.65E-3</v>
      </c>
      <c r="S29" s="261">
        <f t="shared" si="18"/>
        <v>5929.2498000000005</v>
      </c>
      <c r="T29" s="259">
        <f t="shared" si="6"/>
        <v>-1508696</v>
      </c>
      <c r="U29" s="260">
        <v>5.4000000000000001E-4</v>
      </c>
      <c r="V29" s="262">
        <f t="shared" si="10"/>
        <v>-814.69583999999998</v>
      </c>
      <c r="X29" s="263">
        <f t="shared" si="11"/>
        <v>9518.9939599999998</v>
      </c>
      <c r="Z29" s="264">
        <f t="shared" si="12"/>
        <v>2739825.3599999994</v>
      </c>
      <c r="AA29" s="267">
        <f t="shared" si="13"/>
        <v>3.65E-3</v>
      </c>
      <c r="AB29" s="214">
        <f t="shared" si="14"/>
        <v>10000.362563999997</v>
      </c>
      <c r="AC29" s="263">
        <f t="shared" si="15"/>
        <v>-481.3686039999975</v>
      </c>
      <c r="AD29" s="264">
        <f t="shared" si="16"/>
        <v>-891423.34074073611</v>
      </c>
      <c r="AE29" s="265">
        <f t="shared" si="17"/>
        <v>-5.0569272973884472E-2</v>
      </c>
    </row>
    <row r="30" spans="1:31">
      <c r="A30" s="176" t="s">
        <v>132</v>
      </c>
      <c r="B30" s="148"/>
      <c r="C30" s="177">
        <v>552000</v>
      </c>
      <c r="D30" s="177">
        <f>5705582.64-86668.15</f>
        <v>5618914.4899999993</v>
      </c>
      <c r="E30" s="179">
        <v>-6012319</v>
      </c>
      <c r="F30" s="179">
        <v>5651576</v>
      </c>
      <c r="G30" s="170">
        <f t="shared" si="7"/>
        <v>5258171.4899999993</v>
      </c>
      <c r="H30" s="170">
        <f>-J68-I69</f>
        <v>26429.18103</v>
      </c>
      <c r="I30" s="170">
        <f t="shared" si="9"/>
        <v>5284600.6710299989</v>
      </c>
      <c r="J30" s="214"/>
      <c r="M30" s="1" t="s">
        <v>222</v>
      </c>
      <c r="O30" s="281">
        <v>291.56</v>
      </c>
      <c r="P30" s="259">
        <f>E11</f>
        <v>146425.31899999999</v>
      </c>
      <c r="Q30" s="259">
        <f>G11</f>
        <v>0</v>
      </c>
      <c r="R30" s="266">
        <v>3.65E-3</v>
      </c>
      <c r="S30" s="261">
        <f t="shared" si="18"/>
        <v>0</v>
      </c>
      <c r="T30" s="259">
        <f>F11</f>
        <v>0</v>
      </c>
      <c r="U30" s="260">
        <v>5.4000000000000001E-4</v>
      </c>
      <c r="V30" s="262">
        <f t="shared" si="10"/>
        <v>0</v>
      </c>
      <c r="X30" s="263">
        <f t="shared" si="11"/>
        <v>291.56</v>
      </c>
      <c r="Z30" s="264">
        <f t="shared" si="12"/>
        <v>146425.31899999999</v>
      </c>
      <c r="AA30" s="267">
        <f t="shared" si="13"/>
        <v>3.65E-3</v>
      </c>
      <c r="AB30" s="214">
        <f t="shared" si="14"/>
        <v>534.45241434999991</v>
      </c>
      <c r="AC30" s="263">
        <f t="shared" si="15"/>
        <v>-242.89241434999991</v>
      </c>
      <c r="AD30" s="264">
        <f t="shared" si="16"/>
        <v>-449800.76731481467</v>
      </c>
      <c r="AE30" s="265">
        <f t="shared" si="17"/>
        <v>-0.83307866082452975</v>
      </c>
    </row>
    <row r="31" spans="1:31">
      <c r="A31" s="176" t="s">
        <v>171</v>
      </c>
      <c r="B31" s="148"/>
      <c r="C31" s="177">
        <v>1040</v>
      </c>
      <c r="D31" s="177">
        <v>11196.13</v>
      </c>
      <c r="E31" s="179"/>
      <c r="F31" s="179"/>
      <c r="G31" s="170">
        <f t="shared" si="7"/>
        <v>11196.13</v>
      </c>
      <c r="H31" s="170">
        <f>-J70</f>
        <v>0</v>
      </c>
      <c r="I31" s="170">
        <f t="shared" si="9"/>
        <v>11196.13</v>
      </c>
      <c r="M31" s="1" t="s">
        <v>223</v>
      </c>
      <c r="O31" s="281">
        <v>5699.67</v>
      </c>
      <c r="P31" s="259">
        <f>E12</f>
        <v>3776306.4249999998</v>
      </c>
      <c r="Q31" s="259">
        <f>G12</f>
        <v>2094330</v>
      </c>
      <c r="R31" s="266">
        <v>3.65E-3</v>
      </c>
      <c r="S31" s="261">
        <f t="shared" si="18"/>
        <v>7644.3045000000002</v>
      </c>
      <c r="T31" s="259">
        <f>F12</f>
        <v>-3879449</v>
      </c>
      <c r="U31" s="260">
        <v>5.4000000000000001E-4</v>
      </c>
      <c r="V31" s="262">
        <f t="shared" si="10"/>
        <v>-2094.9024600000002</v>
      </c>
      <c r="X31" s="263">
        <f>O31+S31+V31</f>
        <v>11249.072039999999</v>
      </c>
      <c r="Z31" s="264">
        <f t="shared" si="12"/>
        <v>1991187.4249999998</v>
      </c>
      <c r="AA31" s="267">
        <f t="shared" si="13"/>
        <v>3.65E-3</v>
      </c>
      <c r="AB31" s="214">
        <f t="shared" si="14"/>
        <v>7267.8341012499995</v>
      </c>
      <c r="AC31" s="263">
        <f t="shared" si="15"/>
        <v>3981.2379387499996</v>
      </c>
      <c r="AD31" s="264">
        <f t="shared" si="16"/>
        <v>7372662.8495370364</v>
      </c>
      <c r="AE31" s="265">
        <f t="shared" si="17"/>
        <v>0.35391700974029855</v>
      </c>
    </row>
    <row r="32" spans="1:31">
      <c r="A32" s="176" t="s">
        <v>133</v>
      </c>
      <c r="B32" s="148"/>
      <c r="C32" s="177">
        <v>25326.73</v>
      </c>
      <c r="D32" s="177">
        <v>341830.73</v>
      </c>
      <c r="E32" s="179">
        <v>-344026</v>
      </c>
      <c r="F32" s="179">
        <v>202293</v>
      </c>
      <c r="G32" s="170">
        <f t="shared" si="7"/>
        <v>200097.72999999998</v>
      </c>
      <c r="H32" s="170">
        <f>-J71</f>
        <v>1019.8358799999999</v>
      </c>
      <c r="I32" s="170">
        <f t="shared" si="9"/>
        <v>201117.56587999998</v>
      </c>
      <c r="M32" s="1" t="s">
        <v>224</v>
      </c>
      <c r="O32" s="281">
        <v>528.03</v>
      </c>
      <c r="P32" s="259">
        <f>E13</f>
        <v>273963.36</v>
      </c>
      <c r="Q32" s="259">
        <f>G13</f>
        <v>143627</v>
      </c>
      <c r="R32" s="266">
        <v>3.65E-3</v>
      </c>
      <c r="S32" s="261">
        <f t="shared" si="18"/>
        <v>524.23855000000003</v>
      </c>
      <c r="T32" s="259">
        <f>F13</f>
        <v>-186928</v>
      </c>
      <c r="U32" s="260">
        <v>5.4000000000000001E-4</v>
      </c>
      <c r="V32" s="262">
        <f t="shared" si="10"/>
        <v>-100.94112</v>
      </c>
      <c r="X32" s="263">
        <f t="shared" si="11"/>
        <v>951.32743000000005</v>
      </c>
      <c r="Z32" s="264">
        <f t="shared" si="12"/>
        <v>230662.36</v>
      </c>
      <c r="AA32" s="267">
        <f t="shared" si="13"/>
        <v>3.65E-3</v>
      </c>
      <c r="AB32" s="214">
        <f t="shared" si="14"/>
        <v>841.91761399999996</v>
      </c>
      <c r="AC32" s="263">
        <f t="shared" si="15"/>
        <v>109.40981600000009</v>
      </c>
      <c r="AD32" s="264">
        <f t="shared" si="16"/>
        <v>202610.77037037053</v>
      </c>
      <c r="AE32" s="265">
        <f t="shared" si="17"/>
        <v>0.11500752795491252</v>
      </c>
    </row>
    <row r="33" spans="1:31">
      <c r="A33" s="176" t="s">
        <v>134</v>
      </c>
      <c r="B33" s="148"/>
      <c r="C33" s="177">
        <v>24374.52</v>
      </c>
      <c r="D33" s="177">
        <v>48446.17</v>
      </c>
      <c r="E33" s="179">
        <v>-28027</v>
      </c>
      <c r="F33" s="179">
        <v>25097</v>
      </c>
      <c r="G33" s="170">
        <f t="shared" si="7"/>
        <v>45516.17</v>
      </c>
      <c r="H33" s="170">
        <f>-J72</f>
        <v>179.25434999999993</v>
      </c>
      <c r="I33" s="170">
        <f t="shared" si="9"/>
        <v>45695.424350000001</v>
      </c>
      <c r="O33" s="187">
        <f>SUM(O24:O32)</f>
        <v>421489.67</v>
      </c>
      <c r="P33" s="268">
        <f>SUM(P24:P32)</f>
        <v>358928201.49000007</v>
      </c>
      <c r="Q33" s="268">
        <f>SUM(Q24:Q32)</f>
        <v>221308808</v>
      </c>
      <c r="S33" s="187">
        <f>SUM(S24:S32)</f>
        <v>702823.38989999995</v>
      </c>
      <c r="T33" s="268">
        <f>SUM(T24:T32)</f>
        <v>-197454639</v>
      </c>
      <c r="V33" s="187">
        <f>SUM(V24:V32)</f>
        <v>61832.77343999999</v>
      </c>
      <c r="X33" s="187">
        <f>SUM(X24:X32)</f>
        <v>1186145.8333400004</v>
      </c>
      <c r="Z33" s="268">
        <f>SUM(Z24:Z32)</f>
        <v>382782370.49000007</v>
      </c>
      <c r="AB33" s="268">
        <f>SUM(AB24:AB32)</f>
        <v>1207880.2139820398</v>
      </c>
      <c r="AC33" s="187">
        <f>SUM(AC24:AC32)</f>
        <v>-21734.380642040152</v>
      </c>
      <c r="AD33" s="268">
        <f>SUM(AD24:AD32)</f>
        <v>72563984.614075035</v>
      </c>
      <c r="AE33" s="265">
        <f t="shared" si="17"/>
        <v>-1.8323531585352833E-2</v>
      </c>
    </row>
    <row r="34" spans="1:31">
      <c r="A34" s="176" t="s">
        <v>183</v>
      </c>
      <c r="B34" s="148"/>
      <c r="C34" s="170"/>
      <c r="D34" s="177">
        <v>531378.88</v>
      </c>
      <c r="E34" s="177"/>
      <c r="F34" s="177"/>
      <c r="G34" s="170">
        <f>SUM(D34:F34)</f>
        <v>531378.88</v>
      </c>
      <c r="H34" s="170"/>
      <c r="I34" s="170">
        <f t="shared" si="9"/>
        <v>531378.88</v>
      </c>
      <c r="U34" s="269"/>
    </row>
    <row r="35" spans="1:31">
      <c r="A35" s="176" t="s">
        <v>184</v>
      </c>
      <c r="B35" s="148"/>
      <c r="C35" s="188"/>
      <c r="D35" s="177">
        <v>1783200.14</v>
      </c>
      <c r="E35" s="177"/>
      <c r="F35" s="177"/>
      <c r="G35" s="170">
        <f>SUM(D35:F35)</f>
        <v>1783200.14</v>
      </c>
      <c r="H35" s="170"/>
      <c r="I35" s="170">
        <f t="shared" si="9"/>
        <v>1783200.14</v>
      </c>
      <c r="U35" s="269" t="s">
        <v>364</v>
      </c>
      <c r="V35" s="1" t="s">
        <v>225</v>
      </c>
      <c r="X35" s="188">
        <v>0.95332300000000003</v>
      </c>
      <c r="AA35" s="1" t="s">
        <v>226</v>
      </c>
      <c r="AB35" s="1" t="s">
        <v>227</v>
      </c>
      <c r="AD35" s="1" t="s">
        <v>228</v>
      </c>
    </row>
    <row r="36" spans="1:31">
      <c r="A36" s="176" t="s">
        <v>185</v>
      </c>
      <c r="B36" s="148"/>
      <c r="C36" s="188"/>
      <c r="D36" s="177">
        <v>1561917.5</v>
      </c>
      <c r="E36" s="177"/>
      <c r="F36" s="177"/>
      <c r="G36" s="170">
        <f>SUM(D36:F36)</f>
        <v>1561917.5</v>
      </c>
      <c r="H36" s="170"/>
      <c r="I36" s="170">
        <f t="shared" si="9"/>
        <v>1561917.5</v>
      </c>
      <c r="T36" s="1" t="s">
        <v>138</v>
      </c>
      <c r="U36" s="1" t="s">
        <v>229</v>
      </c>
      <c r="X36" s="270">
        <f>(X24+X25)*X35</f>
        <v>545755.03657425975</v>
      </c>
      <c r="Z36" s="1" t="s">
        <v>19</v>
      </c>
      <c r="AA36" s="184">
        <f>P24+P25+Q24+Q25+T24+T25</f>
        <v>220087718.96099997</v>
      </c>
      <c r="AB36" s="188">
        <v>2.6700000000000001E-3</v>
      </c>
      <c r="AC36" s="263">
        <f>AA36*AB36</f>
        <v>587634.20962586987</v>
      </c>
      <c r="AD36" s="263">
        <f>X36-AC36</f>
        <v>-41879.173051610123</v>
      </c>
      <c r="AE36" s="265">
        <f>AD36/X36</f>
        <v>-7.6736209920275675E-2</v>
      </c>
    </row>
    <row r="37" spans="1:31">
      <c r="A37" s="148"/>
      <c r="B37" s="148"/>
      <c r="C37" s="162">
        <f t="shared" ref="C37:I37" si="19">SUM(C24:C36)</f>
        <v>4224019</v>
      </c>
      <c r="D37" s="162">
        <f t="shared" si="19"/>
        <v>43973465.980000012</v>
      </c>
      <c r="E37" s="162">
        <f t="shared" si="19"/>
        <v>-24462987</v>
      </c>
      <c r="F37" s="162">
        <f t="shared" si="19"/>
        <v>26782720</v>
      </c>
      <c r="G37" s="162">
        <f t="shared" si="19"/>
        <v>46293198.980000012</v>
      </c>
      <c r="H37" s="162">
        <f t="shared" si="19"/>
        <v>-400128.32921000005</v>
      </c>
      <c r="I37" s="162">
        <f t="shared" si="19"/>
        <v>45893070.650790013</v>
      </c>
      <c r="T37" s="1" t="s">
        <v>138</v>
      </c>
      <c r="U37" s="1" t="s">
        <v>230</v>
      </c>
      <c r="X37" s="270">
        <f>SUM(X26:X32)*X35</f>
        <v>585025.06770292914</v>
      </c>
      <c r="Z37" s="1" t="s">
        <v>175</v>
      </c>
      <c r="AA37" s="184">
        <f>SUM(P26:Q32,T26:T32)</f>
        <v>162694651.52900004</v>
      </c>
      <c r="AB37" s="188">
        <v>3.49E-3</v>
      </c>
      <c r="AC37" s="263">
        <f>AA37*AB37</f>
        <v>567804.33383621019</v>
      </c>
      <c r="AD37" s="263">
        <f>X37-AC37</f>
        <v>17220.733866718947</v>
      </c>
      <c r="AE37" s="265">
        <f>AD37/X37</f>
        <v>2.9435890558220476E-2</v>
      </c>
    </row>
    <row r="38" spans="1:31" ht="15.75" thickBot="1">
      <c r="A38" s="148"/>
      <c r="B38" s="148"/>
      <c r="D38" s="163"/>
      <c r="E38" s="148"/>
      <c r="F38" s="148"/>
      <c r="Z38" s="1" t="s">
        <v>211</v>
      </c>
    </row>
    <row r="39" spans="1:31">
      <c r="A39" s="148" t="s">
        <v>19</v>
      </c>
      <c r="B39" s="148"/>
      <c r="C39" s="165">
        <f t="shared" ref="C39:I39" si="20">C24+C25</f>
        <v>2013633.5</v>
      </c>
      <c r="D39" s="164">
        <f t="shared" si="20"/>
        <v>17895997.23</v>
      </c>
      <c r="E39" s="164">
        <f t="shared" si="20"/>
        <v>-9081163</v>
      </c>
      <c r="F39" s="164">
        <f t="shared" si="20"/>
        <v>11275732</v>
      </c>
      <c r="G39" s="164">
        <f t="shared" si="20"/>
        <v>20090566.23</v>
      </c>
      <c r="H39" s="164">
        <f t="shared" si="20"/>
        <v>-124473.65654000005</v>
      </c>
      <c r="I39" s="165">
        <f t="shared" si="20"/>
        <v>19966092.573460001</v>
      </c>
      <c r="S39" s="263">
        <f>S33+V33</f>
        <v>764656.16333999997</v>
      </c>
      <c r="T39" s="1" t="s">
        <v>351</v>
      </c>
    </row>
    <row r="40" spans="1:31" ht="6" customHeight="1">
      <c r="A40" s="148"/>
      <c r="B40" s="148"/>
      <c r="C40" s="169"/>
      <c r="D40" s="164"/>
      <c r="E40" s="148"/>
      <c r="F40" s="148"/>
      <c r="I40" s="185"/>
    </row>
    <row r="41" spans="1:31" ht="15.75" thickBot="1">
      <c r="A41" s="148" t="s">
        <v>175</v>
      </c>
      <c r="B41" s="148"/>
      <c r="C41" s="171">
        <f>SUM(C26:C29,C31:C33)</f>
        <v>1658385.5</v>
      </c>
      <c r="D41" s="172">
        <f t="shared" ref="D41:I41" si="21">SUM(D26:D29,D31:D33)</f>
        <v>16582057.740000002</v>
      </c>
      <c r="E41" s="172">
        <f t="shared" si="21"/>
        <v>-9369505</v>
      </c>
      <c r="F41" s="172">
        <f t="shared" si="21"/>
        <v>9855412</v>
      </c>
      <c r="G41" s="172">
        <f t="shared" si="21"/>
        <v>17067964.740000002</v>
      </c>
      <c r="H41" s="172">
        <f t="shared" si="21"/>
        <v>-302083.85369999992</v>
      </c>
      <c r="I41" s="171">
        <f t="shared" si="21"/>
        <v>16765880.886300003</v>
      </c>
      <c r="S41" s="263">
        <f>E74</f>
        <v>764656.16333999997</v>
      </c>
    </row>
    <row r="42" spans="1:31">
      <c r="A42" s="148"/>
      <c r="B42" s="148"/>
      <c r="C42" s="183"/>
      <c r="D42" s="172"/>
      <c r="E42" s="172"/>
      <c r="F42" s="172"/>
      <c r="G42" s="172"/>
      <c r="H42" s="172"/>
      <c r="I42" s="183"/>
    </row>
    <row r="43" spans="1:31">
      <c r="C43" s="186">
        <v>43040</v>
      </c>
      <c r="D43" s="287">
        <v>43770</v>
      </c>
      <c r="E43" s="287">
        <v>43405</v>
      </c>
      <c r="F43" s="186">
        <v>43770</v>
      </c>
      <c r="G43" s="186">
        <v>43739</v>
      </c>
      <c r="H43" s="186">
        <v>43678</v>
      </c>
      <c r="I43" s="186">
        <v>43739</v>
      </c>
      <c r="J43" s="186">
        <v>43647</v>
      </c>
      <c r="K43" s="186"/>
      <c r="L43" s="337" t="s">
        <v>311</v>
      </c>
      <c r="M43" s="337"/>
      <c r="N43" s="337"/>
      <c r="O43" s="337"/>
      <c r="P43" s="337"/>
      <c r="Q43" s="337"/>
    </row>
    <row r="44" spans="1:31" ht="40.9" customHeight="1">
      <c r="A44" s="175" t="s">
        <v>186</v>
      </c>
      <c r="B44" s="150"/>
      <c r="C44" s="161" t="s">
        <v>187</v>
      </c>
      <c r="D44" s="161" t="s">
        <v>187</v>
      </c>
      <c r="E44" s="161" t="s">
        <v>201</v>
      </c>
      <c r="F44" s="161" t="s">
        <v>201</v>
      </c>
      <c r="G44" s="161" t="s">
        <v>188</v>
      </c>
      <c r="H44" s="161" t="s">
        <v>189</v>
      </c>
      <c r="I44" s="161" t="s">
        <v>190</v>
      </c>
      <c r="J44" s="161" t="s">
        <v>191</v>
      </c>
      <c r="K44" s="348"/>
      <c r="L44" s="192" t="s">
        <v>318</v>
      </c>
      <c r="M44" s="192" t="s">
        <v>319</v>
      </c>
      <c r="O44" s="338" t="s">
        <v>315</v>
      </c>
      <c r="P44" s="338" t="s">
        <v>316</v>
      </c>
      <c r="Q44" s="338" t="s">
        <v>317</v>
      </c>
    </row>
    <row r="45" spans="1:31">
      <c r="A45" s="176" t="s">
        <v>127</v>
      </c>
      <c r="B45" s="148"/>
      <c r="C45" s="167">
        <v>-8.0999999999999996E-4</v>
      </c>
      <c r="D45" s="167">
        <v>-4.1399999999999996E-3</v>
      </c>
      <c r="E45" s="167">
        <v>-1.16E-3</v>
      </c>
      <c r="F45" s="167">
        <v>2.7899999999999999E-3</v>
      </c>
      <c r="G45" s="167"/>
      <c r="H45" s="167">
        <v>3.2299999999999998E-3</v>
      </c>
      <c r="I45" s="167">
        <v>1.2099999999999999E-3</v>
      </c>
      <c r="J45" s="167">
        <v>-2.5000000000000001E-4</v>
      </c>
      <c r="K45" s="167"/>
      <c r="L45" s="167">
        <f>C45+E45+G45+H45+I45+J45</f>
        <v>2.2199999999999998E-3</v>
      </c>
      <c r="M45" s="339">
        <f>D45+F45+G45+H45+I45+J45</f>
        <v>2.8399999999999996E-3</v>
      </c>
      <c r="O45" s="340">
        <f>-F3*L45</f>
        <v>219684.30245999998</v>
      </c>
      <c r="P45" s="340">
        <f t="shared" ref="P45:P57" si="22">G3*M45</f>
        <v>346007.10875999997</v>
      </c>
      <c r="Q45" s="341">
        <f>P45-O45</f>
        <v>126322.8063</v>
      </c>
    </row>
    <row r="46" spans="1:31">
      <c r="A46" s="176" t="s">
        <v>169</v>
      </c>
      <c r="B46" s="148"/>
      <c r="C46" s="167">
        <v>-8.0999999999999996E-4</v>
      </c>
      <c r="D46" s="167">
        <v>-4.1399999999999996E-3</v>
      </c>
      <c r="E46" s="167">
        <v>-1.16E-3</v>
      </c>
      <c r="F46" s="167">
        <v>2.7899999999999999E-3</v>
      </c>
      <c r="G46" s="167">
        <v>-3.0640000000000001E-2</v>
      </c>
      <c r="H46" s="167">
        <v>3.2299999999999998E-3</v>
      </c>
      <c r="I46" s="167">
        <v>1.2099999999999999E-3</v>
      </c>
      <c r="J46" s="167">
        <f>J45</f>
        <v>-2.5000000000000001E-4</v>
      </c>
      <c r="K46" s="167"/>
      <c r="L46" s="167">
        <f t="shared" ref="L46:L57" si="23">C46+E46+G46+H46+I46+J46</f>
        <v>-2.8420000000000001E-2</v>
      </c>
      <c r="M46" s="339">
        <f t="shared" ref="M46:M57" si="24">D46+F46+G46+H46+I46+J46</f>
        <v>-2.7799999999999998E-2</v>
      </c>
      <c r="O46" s="340">
        <f t="shared" ref="O46:O57" si="25">-F4*L46</f>
        <v>-3871.1450400000003</v>
      </c>
      <c r="P46" s="340">
        <f t="shared" si="22"/>
        <v>-5720.2947999999997</v>
      </c>
      <c r="Q46" s="341">
        <f t="shared" ref="Q46:Q57" si="26">P46-O46</f>
        <v>-1849.1497599999993</v>
      </c>
    </row>
    <row r="47" spans="1:31">
      <c r="A47" s="176" t="s">
        <v>128</v>
      </c>
      <c r="B47" s="148"/>
      <c r="C47" s="167">
        <v>0</v>
      </c>
      <c r="D47" s="167">
        <v>0</v>
      </c>
      <c r="E47" s="167">
        <v>5.4000000000000001E-4</v>
      </c>
      <c r="F47" s="167">
        <v>3.65E-3</v>
      </c>
      <c r="G47" s="167"/>
      <c r="H47" s="167">
        <v>4.2599999999999999E-3</v>
      </c>
      <c r="I47" s="167">
        <v>1.7600000000000001E-3</v>
      </c>
      <c r="J47" s="167">
        <v>-2.5000000000000001E-4</v>
      </c>
      <c r="K47" s="167"/>
      <c r="L47" s="167">
        <f t="shared" si="23"/>
        <v>6.3099999999999996E-3</v>
      </c>
      <c r="M47" s="339">
        <f t="shared" si="24"/>
        <v>9.4199999999999996E-3</v>
      </c>
      <c r="O47" s="340">
        <f t="shared" si="25"/>
        <v>157810.79684999998</v>
      </c>
      <c r="P47" s="340">
        <f t="shared" si="22"/>
        <v>259210.54505999997</v>
      </c>
      <c r="Q47" s="341">
        <f t="shared" si="26"/>
        <v>101399.74820999999</v>
      </c>
    </row>
    <row r="48" spans="1:31">
      <c r="A48" s="176" t="s">
        <v>129</v>
      </c>
      <c r="B48" s="148"/>
      <c r="C48" s="167">
        <v>-8.0999999999999996E-4</v>
      </c>
      <c r="D48" s="167">
        <v>-4.1399999999999996E-3</v>
      </c>
      <c r="E48" s="167">
        <v>5.4000000000000001E-4</v>
      </c>
      <c r="F48" s="167">
        <v>3.65E-3</v>
      </c>
      <c r="G48" s="167"/>
      <c r="H48" s="167">
        <v>4.2599999999999999E-3</v>
      </c>
      <c r="I48" s="167">
        <v>1.7600000000000001E-3</v>
      </c>
      <c r="J48" s="167">
        <f>J47</f>
        <v>-2.5000000000000001E-4</v>
      </c>
      <c r="K48" s="167"/>
      <c r="L48" s="167">
        <f t="shared" si="23"/>
        <v>5.4999999999999997E-3</v>
      </c>
      <c r="M48" s="339">
        <f t="shared" si="24"/>
        <v>5.28E-3</v>
      </c>
      <c r="O48" s="340">
        <f t="shared" si="25"/>
        <v>13819.261499999999</v>
      </c>
      <c r="P48" s="340">
        <f t="shared" si="22"/>
        <v>16295.405279999999</v>
      </c>
      <c r="Q48" s="341">
        <f t="shared" si="26"/>
        <v>2476.1437800000003</v>
      </c>
    </row>
    <row r="49" spans="1:17" ht="14.45" customHeight="1">
      <c r="A49" s="176" t="s">
        <v>130</v>
      </c>
      <c r="B49" s="148"/>
      <c r="C49" s="167">
        <v>0</v>
      </c>
      <c r="D49" s="167">
        <v>0</v>
      </c>
      <c r="E49" s="167">
        <v>5.4000000000000001E-4</v>
      </c>
      <c r="F49" s="167">
        <v>3.65E-3</v>
      </c>
      <c r="G49" s="167"/>
      <c r="H49" s="167">
        <v>3.3300000000000001E-3</v>
      </c>
      <c r="I49" s="167">
        <v>1.2700000000000001E-3</v>
      </c>
      <c r="J49" s="167">
        <v>-2.5999999999999998E-4</v>
      </c>
      <c r="K49" s="167"/>
      <c r="L49" s="167">
        <f t="shared" si="23"/>
        <v>4.8800000000000007E-3</v>
      </c>
      <c r="M49" s="339">
        <f t="shared" si="24"/>
        <v>7.9900000000000006E-3</v>
      </c>
      <c r="O49" s="340">
        <f t="shared" si="25"/>
        <v>318489.45704000007</v>
      </c>
      <c r="P49" s="340">
        <f t="shared" si="22"/>
        <v>517782.76150000002</v>
      </c>
      <c r="Q49" s="341">
        <f t="shared" si="26"/>
        <v>199293.30445999996</v>
      </c>
    </row>
    <row r="50" spans="1:17">
      <c r="A50" s="176" t="s">
        <v>131</v>
      </c>
      <c r="B50" s="148"/>
      <c r="C50" s="167">
        <v>-8.0999999999999996E-4</v>
      </c>
      <c r="D50" s="167">
        <v>-4.1399999999999996E-3</v>
      </c>
      <c r="E50" s="167">
        <v>5.4000000000000001E-4</v>
      </c>
      <c r="F50" s="167">
        <v>3.65E-3</v>
      </c>
      <c r="G50" s="167"/>
      <c r="H50" s="167">
        <v>3.3300000000000001E-3</v>
      </c>
      <c r="I50" s="167">
        <v>1.2700000000000001E-3</v>
      </c>
      <c r="J50" s="167">
        <f>J49</f>
        <v>-2.5999999999999998E-4</v>
      </c>
      <c r="K50" s="167"/>
      <c r="L50" s="167">
        <f t="shared" si="23"/>
        <v>4.0700000000000007E-3</v>
      </c>
      <c r="M50" s="339">
        <f t="shared" si="24"/>
        <v>3.850000000000001E-3</v>
      </c>
      <c r="O50" s="340">
        <f t="shared" si="25"/>
        <v>6140.3927200000007</v>
      </c>
      <c r="P50" s="340">
        <f t="shared" si="22"/>
        <v>6254.1402000000016</v>
      </c>
      <c r="Q50" s="341">
        <f t="shared" si="26"/>
        <v>113.74748000000091</v>
      </c>
    </row>
    <row r="51" spans="1:17">
      <c r="A51" s="176" t="s">
        <v>132</v>
      </c>
      <c r="B51" s="148"/>
      <c r="C51" s="167">
        <v>0</v>
      </c>
      <c r="D51" s="167">
        <v>0</v>
      </c>
      <c r="E51" s="167">
        <v>0</v>
      </c>
      <c r="F51" s="167"/>
      <c r="G51" s="167"/>
      <c r="H51" s="167">
        <v>2.0500000000000002E-3</v>
      </c>
      <c r="I51" s="167">
        <v>8.0000000000000004E-4</v>
      </c>
      <c r="J51" s="167">
        <v>-2.4000000000000001E-4</v>
      </c>
      <c r="K51" s="167"/>
      <c r="L51" s="167">
        <f t="shared" si="23"/>
        <v>2.6099999999999999E-3</v>
      </c>
      <c r="M51" s="339">
        <f t="shared" si="24"/>
        <v>2.6099999999999999E-3</v>
      </c>
      <c r="O51" s="340">
        <f t="shared" si="25"/>
        <v>153279.31005</v>
      </c>
      <c r="P51" s="340">
        <f t="shared" si="22"/>
        <v>126850.12901999999</v>
      </c>
      <c r="Q51" s="341">
        <f t="shared" si="26"/>
        <v>-26429.181030000007</v>
      </c>
    </row>
    <row r="52" spans="1:17">
      <c r="A52" s="176" t="s">
        <v>170</v>
      </c>
      <c r="B52" s="148"/>
      <c r="C52" s="167">
        <v>0</v>
      </c>
      <c r="D52" s="167">
        <v>0</v>
      </c>
      <c r="E52" s="167">
        <v>0</v>
      </c>
      <c r="F52" s="167"/>
      <c r="G52" s="167"/>
      <c r="H52" s="167">
        <v>2.0500000000000002E-3</v>
      </c>
      <c r="I52" s="167">
        <v>0</v>
      </c>
      <c r="J52" s="167">
        <f>J51</f>
        <v>-2.4000000000000001E-4</v>
      </c>
      <c r="K52" s="167"/>
      <c r="L52" s="167">
        <f t="shared" si="23"/>
        <v>1.8100000000000002E-3</v>
      </c>
      <c r="M52" s="339">
        <f t="shared" si="24"/>
        <v>1.8100000000000002E-3</v>
      </c>
      <c r="O52" s="340">
        <f t="shared" si="25"/>
        <v>63350.000000000007</v>
      </c>
      <c r="P52" s="340">
        <f t="shared" si="22"/>
        <v>63350.000000000007</v>
      </c>
      <c r="Q52" s="341">
        <f t="shared" si="26"/>
        <v>0</v>
      </c>
    </row>
    <row r="53" spans="1:17">
      <c r="A53" s="176" t="s">
        <v>171</v>
      </c>
      <c r="B53" s="148"/>
      <c r="C53" s="167">
        <v>0</v>
      </c>
      <c r="D53" s="167">
        <v>0</v>
      </c>
      <c r="E53" s="167">
        <v>5.4000000000000001E-4</v>
      </c>
      <c r="F53" s="167">
        <v>3.65E-3</v>
      </c>
      <c r="G53" s="167"/>
      <c r="H53" s="167">
        <v>2.82E-3</v>
      </c>
      <c r="I53" s="167">
        <v>1.1000000000000001E-3</v>
      </c>
      <c r="J53" s="167">
        <v>-2.4000000000000001E-4</v>
      </c>
      <c r="K53" s="167"/>
      <c r="L53" s="167">
        <f t="shared" si="23"/>
        <v>4.2200000000000007E-3</v>
      </c>
      <c r="M53" s="339">
        <f t="shared" si="24"/>
        <v>7.3300000000000006E-3</v>
      </c>
      <c r="O53" s="340">
        <f t="shared" si="25"/>
        <v>0</v>
      </c>
      <c r="P53" s="340">
        <f t="shared" si="22"/>
        <v>0</v>
      </c>
      <c r="Q53" s="341">
        <f t="shared" si="26"/>
        <v>0</v>
      </c>
    </row>
    <row r="54" spans="1:17">
      <c r="A54" s="176" t="s">
        <v>133</v>
      </c>
      <c r="B54" s="148"/>
      <c r="C54" s="167">
        <v>0</v>
      </c>
      <c r="D54" s="167">
        <v>0</v>
      </c>
      <c r="E54" s="167">
        <v>5.4000000000000001E-4</v>
      </c>
      <c r="F54" s="167">
        <v>3.65E-3</v>
      </c>
      <c r="G54" s="167"/>
      <c r="H54" s="167">
        <v>2.82E-3</v>
      </c>
      <c r="I54" s="167">
        <v>1.1000000000000001E-3</v>
      </c>
      <c r="J54" s="167">
        <f>J53</f>
        <v>-2.4000000000000001E-4</v>
      </c>
      <c r="K54" s="167"/>
      <c r="L54" s="167">
        <f t="shared" si="23"/>
        <v>4.2200000000000007E-3</v>
      </c>
      <c r="M54" s="339">
        <f t="shared" si="24"/>
        <v>7.3300000000000006E-3</v>
      </c>
      <c r="O54" s="340">
        <f t="shared" si="25"/>
        <v>16371.274780000003</v>
      </c>
      <c r="P54" s="340">
        <f t="shared" si="22"/>
        <v>15351.438900000001</v>
      </c>
      <c r="Q54" s="341">
        <f t="shared" si="26"/>
        <v>-1019.8358800000024</v>
      </c>
    </row>
    <row r="55" spans="1:17">
      <c r="A55" s="176" t="s">
        <v>134</v>
      </c>
      <c r="B55" s="148"/>
      <c r="C55" s="167">
        <v>-8.0999999999999996E-4</v>
      </c>
      <c r="D55" s="167">
        <v>-4.1399999999999996E-3</v>
      </c>
      <c r="E55" s="167">
        <v>5.4000000000000001E-4</v>
      </c>
      <c r="F55" s="167">
        <v>3.65E-3</v>
      </c>
      <c r="G55" s="167"/>
      <c r="H55" s="167">
        <v>2.82E-3</v>
      </c>
      <c r="I55" s="167">
        <v>1.1000000000000001E-3</v>
      </c>
      <c r="J55" s="167">
        <f>J54</f>
        <v>-2.4000000000000001E-4</v>
      </c>
      <c r="K55" s="167"/>
      <c r="L55" s="167">
        <f t="shared" si="23"/>
        <v>3.4100000000000003E-3</v>
      </c>
      <c r="M55" s="339">
        <f t="shared" si="24"/>
        <v>3.1900000000000006E-3</v>
      </c>
      <c r="O55" s="340">
        <f t="shared" si="25"/>
        <v>637.42448000000002</v>
      </c>
      <c r="P55" s="340">
        <f t="shared" si="22"/>
        <v>458.17013000000009</v>
      </c>
      <c r="Q55" s="341">
        <f t="shared" si="26"/>
        <v>-179.25434999999993</v>
      </c>
    </row>
    <row r="56" spans="1:17" ht="15" customHeight="1">
      <c r="A56" s="176" t="s">
        <v>183</v>
      </c>
      <c r="B56" s="148"/>
      <c r="C56" s="167">
        <v>0</v>
      </c>
      <c r="D56" s="167">
        <v>0</v>
      </c>
      <c r="E56" s="167">
        <v>0</v>
      </c>
      <c r="F56" s="167"/>
      <c r="G56" s="167"/>
      <c r="H56" s="181">
        <v>1.3939999999999999E-2</v>
      </c>
      <c r="I56" s="356"/>
      <c r="J56" s="181">
        <v>-4.4999999999999999E-4</v>
      </c>
      <c r="K56" s="181"/>
      <c r="L56" s="167">
        <f t="shared" si="23"/>
        <v>1.3489999999999999E-2</v>
      </c>
      <c r="M56" s="339">
        <f t="shared" si="24"/>
        <v>1.3489999999999999E-2</v>
      </c>
      <c r="O56" s="340">
        <f t="shared" si="25"/>
        <v>0</v>
      </c>
      <c r="P56" s="340">
        <f t="shared" si="22"/>
        <v>0</v>
      </c>
      <c r="Q56" s="341">
        <f t="shared" si="26"/>
        <v>0</v>
      </c>
    </row>
    <row r="57" spans="1:17" ht="16.5" customHeight="1">
      <c r="A57" s="176" t="s">
        <v>174</v>
      </c>
      <c r="B57" s="148"/>
      <c r="C57" s="167">
        <v>-8.0999999999999996E-4</v>
      </c>
      <c r="D57" s="167">
        <v>-4.1399999999999996E-3</v>
      </c>
      <c r="E57" s="167">
        <v>0</v>
      </c>
      <c r="F57" s="167"/>
      <c r="G57" s="167"/>
      <c r="H57" s="181">
        <v>1.3939999999999999E-2</v>
      </c>
      <c r="I57" s="356"/>
      <c r="J57" s="181">
        <v>-4.4999999999999999E-4</v>
      </c>
      <c r="K57" s="181"/>
      <c r="L57" s="167">
        <f t="shared" si="23"/>
        <v>1.2679999999999999E-2</v>
      </c>
      <c r="M57" s="339">
        <f t="shared" si="24"/>
        <v>9.3499999999999989E-3</v>
      </c>
      <c r="O57" s="340">
        <f t="shared" si="25"/>
        <v>0</v>
      </c>
      <c r="P57" s="340">
        <f t="shared" si="22"/>
        <v>0</v>
      </c>
      <c r="Q57" s="341">
        <f t="shared" si="26"/>
        <v>0</v>
      </c>
    </row>
    <row r="58" spans="1:17" ht="7.15" customHeight="1">
      <c r="A58" s="176"/>
      <c r="B58" s="148"/>
      <c r="C58" s="167"/>
      <c r="D58" s="167"/>
      <c r="E58" s="167"/>
      <c r="F58" s="167"/>
      <c r="G58" s="181"/>
      <c r="H58" s="349"/>
      <c r="I58" s="167"/>
      <c r="J58" s="181"/>
      <c r="K58" s="167"/>
      <c r="L58" s="282"/>
      <c r="M58" s="337"/>
      <c r="O58" s="337"/>
      <c r="P58" s="337"/>
      <c r="Q58" s="337"/>
    </row>
    <row r="59" spans="1:17" hidden="1">
      <c r="A59" s="176"/>
      <c r="B59" s="148"/>
      <c r="C59" s="167"/>
      <c r="D59" s="167"/>
      <c r="E59" s="167"/>
      <c r="F59" s="167"/>
      <c r="G59" s="181"/>
      <c r="H59" s="349"/>
      <c r="I59" s="167"/>
      <c r="J59" s="181"/>
      <c r="K59" s="167"/>
      <c r="L59" s="342"/>
      <c r="M59" s="343"/>
      <c r="O59" s="148"/>
      <c r="P59" s="337"/>
      <c r="Q59" s="337"/>
    </row>
    <row r="60" spans="1:17" hidden="1">
      <c r="F60" s="148"/>
      <c r="K60" s="337"/>
      <c r="L60" s="337"/>
      <c r="M60" s="343"/>
      <c r="O60" s="343"/>
      <c r="P60" s="337"/>
      <c r="Q60" s="337"/>
    </row>
    <row r="61" spans="1:17" ht="41.45" customHeight="1">
      <c r="A61" s="175" t="s">
        <v>192</v>
      </c>
      <c r="B61" s="150"/>
      <c r="C61" s="168" t="s">
        <v>307</v>
      </c>
      <c r="D61" s="168" t="s">
        <v>370</v>
      </c>
      <c r="E61" s="168" t="s">
        <v>201</v>
      </c>
      <c r="F61" s="168" t="s">
        <v>193</v>
      </c>
      <c r="G61" s="168" t="s">
        <v>194</v>
      </c>
      <c r="H61" s="168" t="s">
        <v>195</v>
      </c>
      <c r="I61" s="168" t="s">
        <v>196</v>
      </c>
      <c r="J61" s="168" t="s">
        <v>197</v>
      </c>
      <c r="K61" s="337"/>
      <c r="L61" s="337"/>
      <c r="M61" s="164"/>
      <c r="O61" s="254">
        <f>SUM(O45:O57)</f>
        <v>945711.07484000013</v>
      </c>
      <c r="P61" s="254">
        <f>SUM(P45:P57)</f>
        <v>1345839.40405</v>
      </c>
      <c r="Q61" s="254">
        <f>SUM(Q45:Q57)</f>
        <v>400128.32920999994</v>
      </c>
    </row>
    <row r="62" spans="1:17">
      <c r="A62" s="176" t="s">
        <v>127</v>
      </c>
      <c r="C62" s="164">
        <f>F3*C45+G3*D45</f>
        <v>-424235.56112999993</v>
      </c>
      <c r="D62" s="164">
        <v>0</v>
      </c>
      <c r="E62" s="164">
        <f>F3*E45+G3*F45</f>
        <v>454705.43018999998</v>
      </c>
      <c r="F62" s="164">
        <f>(G45*H3)</f>
        <v>0</v>
      </c>
      <c r="G62" s="164">
        <f>H45*H3</f>
        <v>73891.405079999997</v>
      </c>
      <c r="H62" s="164">
        <f>(I45*H3)</f>
        <v>27680.681159999996</v>
      </c>
      <c r="I62" s="164">
        <f t="shared" ref="I62:I72" si="27">(J45*H3)</f>
        <v>-5719.1490000000003</v>
      </c>
      <c r="J62" s="164">
        <f t="shared" ref="J62:J68" si="28">SUM(C62:I62)</f>
        <v>126322.80630000005</v>
      </c>
      <c r="K62" s="337"/>
      <c r="L62" s="337"/>
      <c r="M62" s="164"/>
      <c r="O62" s="347">
        <f>'10.2019 Base Rate Revenue'!P61</f>
        <v>945711.07484000013</v>
      </c>
      <c r="P62" s="337"/>
      <c r="Q62" s="341">
        <f>J74</f>
        <v>400128.32921000005</v>
      </c>
    </row>
    <row r="63" spans="1:17">
      <c r="A63" s="176" t="s">
        <v>169</v>
      </c>
      <c r="C63" s="164">
        <f t="shared" ref="C63:C72" si="29">F4*C46+G4*D46</f>
        <v>-741.53951999999992</v>
      </c>
      <c r="D63" s="164">
        <v>0</v>
      </c>
      <c r="E63" s="164">
        <f t="shared" ref="E63:E72" si="30">F4*E46+G4*F46</f>
        <v>732.09305999999992</v>
      </c>
      <c r="F63" s="164">
        <f t="shared" ref="F63:F72" si="31">(G46*H4)</f>
        <v>-2131.13456</v>
      </c>
      <c r="G63" s="164">
        <f t="shared" ref="G63:G72" si="32">H46*H4</f>
        <v>224.65941999999998</v>
      </c>
      <c r="H63" s="164">
        <f t="shared" ref="H63:H72" si="33">(I46*H4)</f>
        <v>84.160339999999991</v>
      </c>
      <c r="I63" s="164">
        <f t="shared" si="27"/>
        <v>-17.388500000000001</v>
      </c>
      <c r="J63" s="164">
        <f t="shared" si="28"/>
        <v>-1849.1497600000002</v>
      </c>
      <c r="M63" s="164"/>
    </row>
    <row r="64" spans="1:17">
      <c r="A64" s="176" t="s">
        <v>128</v>
      </c>
      <c r="C64" s="164">
        <f t="shared" si="29"/>
        <v>0</v>
      </c>
      <c r="D64" s="164">
        <v>0</v>
      </c>
      <c r="E64" s="164">
        <f t="shared" si="30"/>
        <v>86932.004050000003</v>
      </c>
      <c r="F64" s="164">
        <f t="shared" si="31"/>
        <v>0</v>
      </c>
      <c r="G64" s="164">
        <f t="shared" si="32"/>
        <v>10681.558079999999</v>
      </c>
      <c r="H64" s="164">
        <f t="shared" si="33"/>
        <v>4413.0380800000003</v>
      </c>
      <c r="I64" s="164">
        <f t="shared" si="27"/>
        <v>-626.85199999999998</v>
      </c>
      <c r="J64" s="164">
        <f t="shared" si="28"/>
        <v>101399.74821000001</v>
      </c>
      <c r="M64" s="164"/>
    </row>
    <row r="65" spans="1:13">
      <c r="A65" s="176" t="s">
        <v>129</v>
      </c>
      <c r="C65" s="164">
        <f t="shared" si="29"/>
        <v>-10741.878809999998</v>
      </c>
      <c r="D65" s="164">
        <v>0</v>
      </c>
      <c r="E65" s="164">
        <f t="shared" si="30"/>
        <v>9908.0159300000014</v>
      </c>
      <c r="F65" s="164">
        <f t="shared" si="31"/>
        <v>0</v>
      </c>
      <c r="G65" s="164">
        <f t="shared" si="32"/>
        <v>2443.7830800000002</v>
      </c>
      <c r="H65" s="164">
        <f t="shared" si="33"/>
        <v>1009.6380800000001</v>
      </c>
      <c r="I65" s="164">
        <f t="shared" si="27"/>
        <v>-143.4145</v>
      </c>
      <c r="J65" s="164">
        <f t="shared" si="28"/>
        <v>2476.1437800000035</v>
      </c>
      <c r="M65" s="164"/>
    </row>
    <row r="66" spans="1:13">
      <c r="A66" s="176" t="s">
        <v>130</v>
      </c>
      <c r="C66" s="164">
        <f t="shared" si="29"/>
        <v>0</v>
      </c>
      <c r="D66" s="164">
        <v>0</v>
      </c>
      <c r="E66" s="164">
        <f t="shared" si="30"/>
        <v>201291.36667999998</v>
      </c>
      <c r="F66" s="164">
        <f t="shared" si="31"/>
        <v>0</v>
      </c>
      <c r="G66" s="164">
        <f t="shared" si="32"/>
        <v>-1533.07539</v>
      </c>
      <c r="H66" s="164">
        <f t="shared" si="33"/>
        <v>-584.68641000000002</v>
      </c>
      <c r="I66" s="164">
        <f t="shared" si="27"/>
        <v>119.69957999999998</v>
      </c>
      <c r="J66" s="164">
        <f t="shared" si="28"/>
        <v>199293.30445999996</v>
      </c>
      <c r="M66" s="164"/>
    </row>
    <row r="67" spans="1:13">
      <c r="A67" s="176" t="s">
        <v>131</v>
      </c>
      <c r="C67" s="164">
        <f t="shared" si="29"/>
        <v>-5503.1875199999995</v>
      </c>
      <c r="D67" s="164">
        <v>0</v>
      </c>
      <c r="E67" s="164">
        <f t="shared" si="30"/>
        <v>5114.5539600000002</v>
      </c>
      <c r="F67" s="164">
        <f t="shared" si="31"/>
        <v>0</v>
      </c>
      <c r="G67" s="164">
        <f t="shared" si="32"/>
        <v>385.46748000000002</v>
      </c>
      <c r="H67" s="164">
        <f t="shared" si="33"/>
        <v>147.01012</v>
      </c>
      <c r="I67" s="164">
        <f t="shared" si="27"/>
        <v>-30.096559999999997</v>
      </c>
      <c r="J67" s="164">
        <f t="shared" si="28"/>
        <v>113.74748000000072</v>
      </c>
      <c r="M67" s="164"/>
    </row>
    <row r="68" spans="1:13">
      <c r="A68" s="176" t="s">
        <v>132</v>
      </c>
      <c r="C68" s="164">
        <f t="shared" si="29"/>
        <v>0</v>
      </c>
      <c r="D68" s="164">
        <v>0</v>
      </c>
      <c r="E68" s="164">
        <f t="shared" si="30"/>
        <v>0</v>
      </c>
      <c r="F68" s="164">
        <f t="shared" si="31"/>
        <v>0</v>
      </c>
      <c r="G68" s="164">
        <f t="shared" si="32"/>
        <v>-20758.552150000003</v>
      </c>
      <c r="H68" s="164">
        <f t="shared" si="33"/>
        <v>-8100.8984</v>
      </c>
      <c r="I68" s="164">
        <f t="shared" si="27"/>
        <v>2430.2695200000003</v>
      </c>
      <c r="J68" s="164">
        <f t="shared" si="28"/>
        <v>-26429.18103</v>
      </c>
      <c r="M68" s="164"/>
    </row>
    <row r="69" spans="1:13">
      <c r="A69" s="176" t="s">
        <v>170</v>
      </c>
      <c r="C69" s="164">
        <f t="shared" si="29"/>
        <v>0</v>
      </c>
      <c r="D69" s="164">
        <v>0</v>
      </c>
      <c r="E69" s="164">
        <f t="shared" si="30"/>
        <v>0</v>
      </c>
      <c r="F69" s="164">
        <f t="shared" si="31"/>
        <v>0</v>
      </c>
      <c r="G69" s="164">
        <f t="shared" si="32"/>
        <v>0</v>
      </c>
      <c r="H69" s="164">
        <f t="shared" si="33"/>
        <v>0</v>
      </c>
      <c r="I69" s="164">
        <f t="shared" si="27"/>
        <v>0</v>
      </c>
      <c r="J69" s="164">
        <f>SUM(C69:I69)</f>
        <v>0</v>
      </c>
      <c r="M69" s="164"/>
    </row>
    <row r="70" spans="1:13">
      <c r="A70" s="176" t="s">
        <v>171</v>
      </c>
      <c r="C70" s="164">
        <f t="shared" si="29"/>
        <v>0</v>
      </c>
      <c r="D70" s="164">
        <v>0</v>
      </c>
      <c r="E70" s="164">
        <f t="shared" si="30"/>
        <v>0</v>
      </c>
      <c r="F70" s="164">
        <f t="shared" si="31"/>
        <v>0</v>
      </c>
      <c r="G70" s="164">
        <f t="shared" si="32"/>
        <v>0</v>
      </c>
      <c r="H70" s="164">
        <f t="shared" si="33"/>
        <v>0</v>
      </c>
      <c r="I70" s="164">
        <f t="shared" si="27"/>
        <v>0</v>
      </c>
      <c r="J70" s="164">
        <f>SUM(C70:I70)</f>
        <v>0</v>
      </c>
      <c r="M70" s="164"/>
    </row>
    <row r="71" spans="1:13">
      <c r="A71" s="176" t="s">
        <v>133</v>
      </c>
      <c r="C71" s="164">
        <f t="shared" si="29"/>
        <v>0</v>
      </c>
      <c r="D71" s="164">
        <v>0</v>
      </c>
      <c r="E71" s="164">
        <f t="shared" si="30"/>
        <v>5549.4020399999999</v>
      </c>
      <c r="F71" s="164">
        <f t="shared" si="31"/>
        <v>0</v>
      </c>
      <c r="G71" s="164">
        <f t="shared" si="32"/>
        <v>-5034.0355799999998</v>
      </c>
      <c r="H71" s="164">
        <f t="shared" si="33"/>
        <v>-1963.6309000000001</v>
      </c>
      <c r="I71" s="164">
        <f t="shared" si="27"/>
        <v>428.42856</v>
      </c>
      <c r="J71" s="164">
        <f>SUM(C71:I71)</f>
        <v>-1019.8358799999999</v>
      </c>
      <c r="M71" s="164"/>
    </row>
    <row r="72" spans="1:13">
      <c r="A72" s="176" t="s">
        <v>134</v>
      </c>
      <c r="C72" s="164">
        <f t="shared" si="29"/>
        <v>-443.20409999999998</v>
      </c>
      <c r="D72" s="164">
        <v>0</v>
      </c>
      <c r="E72" s="164">
        <f t="shared" si="30"/>
        <v>423.29743000000002</v>
      </c>
      <c r="F72" s="164">
        <f t="shared" si="31"/>
        <v>0</v>
      </c>
      <c r="G72" s="164">
        <f t="shared" si="32"/>
        <v>-122.10881999999999</v>
      </c>
      <c r="H72" s="164">
        <f t="shared" si="33"/>
        <v>-47.631100000000004</v>
      </c>
      <c r="I72" s="164">
        <f t="shared" si="27"/>
        <v>10.392240000000001</v>
      </c>
      <c r="J72" s="164">
        <f>SUM(C72:I72)</f>
        <v>-179.25434999999993</v>
      </c>
      <c r="M72" s="164"/>
    </row>
    <row r="73" spans="1:13">
      <c r="A73" s="176" t="s">
        <v>183</v>
      </c>
      <c r="C73" s="164"/>
      <c r="D73" s="164"/>
      <c r="E73" s="164"/>
      <c r="F73" s="164"/>
      <c r="G73" s="164"/>
      <c r="H73" s="164"/>
      <c r="I73" s="164"/>
      <c r="J73" s="164">
        <f>SUM(C73:I73)</f>
        <v>0</v>
      </c>
    </row>
    <row r="74" spans="1:13">
      <c r="A74" s="153"/>
      <c r="C74" s="187">
        <f t="shared" ref="C74:J74" si="34">SUM(C62:C73)</f>
        <v>-441665.3710799999</v>
      </c>
      <c r="D74" s="187">
        <f t="shared" si="34"/>
        <v>0</v>
      </c>
      <c r="E74" s="187">
        <f t="shared" si="34"/>
        <v>764656.16333999997</v>
      </c>
      <c r="F74" s="187">
        <f t="shared" si="34"/>
        <v>-2131.13456</v>
      </c>
      <c r="G74" s="254">
        <f t="shared" si="34"/>
        <v>60179.101199999997</v>
      </c>
      <c r="H74" s="187">
        <f t="shared" si="34"/>
        <v>22637.68096999999</v>
      </c>
      <c r="I74" s="187">
        <f t="shared" si="34"/>
        <v>-3548.1106599999994</v>
      </c>
      <c r="J74" s="187">
        <f t="shared" si="34"/>
        <v>400128.32921000005</v>
      </c>
    </row>
    <row r="75" spans="1:13" ht="7.9" customHeight="1"/>
    <row r="76" spans="1:13">
      <c r="A76" s="148" t="s">
        <v>19</v>
      </c>
      <c r="B76" s="148"/>
      <c r="C76" s="164">
        <f t="shared" ref="C76:I76" si="35">C62+C63</f>
        <v>-424977.10064999992</v>
      </c>
      <c r="D76" s="164">
        <f t="shared" si="35"/>
        <v>0</v>
      </c>
      <c r="E76" s="164">
        <f t="shared" si="35"/>
        <v>455437.52324999997</v>
      </c>
      <c r="F76" s="164">
        <f t="shared" si="35"/>
        <v>-2131.13456</v>
      </c>
      <c r="G76" s="164">
        <f t="shared" si="35"/>
        <v>74116.064499999993</v>
      </c>
      <c r="H76" s="164">
        <f t="shared" si="35"/>
        <v>27764.841499999995</v>
      </c>
      <c r="I76" s="164">
        <f t="shared" si="35"/>
        <v>-5736.5375000000004</v>
      </c>
      <c r="J76" s="164">
        <f>J62+J63</f>
        <v>124473.65654000005</v>
      </c>
    </row>
    <row r="77" spans="1:13" ht="10.9" customHeight="1">
      <c r="A77" s="148"/>
      <c r="B77" s="148"/>
      <c r="C77" s="164"/>
      <c r="D77" s="164"/>
      <c r="E77" s="164"/>
      <c r="F77" s="164"/>
      <c r="G77" s="164"/>
      <c r="H77" s="164"/>
      <c r="I77" s="164"/>
      <c r="J77" s="164"/>
    </row>
    <row r="78" spans="1:13" ht="15.75" customHeight="1">
      <c r="A78" s="148" t="s">
        <v>175</v>
      </c>
      <c r="B78" s="148"/>
      <c r="C78" s="172">
        <f t="shared" ref="C78:I78" si="36">SUM(C64:C67,C70:C72)</f>
        <v>-16688.270429999997</v>
      </c>
      <c r="D78" s="172">
        <f t="shared" si="36"/>
        <v>0</v>
      </c>
      <c r="E78" s="172">
        <f t="shared" si="36"/>
        <v>309218.64008999994</v>
      </c>
      <c r="F78" s="172">
        <f t="shared" si="36"/>
        <v>0</v>
      </c>
      <c r="G78" s="172">
        <f t="shared" si="36"/>
        <v>6821.5888499999992</v>
      </c>
      <c r="H78" s="172">
        <f t="shared" si="36"/>
        <v>2973.7378699999995</v>
      </c>
      <c r="I78" s="172">
        <f t="shared" si="36"/>
        <v>-241.84267999999992</v>
      </c>
      <c r="J78" s="172">
        <f>SUM(J64:J67,J70:J72)</f>
        <v>302083.85369999992</v>
      </c>
    </row>
    <row r="79" spans="1:13" ht="7.9" customHeight="1"/>
    <row r="80" spans="1:13">
      <c r="A80" s="1" t="s">
        <v>202</v>
      </c>
    </row>
    <row r="81" spans="1:14">
      <c r="A81" s="1" t="s">
        <v>209</v>
      </c>
    </row>
    <row r="82" spans="1:14" ht="15.75" customHeight="1">
      <c r="A82" s="188" t="s">
        <v>208</v>
      </c>
      <c r="B82" s="188"/>
      <c r="C82" s="188"/>
      <c r="D82" s="188"/>
      <c r="E82" s="188"/>
    </row>
    <row r="83" spans="1:14" ht="29.45" customHeight="1">
      <c r="A83" s="374" t="s">
        <v>203</v>
      </c>
      <c r="B83" s="374"/>
      <c r="C83" s="271" t="s">
        <v>204</v>
      </c>
      <c r="D83" s="271" t="s">
        <v>205</v>
      </c>
      <c r="E83" s="271" t="s">
        <v>207</v>
      </c>
      <c r="G83" s="373" t="s">
        <v>323</v>
      </c>
      <c r="H83" s="373"/>
      <c r="I83" s="373"/>
      <c r="J83" s="373"/>
      <c r="M83" s="272"/>
      <c r="N83" s="272"/>
    </row>
    <row r="84" spans="1:14">
      <c r="A84" s="273" t="s">
        <v>368</v>
      </c>
      <c r="B84" s="275">
        <v>1</v>
      </c>
      <c r="C84" s="276">
        <v>830374</v>
      </c>
      <c r="D84" s="272">
        <f>74106.56-C84*M51</f>
        <v>71939.283859999996</v>
      </c>
      <c r="E84" s="272">
        <f>500*B84</f>
        <v>500</v>
      </c>
      <c r="F84" s="274" t="s">
        <v>206</v>
      </c>
      <c r="H84" s="275"/>
      <c r="I84" s="276"/>
      <c r="J84" s="286">
        <v>52872</v>
      </c>
      <c r="K84" s="272"/>
      <c r="L84" s="274"/>
    </row>
    <row r="85" spans="1:14">
      <c r="A85" s="277" t="s">
        <v>231</v>
      </c>
      <c r="B85" s="278">
        <f>SUM(B84:B84)</f>
        <v>1</v>
      </c>
      <c r="C85" s="279">
        <f>SUM(C84:C84)</f>
        <v>830374</v>
      </c>
      <c r="D85" s="280">
        <f>SUM(D84:D84)</f>
        <v>71939.283859999996</v>
      </c>
      <c r="E85" s="280">
        <f>SUM(E84:E84)</f>
        <v>500</v>
      </c>
    </row>
    <row r="86" spans="1:14" ht="6" customHeight="1" thickBot="1">
      <c r="A86" s="188"/>
      <c r="B86" s="188"/>
      <c r="C86" s="188"/>
      <c r="D86" s="188"/>
      <c r="E86" s="188"/>
    </row>
    <row r="87" spans="1:14" ht="15.75" thickBot="1">
      <c r="A87" s="355" t="s">
        <v>369</v>
      </c>
      <c r="B87" s="275"/>
      <c r="C87" s="352">
        <f>C85+I21</f>
        <v>163525025.52900004</v>
      </c>
      <c r="D87" s="353">
        <f>D85+I41</f>
        <v>16837820.170160003</v>
      </c>
      <c r="E87" s="353">
        <f>E85+C41</f>
        <v>1658885.5</v>
      </c>
      <c r="F87" s="354">
        <f>B85+C21</f>
        <v>36880</v>
      </c>
    </row>
    <row r="88" spans="1:14">
      <c r="B88" s="275"/>
    </row>
    <row r="89" spans="1:14" ht="9" customHeight="1"/>
  </sheetData>
  <mergeCells count="4">
    <mergeCell ref="A1:I1"/>
    <mergeCell ref="J1:K1"/>
    <mergeCell ref="G83:J83"/>
    <mergeCell ref="A83:B83"/>
  </mergeCells>
  <printOptions horizontalCentered="1"/>
  <pageMargins left="0.7" right="0.7" top="0.75" bottom="0.75" header="0.3" footer="0.3"/>
  <pageSetup scale="75" fitToHeight="2" orientation="landscape" r:id="rId1"/>
  <headerFooter>
    <oddFooter>&amp;F&amp;RPage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E89"/>
  <sheetViews>
    <sheetView topLeftCell="A25" zoomScaleNormal="100" workbookViewId="0">
      <selection activeCell="L45" sqref="L45"/>
    </sheetView>
  </sheetViews>
  <sheetFormatPr defaultColWidth="9.140625" defaultRowHeight="15"/>
  <cols>
    <col min="1" max="1" width="14.7109375" style="1" customWidth="1"/>
    <col min="2" max="2" width="4.85546875" style="1" customWidth="1"/>
    <col min="3" max="3" width="18.7109375" style="1" customWidth="1"/>
    <col min="4" max="4" width="17" style="1" customWidth="1"/>
    <col min="5" max="5" width="18.140625" style="1" customWidth="1"/>
    <col min="6" max="6" width="16.28515625" style="1" customWidth="1"/>
    <col min="7" max="7" width="16.5703125" style="1" customWidth="1"/>
    <col min="8" max="8" width="14.42578125" style="1" customWidth="1"/>
    <col min="9" max="9" width="20.42578125" style="1" customWidth="1"/>
    <col min="10" max="10" width="15.140625" style="1" customWidth="1"/>
    <col min="11" max="11" width="14.85546875" style="1" customWidth="1"/>
    <col min="12" max="12" width="13.42578125" style="1" bestFit="1" customWidth="1"/>
    <col min="13" max="13" width="15.7109375" style="1" customWidth="1"/>
    <col min="14" max="14" width="2.7109375" style="1" customWidth="1"/>
    <col min="15" max="15" width="15.28515625" style="1" customWidth="1"/>
    <col min="16" max="16" width="15.42578125" style="1" customWidth="1"/>
    <col min="17" max="17" width="16" style="1" customWidth="1"/>
    <col min="18" max="18" width="10.85546875" style="1" customWidth="1"/>
    <col min="19" max="19" width="17.7109375" style="1" customWidth="1"/>
    <col min="20" max="20" width="14.7109375" style="1" customWidth="1"/>
    <col min="21" max="21" width="10.5703125" style="1" customWidth="1"/>
    <col min="22" max="22" width="14.7109375" style="1" customWidth="1"/>
    <col min="23" max="23" width="2.85546875" style="1" customWidth="1"/>
    <col min="24" max="24" width="18.5703125" style="1" customWidth="1"/>
    <col min="25" max="25" width="1.7109375" style="1" customWidth="1"/>
    <col min="26" max="26" width="14.7109375" style="1" customWidth="1"/>
    <col min="27" max="27" width="13.7109375" style="1" customWidth="1"/>
    <col min="28" max="28" width="13.5703125" style="1" customWidth="1"/>
    <col min="29" max="29" width="13.140625" style="1" customWidth="1"/>
    <col min="30" max="30" width="18" style="1" customWidth="1"/>
    <col min="31" max="16384" width="9.140625" style="1"/>
  </cols>
  <sheetData>
    <row r="1" spans="1:20">
      <c r="A1" s="371" t="s">
        <v>163</v>
      </c>
      <c r="B1" s="371"/>
      <c r="C1" s="371"/>
      <c r="D1" s="371"/>
      <c r="E1" s="371"/>
      <c r="F1" s="371"/>
      <c r="G1" s="371"/>
      <c r="H1" s="371"/>
      <c r="I1" s="371"/>
      <c r="J1" s="372" t="s">
        <v>311</v>
      </c>
      <c r="K1" s="372"/>
    </row>
    <row r="2" spans="1:20" ht="26.45" customHeight="1">
      <c r="A2" s="149"/>
      <c r="B2" s="150"/>
      <c r="C2" s="151" t="s">
        <v>164</v>
      </c>
      <c r="D2" s="150"/>
      <c r="E2" s="151" t="s">
        <v>165</v>
      </c>
      <c r="F2" s="152" t="s">
        <v>166</v>
      </c>
      <c r="G2" s="152" t="s">
        <v>167</v>
      </c>
      <c r="H2" s="152" t="s">
        <v>86</v>
      </c>
      <c r="I2" s="152" t="s">
        <v>168</v>
      </c>
      <c r="J2" s="258" t="s">
        <v>312</v>
      </c>
      <c r="K2" s="258" t="s">
        <v>313</v>
      </c>
    </row>
    <row r="3" spans="1:20">
      <c r="A3" s="176" t="s">
        <v>127</v>
      </c>
      <c r="B3" s="148"/>
      <c r="C3" s="154">
        <v>224928</v>
      </c>
      <c r="D3" s="213"/>
      <c r="E3" s="178">
        <v>166760828.45300001</v>
      </c>
      <c r="F3" s="178">
        <v>-77115939</v>
      </c>
      <c r="G3" s="178">
        <v>98956893</v>
      </c>
      <c r="H3" s="184">
        <f>SUM(F3:G3)</f>
        <v>21840954</v>
      </c>
      <c r="I3" s="155">
        <f>E3+H3</f>
        <v>188601782.45300001</v>
      </c>
      <c r="J3" s="283">
        <f t="shared" ref="J3:J8" si="0">I3/C3</f>
        <v>838.49846374395361</v>
      </c>
      <c r="K3" s="256">
        <f t="shared" ref="K3:K8" si="1">D24/E3</f>
        <v>9.1130916480683916E-2</v>
      </c>
    </row>
    <row r="4" spans="1:20">
      <c r="A4" s="176" t="s">
        <v>169</v>
      </c>
      <c r="B4" s="148"/>
      <c r="C4" s="154">
        <v>272</v>
      </c>
      <c r="D4" s="213"/>
      <c r="E4" s="178">
        <v>229542.24400000001</v>
      </c>
      <c r="F4" s="178">
        <v>-113913</v>
      </c>
      <c r="G4" s="178">
        <v>136212</v>
      </c>
      <c r="H4" s="184">
        <f t="shared" ref="H4:H16" si="2">SUM(F4:G4)</f>
        <v>22299</v>
      </c>
      <c r="I4" s="155">
        <f t="shared" ref="I4:I16" si="3">E4+H4</f>
        <v>251841.24400000001</v>
      </c>
      <c r="J4" s="283">
        <f t="shared" si="0"/>
        <v>925.88692647058826</v>
      </c>
      <c r="K4" s="256">
        <f t="shared" si="1"/>
        <v>9.0234153152218902E-2</v>
      </c>
    </row>
    <row r="5" spans="1:20">
      <c r="A5" s="176" t="s">
        <v>128</v>
      </c>
      <c r="B5" s="148"/>
      <c r="C5" s="154">
        <v>23421</v>
      </c>
      <c r="D5" s="213"/>
      <c r="E5" s="178">
        <v>42290682.913999997</v>
      </c>
      <c r="F5" s="178">
        <v>-20636289</v>
      </c>
      <c r="G5" s="178">
        <v>25009635</v>
      </c>
      <c r="H5" s="184">
        <f t="shared" si="2"/>
        <v>4373346</v>
      </c>
      <c r="I5" s="155">
        <f t="shared" si="3"/>
        <v>46664028.913999997</v>
      </c>
      <c r="J5" s="283">
        <f t="shared" si="0"/>
        <v>1992.4012174544212</v>
      </c>
      <c r="K5" s="256">
        <f t="shared" si="1"/>
        <v>0.12188819202760061</v>
      </c>
    </row>
    <row r="6" spans="1:20">
      <c r="A6" s="176" t="s">
        <v>129</v>
      </c>
      <c r="B6" s="148"/>
      <c r="C6" s="154">
        <v>10012</v>
      </c>
      <c r="D6" s="213"/>
      <c r="E6" s="178">
        <v>4234166.5070000002</v>
      </c>
      <c r="F6" s="178">
        <v>-1769263</v>
      </c>
      <c r="G6" s="178">
        <v>2512593</v>
      </c>
      <c r="H6" s="184">
        <f t="shared" si="2"/>
        <v>743330</v>
      </c>
      <c r="I6" s="155">
        <f t="shared" si="3"/>
        <v>4977496.5070000002</v>
      </c>
      <c r="J6" s="283">
        <f t="shared" si="0"/>
        <v>497.15306701957655</v>
      </c>
      <c r="K6" s="256">
        <f t="shared" si="1"/>
        <v>0.15929881805189008</v>
      </c>
    </row>
    <row r="7" spans="1:20">
      <c r="A7" s="176" t="s">
        <v>130</v>
      </c>
      <c r="B7" s="148"/>
      <c r="C7" s="154">
        <v>1920</v>
      </c>
      <c r="D7" s="213"/>
      <c r="E7" s="178">
        <v>110670008.713</v>
      </c>
      <c r="F7" s="178">
        <v>-50298406</v>
      </c>
      <c r="G7" s="178">
        <v>65264233</v>
      </c>
      <c r="H7" s="184">
        <f t="shared" si="2"/>
        <v>14965827</v>
      </c>
      <c r="I7" s="155">
        <f t="shared" si="3"/>
        <v>125635835.713</v>
      </c>
      <c r="J7" s="283">
        <f t="shared" si="0"/>
        <v>65435.331100520831</v>
      </c>
      <c r="K7" s="256">
        <f t="shared" si="1"/>
        <v>9.3510977367297854E-2</v>
      </c>
    </row>
    <row r="8" spans="1:20">
      <c r="A8" s="176" t="s">
        <v>131</v>
      </c>
      <c r="B8" s="148"/>
      <c r="C8" s="154">
        <v>52</v>
      </c>
      <c r="D8" s="213"/>
      <c r="E8" s="178">
        <v>2542421.88</v>
      </c>
      <c r="F8" s="178">
        <v>-1018384</v>
      </c>
      <c r="G8" s="178">
        <v>1508696</v>
      </c>
      <c r="H8" s="184">
        <f t="shared" si="2"/>
        <v>490312</v>
      </c>
      <c r="I8" s="155">
        <f t="shared" si="3"/>
        <v>3032733.88</v>
      </c>
      <c r="J8" s="283">
        <f t="shared" si="0"/>
        <v>58321.805384615385</v>
      </c>
      <c r="K8" s="256">
        <f t="shared" si="1"/>
        <v>9.2916085980191465E-2</v>
      </c>
    </row>
    <row r="9" spans="1:20">
      <c r="A9" s="176" t="s">
        <v>132</v>
      </c>
      <c r="B9" s="148"/>
      <c r="C9" s="154">
        <v>23</v>
      </c>
      <c r="D9" s="188"/>
      <c r="E9" s="178">
        <f>91866248.39-E10</f>
        <v>58661086.789999999</v>
      </c>
      <c r="F9" s="178">
        <v>-56927127</v>
      </c>
      <c r="G9" s="178">
        <f>93727705-G10</f>
        <v>58727705</v>
      </c>
      <c r="H9" s="184">
        <f t="shared" si="2"/>
        <v>1800578</v>
      </c>
      <c r="I9" s="155">
        <f t="shared" si="3"/>
        <v>60461664.789999999</v>
      </c>
      <c r="J9" s="283">
        <f>(I9+I10)/C9</f>
        <v>4072470.7126086955</v>
      </c>
      <c r="K9" s="256">
        <f>I30/(I9+I10)</f>
        <v>5.9265433988619207E-2</v>
      </c>
    </row>
    <row r="10" spans="1:20">
      <c r="A10" s="176" t="s">
        <v>170</v>
      </c>
      <c r="B10" s="148"/>
      <c r="C10" s="154"/>
      <c r="D10" s="188"/>
      <c r="E10" s="178">
        <v>33205161.600000001</v>
      </c>
      <c r="F10" s="178">
        <v>-35000000</v>
      </c>
      <c r="G10" s="178">
        <v>35000000</v>
      </c>
      <c r="H10" s="184">
        <f t="shared" si="2"/>
        <v>0</v>
      </c>
      <c r="I10" s="155">
        <f t="shared" si="3"/>
        <v>33205161.600000001</v>
      </c>
      <c r="J10" s="283"/>
    </row>
    <row r="11" spans="1:20">
      <c r="A11" s="176" t="s">
        <v>171</v>
      </c>
      <c r="B11" s="148"/>
      <c r="C11" s="154">
        <v>52</v>
      </c>
      <c r="D11" s="213"/>
      <c r="E11" s="178">
        <v>2328934.0950000002</v>
      </c>
      <c r="F11" s="178"/>
      <c r="G11" s="178"/>
      <c r="H11" s="184">
        <f t="shared" si="2"/>
        <v>0</v>
      </c>
      <c r="I11" s="155">
        <f t="shared" si="3"/>
        <v>2328934.0950000002</v>
      </c>
      <c r="J11" s="283">
        <f>I11/C11</f>
        <v>44787.194134615391</v>
      </c>
      <c r="K11" s="256">
        <f>I31/I11</f>
        <v>6.9806543838673962E-2</v>
      </c>
    </row>
    <row r="12" spans="1:20">
      <c r="A12" s="176" t="s">
        <v>133</v>
      </c>
      <c r="B12" s="148"/>
      <c r="C12" s="154">
        <v>1228</v>
      </c>
      <c r="D12" s="213"/>
      <c r="E12" s="178">
        <v>7528435.591</v>
      </c>
      <c r="F12" s="178">
        <v>-6038413</v>
      </c>
      <c r="G12" s="178">
        <v>3879449</v>
      </c>
      <c r="H12" s="184">
        <f t="shared" si="2"/>
        <v>-2158964</v>
      </c>
      <c r="I12" s="155">
        <f t="shared" si="3"/>
        <v>5369471.591</v>
      </c>
      <c r="J12" s="283">
        <f>I12/C12</f>
        <v>4372.5338688925085</v>
      </c>
      <c r="K12" s="256">
        <f>I32/I12</f>
        <v>9.3048820347134228E-2</v>
      </c>
    </row>
    <row r="13" spans="1:20">
      <c r="A13" s="176" t="s">
        <v>134</v>
      </c>
      <c r="B13" s="148"/>
      <c r="C13" s="154">
        <v>1232</v>
      </c>
      <c r="D13" s="213"/>
      <c r="E13" s="178">
        <v>466506.397</v>
      </c>
      <c r="F13" s="178">
        <v>-409129</v>
      </c>
      <c r="G13" s="178">
        <v>186928</v>
      </c>
      <c r="H13" s="184">
        <f t="shared" si="2"/>
        <v>-222201</v>
      </c>
      <c r="I13" s="155">
        <f t="shared" si="3"/>
        <v>244305.397</v>
      </c>
      <c r="J13" s="283">
        <f>I13/C13</f>
        <v>198.29983522727272</v>
      </c>
      <c r="K13" s="256">
        <f>I33/I13</f>
        <v>0.20705014944880648</v>
      </c>
      <c r="S13" s="214"/>
    </row>
    <row r="14" spans="1:20">
      <c r="A14" s="176" t="s">
        <v>172</v>
      </c>
      <c r="B14" s="148"/>
      <c r="C14" s="154">
        <v>446</v>
      </c>
      <c r="D14" s="188"/>
      <c r="E14" s="178">
        <v>907043.83999999997</v>
      </c>
      <c r="F14" s="178"/>
      <c r="G14" s="178"/>
      <c r="H14" s="184"/>
      <c r="I14" s="155">
        <f t="shared" si="3"/>
        <v>907043.83999999997</v>
      </c>
      <c r="J14" s="283"/>
      <c r="K14" s="256"/>
      <c r="S14" s="184"/>
      <c r="T14" s="184"/>
    </row>
    <row r="15" spans="1:20">
      <c r="A15" s="176" t="s">
        <v>173</v>
      </c>
      <c r="B15" s="148"/>
      <c r="C15" s="154"/>
      <c r="D15" s="188"/>
      <c r="E15" s="178">
        <v>382397.59600000002</v>
      </c>
      <c r="F15" s="178"/>
      <c r="G15" s="178"/>
      <c r="H15" s="184">
        <f t="shared" si="2"/>
        <v>0</v>
      </c>
      <c r="I15" s="155">
        <f t="shared" si="3"/>
        <v>382397.59600000002</v>
      </c>
      <c r="J15" s="213"/>
      <c r="S15" s="184"/>
      <c r="T15" s="184"/>
    </row>
    <row r="16" spans="1:20">
      <c r="A16" s="176" t="s">
        <v>174</v>
      </c>
      <c r="B16" s="148"/>
      <c r="C16" s="154"/>
      <c r="D16" s="189"/>
      <c r="E16" s="178">
        <v>200868.76800000001</v>
      </c>
      <c r="F16" s="178"/>
      <c r="G16" s="178"/>
      <c r="H16" s="184">
        <f t="shared" si="2"/>
        <v>0</v>
      </c>
      <c r="I16" s="155">
        <f t="shared" si="3"/>
        <v>200868.76800000001</v>
      </c>
      <c r="J16" s="213"/>
      <c r="T16" s="214"/>
    </row>
    <row r="17" spans="1:31">
      <c r="A17" s="148"/>
      <c r="B17" s="148"/>
      <c r="C17" s="156">
        <f>SUM(C3:C16)</f>
        <v>263586</v>
      </c>
      <c r="E17" s="156">
        <f>SUM(E3:E16)</f>
        <v>430408085.38800007</v>
      </c>
      <c r="F17" s="156">
        <f>SUM(F3:F16)</f>
        <v>-249326863</v>
      </c>
      <c r="G17" s="156">
        <f>SUM(G3:G16)</f>
        <v>291182344</v>
      </c>
      <c r="H17" s="156">
        <f>SUM(H3:H16)</f>
        <v>41855481</v>
      </c>
      <c r="I17" s="156">
        <f>SUM(I3:I16)</f>
        <v>472263566.38800007</v>
      </c>
    </row>
    <row r="18" spans="1:31" ht="15.75" thickBot="1">
      <c r="A18" s="148"/>
      <c r="B18" s="148"/>
      <c r="C18" s="148"/>
      <c r="E18" s="148"/>
      <c r="F18" s="148"/>
      <c r="G18" s="148"/>
      <c r="I18" s="148"/>
    </row>
    <row r="19" spans="1:31">
      <c r="A19" s="148" t="s">
        <v>19</v>
      </c>
      <c r="B19" s="148"/>
      <c r="C19" s="157">
        <f>C3+C4</f>
        <v>225200</v>
      </c>
      <c r="E19" s="158">
        <f>E3+E4</f>
        <v>166990370.697</v>
      </c>
      <c r="F19" s="158">
        <f>F3+F4</f>
        <v>-77229852</v>
      </c>
      <c r="G19" s="158">
        <f>G3+G4</f>
        <v>99093105</v>
      </c>
      <c r="H19" s="158">
        <f>H3+H4</f>
        <v>21863253</v>
      </c>
      <c r="I19" s="157">
        <f>I3+I4</f>
        <v>188853623.697</v>
      </c>
    </row>
    <row r="20" spans="1:31" ht="7.15" customHeight="1">
      <c r="A20" s="148"/>
      <c r="B20" s="148"/>
      <c r="C20" s="159"/>
      <c r="E20" s="148"/>
      <c r="F20" s="148"/>
      <c r="G20" s="148"/>
      <c r="H20" s="148"/>
      <c r="I20" s="159"/>
    </row>
    <row r="21" spans="1:31" ht="15.75" thickBot="1">
      <c r="A21" s="148" t="s">
        <v>175</v>
      </c>
      <c r="B21" s="148"/>
      <c r="C21" s="173">
        <f>SUM(C5:C8,C11:C13)</f>
        <v>37917</v>
      </c>
      <c r="E21" s="174">
        <f>SUM(E5:E8,E11:E13)</f>
        <v>170061156.097</v>
      </c>
      <c r="F21" s="174">
        <f>SUM(F5:F8,F11:F13)</f>
        <v>-80169884</v>
      </c>
      <c r="G21" s="174">
        <f>SUM(G5:G8,G11:G13)</f>
        <v>98361534</v>
      </c>
      <c r="H21" s="174">
        <f>SUM(H5:H8,H11:H13)</f>
        <v>18191650</v>
      </c>
      <c r="I21" s="173">
        <f>SUM(I5:I8,I11:I13)</f>
        <v>188252806.097</v>
      </c>
      <c r="Z21" s="1" t="s">
        <v>314</v>
      </c>
    </row>
    <row r="22" spans="1:31">
      <c r="A22" s="148"/>
      <c r="B22" s="148"/>
      <c r="C22" s="148"/>
      <c r="D22" s="148"/>
      <c r="E22" s="148"/>
      <c r="M22" s="1" t="s">
        <v>322</v>
      </c>
      <c r="Z22" s="1" t="s">
        <v>210</v>
      </c>
      <c r="AA22" s="257" t="s">
        <v>344</v>
      </c>
      <c r="AC22" s="1" t="s">
        <v>212</v>
      </c>
      <c r="AD22" s="257" t="s">
        <v>343</v>
      </c>
    </row>
    <row r="23" spans="1:31" ht="53.45" customHeight="1">
      <c r="A23" s="149"/>
      <c r="B23" s="160"/>
      <c r="C23" s="168" t="s">
        <v>176</v>
      </c>
      <c r="D23" s="168" t="s">
        <v>177</v>
      </c>
      <c r="E23" s="152" t="s">
        <v>178</v>
      </c>
      <c r="F23" s="152" t="s">
        <v>179</v>
      </c>
      <c r="G23" s="152" t="s">
        <v>180</v>
      </c>
      <c r="H23" s="152" t="s">
        <v>181</v>
      </c>
      <c r="I23" s="152" t="s">
        <v>182</v>
      </c>
      <c r="O23" s="258" t="str">
        <f>AA22&amp;" Billed Schedule 75 Revenue"</f>
        <v>October Billed Schedule 75 Revenue</v>
      </c>
      <c r="P23" s="258" t="str">
        <f>AA22&amp;" Billed kWhs"</f>
        <v>October Billed kWhs</v>
      </c>
      <c r="Q23" s="258" t="str">
        <f>AA22&amp;" Unbilled kWhs"</f>
        <v>October Unbilled kWhs</v>
      </c>
      <c r="R23" s="258" t="s">
        <v>320</v>
      </c>
      <c r="S23" s="258" t="s">
        <v>213</v>
      </c>
      <c r="T23" s="258" t="str">
        <f>AD22&amp;" Unbilled kWhs reversal"</f>
        <v>September Unbilled kWhs reversal</v>
      </c>
      <c r="U23" s="258" t="s">
        <v>320</v>
      </c>
      <c r="V23" s="258" t="str">
        <f>AD22&amp;" Schedule 75 Unbilled Reversal"</f>
        <v>September Schedule 75 Unbilled Reversal</v>
      </c>
      <c r="X23" s="258" t="str">
        <f>"Total "&amp;AA22&amp;" Schedule 75 Revenue"</f>
        <v>Total October Schedule 75 Revenue</v>
      </c>
      <c r="Z23" s="258" t="str">
        <f>"Calendar "&amp;AA22&amp;" Usage"</f>
        <v>Calendar October Usage</v>
      </c>
      <c r="AA23" s="258" t="str">
        <f>R23</f>
        <v>11/1/2018 rate</v>
      </c>
      <c r="AB23" s="258" t="s">
        <v>214</v>
      </c>
      <c r="AC23" s="258" t="s">
        <v>215</v>
      </c>
      <c r="AD23" s="258" t="str">
        <f>"implied "&amp;AD22&amp;" unbilled/Cancel-Rebill True-up kWhs"</f>
        <v>implied September unbilled/Cancel-Rebill True-up kWhs</v>
      </c>
    </row>
    <row r="24" spans="1:31">
      <c r="A24" s="176" t="s">
        <v>127</v>
      </c>
      <c r="B24" s="148"/>
      <c r="C24" s="177">
        <v>2072862</v>
      </c>
      <c r="D24" s="177">
        <v>15197067.130000001</v>
      </c>
      <c r="E24" s="179">
        <v>-7289612</v>
      </c>
      <c r="F24" s="179">
        <v>9073273</v>
      </c>
      <c r="G24" s="170">
        <f>SUM(D24:F24)</f>
        <v>16980728.130000003</v>
      </c>
      <c r="H24" s="170">
        <f>-J62</f>
        <v>-53113.874219999991</v>
      </c>
      <c r="I24" s="170">
        <f>SUM(G24:H24)</f>
        <v>16927614.255780004</v>
      </c>
      <c r="M24" s="1" t="s">
        <v>216</v>
      </c>
      <c r="O24" s="281">
        <v>-193442.69</v>
      </c>
      <c r="P24" s="259">
        <f t="shared" ref="P24:P29" si="4">E3</f>
        <v>166760828.45300001</v>
      </c>
      <c r="Q24" s="259">
        <f t="shared" ref="Q24:Q29" si="5">G3</f>
        <v>98956893</v>
      </c>
      <c r="R24" s="260">
        <v>-1.16E-3</v>
      </c>
      <c r="S24" s="261">
        <f>Q24*R24</f>
        <v>-114789.99588</v>
      </c>
      <c r="T24" s="259">
        <f t="shared" ref="T24:T29" si="6">F3</f>
        <v>-77115939</v>
      </c>
      <c r="U24" s="260">
        <f>R24</f>
        <v>-1.16E-3</v>
      </c>
      <c r="V24" s="262">
        <f>T24*U24</f>
        <v>89454.489239999995</v>
      </c>
      <c r="X24" s="263">
        <f>O24+S24+V24</f>
        <v>-218778.19664000001</v>
      </c>
      <c r="Z24" s="264">
        <f>P24+Q24+T24</f>
        <v>188601782.45300001</v>
      </c>
      <c r="AA24" s="188">
        <f>R24</f>
        <v>-1.16E-3</v>
      </c>
      <c r="AB24" s="214">
        <f>Z24*AA24</f>
        <v>-218778.06764548001</v>
      </c>
      <c r="AC24" s="263">
        <f>X24-AB24</f>
        <v>-0.12899451999692246</v>
      </c>
      <c r="AD24" s="264">
        <f>AC24/U24</f>
        <v>111.20217241114005</v>
      </c>
      <c r="AE24" s="265">
        <f>AC24/X24</f>
        <v>5.8961323375922705E-7</v>
      </c>
    </row>
    <row r="25" spans="1:31">
      <c r="A25" s="176" t="s">
        <v>169</v>
      </c>
      <c r="B25" s="148"/>
      <c r="C25" s="177">
        <v>2466</v>
      </c>
      <c r="D25" s="177">
        <v>20712.55</v>
      </c>
      <c r="E25" s="179">
        <v>-7106</v>
      </c>
      <c r="F25" s="179">
        <v>7890</v>
      </c>
      <c r="G25" s="170">
        <f t="shared" ref="G25:G33" si="7">SUM(D25:F25)</f>
        <v>21496.55</v>
      </c>
      <c r="H25" s="170">
        <f t="shared" ref="H25:H29" si="8">-J63</f>
        <v>525.52022999999986</v>
      </c>
      <c r="I25" s="170">
        <f t="shared" ref="I25:I36" si="9">SUM(G25:H25)</f>
        <v>22022.070229999998</v>
      </c>
      <c r="M25" s="1" t="s">
        <v>217</v>
      </c>
      <c r="O25" s="281">
        <v>-266.22000000000003</v>
      </c>
      <c r="P25" s="259">
        <f t="shared" si="4"/>
        <v>229542.24400000001</v>
      </c>
      <c r="Q25" s="259">
        <f t="shared" si="5"/>
        <v>136212</v>
      </c>
      <c r="R25" s="260">
        <v>-1.16E-3</v>
      </c>
      <c r="S25" s="261">
        <f>Q25*R25</f>
        <v>-158.00592</v>
      </c>
      <c r="T25" s="259">
        <f t="shared" si="6"/>
        <v>-113913</v>
      </c>
      <c r="U25" s="260">
        <f t="shared" ref="U25:U32" si="10">R25</f>
        <v>-1.16E-3</v>
      </c>
      <c r="V25" s="262">
        <f t="shared" ref="V25:V32" si="11">T25*U25</f>
        <v>132.13908000000001</v>
      </c>
      <c r="X25" s="263">
        <f t="shared" ref="X25:X32" si="12">O25+S25+V25</f>
        <v>-292.08684000000005</v>
      </c>
      <c r="Z25" s="264">
        <f t="shared" ref="Z25:Z32" si="13">P25+Q25+T25</f>
        <v>251841.24400000001</v>
      </c>
      <c r="AA25" s="188">
        <f t="shared" ref="AA25:AA32" si="14">R25</f>
        <v>-1.16E-3</v>
      </c>
      <c r="AB25" s="214">
        <f t="shared" ref="AB25:AB32" si="15">Z25*AA25</f>
        <v>-292.13584304</v>
      </c>
      <c r="AC25" s="263">
        <f t="shared" ref="AC25:AC32" si="16">X25-AB25</f>
        <v>4.9003039999945486E-2</v>
      </c>
      <c r="AD25" s="264">
        <f t="shared" ref="AD25:AD32" si="17">AC25/U25</f>
        <v>-42.243999999953004</v>
      </c>
      <c r="AE25" s="265">
        <f t="shared" ref="AE25:AE33" si="18">AC25/X25</f>
        <v>-1.6776873617430172E-4</v>
      </c>
    </row>
    <row r="26" spans="1:31">
      <c r="A26" s="176" t="s">
        <v>128</v>
      </c>
      <c r="B26" s="148"/>
      <c r="C26" s="177">
        <v>475975.09</v>
      </c>
      <c r="D26" s="177">
        <v>5154734.88</v>
      </c>
      <c r="E26" s="179">
        <v>-2472903</v>
      </c>
      <c r="F26" s="179">
        <v>3011151</v>
      </c>
      <c r="G26" s="170">
        <f t="shared" si="7"/>
        <v>5692982.8799999999</v>
      </c>
      <c r="H26" s="170">
        <f t="shared" si="8"/>
        <v>-29453.079269999998</v>
      </c>
      <c r="I26" s="170">
        <f t="shared" si="9"/>
        <v>5663529.8007300003</v>
      </c>
      <c r="M26" s="1" t="s">
        <v>218</v>
      </c>
      <c r="O26" s="281">
        <v>22838.47</v>
      </c>
      <c r="P26" s="259">
        <f t="shared" si="4"/>
        <v>42290682.913999997</v>
      </c>
      <c r="Q26" s="259">
        <f t="shared" si="5"/>
        <v>25009635</v>
      </c>
      <c r="R26" s="266">
        <v>5.4000000000000001E-4</v>
      </c>
      <c r="S26" s="261">
        <f>Q26*R26</f>
        <v>13505.2029</v>
      </c>
      <c r="T26" s="259">
        <f t="shared" si="6"/>
        <v>-20636289</v>
      </c>
      <c r="U26" s="260">
        <f t="shared" si="10"/>
        <v>5.4000000000000001E-4</v>
      </c>
      <c r="V26" s="262">
        <f t="shared" si="11"/>
        <v>-11143.59606</v>
      </c>
      <c r="X26" s="263">
        <f t="shared" si="12"/>
        <v>25200.076840000005</v>
      </c>
      <c r="Z26" s="264">
        <f t="shared" si="13"/>
        <v>46664028.914000005</v>
      </c>
      <c r="AA26" s="267">
        <f t="shared" si="14"/>
        <v>5.4000000000000001E-4</v>
      </c>
      <c r="AB26" s="214">
        <f t="shared" si="15"/>
        <v>25198.575613560002</v>
      </c>
      <c r="AC26" s="263">
        <f t="shared" si="16"/>
        <v>1.501226440002938</v>
      </c>
      <c r="AD26" s="264">
        <f t="shared" si="17"/>
        <v>2780.0489629684039</v>
      </c>
      <c r="AE26" s="265">
        <f t="shared" si="18"/>
        <v>5.9572296129670757E-5</v>
      </c>
    </row>
    <row r="27" spans="1:31">
      <c r="A27" s="176" t="s">
        <v>129</v>
      </c>
      <c r="B27" s="148"/>
      <c r="C27" s="177">
        <v>202329.25</v>
      </c>
      <c r="D27" s="177">
        <v>674497.72</v>
      </c>
      <c r="E27" s="179">
        <v>-296719</v>
      </c>
      <c r="F27" s="179">
        <v>393538</v>
      </c>
      <c r="G27" s="170">
        <f t="shared" si="7"/>
        <v>771316.72</v>
      </c>
      <c r="H27" s="170">
        <f t="shared" si="8"/>
        <v>-4247.5486700000001</v>
      </c>
      <c r="I27" s="170">
        <f t="shared" si="9"/>
        <v>767069.17132999992</v>
      </c>
      <c r="M27" s="1" t="s">
        <v>219</v>
      </c>
      <c r="O27" s="281">
        <v>2285.87</v>
      </c>
      <c r="P27" s="259">
        <f t="shared" si="4"/>
        <v>4234166.5070000002</v>
      </c>
      <c r="Q27" s="259">
        <f t="shared" si="5"/>
        <v>2512593</v>
      </c>
      <c r="R27" s="266">
        <v>5.4000000000000001E-4</v>
      </c>
      <c r="S27" s="261">
        <f t="shared" ref="S27:S32" si="19">Q27*R27</f>
        <v>1356.8002200000001</v>
      </c>
      <c r="T27" s="259">
        <f t="shared" si="6"/>
        <v>-1769263</v>
      </c>
      <c r="U27" s="260">
        <f t="shared" si="10"/>
        <v>5.4000000000000001E-4</v>
      </c>
      <c r="V27" s="262">
        <f t="shared" si="11"/>
        <v>-955.40201999999999</v>
      </c>
      <c r="X27" s="263">
        <f t="shared" si="12"/>
        <v>2687.2682</v>
      </c>
      <c r="Z27" s="264">
        <f t="shared" si="13"/>
        <v>4977496.5070000002</v>
      </c>
      <c r="AA27" s="267">
        <f t="shared" si="14"/>
        <v>5.4000000000000001E-4</v>
      </c>
      <c r="AB27" s="214">
        <f t="shared" si="15"/>
        <v>2687.8481137799999</v>
      </c>
      <c r="AC27" s="263">
        <f t="shared" si="16"/>
        <v>-0.57991377999996985</v>
      </c>
      <c r="AD27" s="264">
        <f t="shared" si="17"/>
        <v>-1073.9144074073515</v>
      </c>
      <c r="AE27" s="265">
        <f t="shared" si="18"/>
        <v>-2.1580048467062941E-4</v>
      </c>
    </row>
    <row r="28" spans="1:31">
      <c r="A28" s="176" t="s">
        <v>130</v>
      </c>
      <c r="B28" s="148"/>
      <c r="C28" s="177">
        <v>961023.27</v>
      </c>
      <c r="D28" s="177">
        <v>10348860.68</v>
      </c>
      <c r="E28" s="179">
        <v>-4255479</v>
      </c>
      <c r="F28" s="179">
        <v>5464424</v>
      </c>
      <c r="G28" s="170">
        <f t="shared" si="7"/>
        <v>11557805.68</v>
      </c>
      <c r="H28" s="170">
        <f t="shared" si="8"/>
        <v>-76051.140120000011</v>
      </c>
      <c r="I28" s="170">
        <f t="shared" si="9"/>
        <v>11481754.53988</v>
      </c>
      <c r="M28" s="1" t="s">
        <v>220</v>
      </c>
      <c r="O28" s="281">
        <v>59761.87</v>
      </c>
      <c r="P28" s="259">
        <f t="shared" si="4"/>
        <v>110670008.713</v>
      </c>
      <c r="Q28" s="259">
        <f t="shared" si="5"/>
        <v>65264233</v>
      </c>
      <c r="R28" s="266">
        <v>5.4000000000000001E-4</v>
      </c>
      <c r="S28" s="261">
        <f t="shared" si="19"/>
        <v>35242.685819999999</v>
      </c>
      <c r="T28" s="259">
        <f t="shared" si="6"/>
        <v>-50298406</v>
      </c>
      <c r="U28" s="260">
        <f t="shared" si="10"/>
        <v>5.4000000000000001E-4</v>
      </c>
      <c r="V28" s="262">
        <f t="shared" si="11"/>
        <v>-27161.13924</v>
      </c>
      <c r="X28" s="263">
        <f t="shared" si="12"/>
        <v>67843.416580000005</v>
      </c>
      <c r="Z28" s="264">
        <f t="shared" si="13"/>
        <v>125635835.713</v>
      </c>
      <c r="AA28" s="267">
        <f t="shared" si="14"/>
        <v>5.4000000000000001E-4</v>
      </c>
      <c r="AB28" s="214">
        <f t="shared" si="15"/>
        <v>67843.351285020006</v>
      </c>
      <c r="AC28" s="263">
        <f t="shared" si="16"/>
        <v>6.5294979998725466E-2</v>
      </c>
      <c r="AD28" s="264">
        <f t="shared" si="17"/>
        <v>120.91662962726939</v>
      </c>
      <c r="AE28" s="265">
        <f t="shared" si="18"/>
        <v>9.6243649406616399E-7</v>
      </c>
    </row>
    <row r="29" spans="1:31">
      <c r="A29" s="176" t="s">
        <v>131</v>
      </c>
      <c r="B29" s="148"/>
      <c r="C29" s="177">
        <v>26133.33</v>
      </c>
      <c r="D29" s="177">
        <v>236231.89</v>
      </c>
      <c r="E29" s="179">
        <v>-88225</v>
      </c>
      <c r="F29" s="179">
        <v>128339</v>
      </c>
      <c r="G29" s="170">
        <f t="shared" si="7"/>
        <v>276345.89</v>
      </c>
      <c r="H29" s="170">
        <f t="shared" si="8"/>
        <v>-2056.6728800000005</v>
      </c>
      <c r="I29" s="170">
        <f t="shared" si="9"/>
        <v>274289.21711999999</v>
      </c>
      <c r="M29" s="1" t="s">
        <v>221</v>
      </c>
      <c r="O29" s="281">
        <v>1372.87</v>
      </c>
      <c r="P29" s="259">
        <f t="shared" si="4"/>
        <v>2542421.88</v>
      </c>
      <c r="Q29" s="259">
        <f t="shared" si="5"/>
        <v>1508696</v>
      </c>
      <c r="R29" s="266">
        <v>5.4000000000000001E-4</v>
      </c>
      <c r="S29" s="261">
        <f t="shared" si="19"/>
        <v>814.69583999999998</v>
      </c>
      <c r="T29" s="259">
        <f t="shared" si="6"/>
        <v>-1018384</v>
      </c>
      <c r="U29" s="260">
        <f t="shared" si="10"/>
        <v>5.4000000000000001E-4</v>
      </c>
      <c r="V29" s="262">
        <f t="shared" si="11"/>
        <v>-549.92736000000002</v>
      </c>
      <c r="X29" s="263">
        <f t="shared" si="12"/>
        <v>1637.6384799999996</v>
      </c>
      <c r="Z29" s="264">
        <f t="shared" si="13"/>
        <v>3032733.88</v>
      </c>
      <c r="AA29" s="267">
        <f t="shared" si="14"/>
        <v>5.4000000000000001E-4</v>
      </c>
      <c r="AB29" s="214">
        <f t="shared" si="15"/>
        <v>1637.6762951999999</v>
      </c>
      <c r="AC29" s="263">
        <f t="shared" si="16"/>
        <v>-3.781520000029559E-2</v>
      </c>
      <c r="AD29" s="264">
        <f t="shared" si="17"/>
        <v>-70.028148148695536</v>
      </c>
      <c r="AE29" s="265">
        <f t="shared" si="18"/>
        <v>-2.3091299125003216E-5</v>
      </c>
    </row>
    <row r="30" spans="1:31">
      <c r="A30" s="176" t="s">
        <v>132</v>
      </c>
      <c r="B30" s="148"/>
      <c r="C30" s="177">
        <v>552000</v>
      </c>
      <c r="D30" s="177">
        <f>5639713.72-82882.01</f>
        <v>5556831.71</v>
      </c>
      <c r="E30" s="179">
        <v>-6010969</v>
      </c>
      <c r="F30" s="179">
        <v>6012319</v>
      </c>
      <c r="G30" s="170">
        <f t="shared" si="7"/>
        <v>5558181.71</v>
      </c>
      <c r="H30" s="170">
        <f>-J68-I69</f>
        <v>-6976.5936600000014</v>
      </c>
      <c r="I30" s="170">
        <f t="shared" si="9"/>
        <v>5551205.1163400002</v>
      </c>
      <c r="J30" s="214"/>
      <c r="M30" s="1" t="s">
        <v>222</v>
      </c>
      <c r="O30" s="281">
        <v>1257.6400000000001</v>
      </c>
      <c r="P30" s="259">
        <f>E11</f>
        <v>2328934.0950000002</v>
      </c>
      <c r="Q30" s="259">
        <f>G11</f>
        <v>0</v>
      </c>
      <c r="R30" s="266">
        <v>5.4000000000000001E-4</v>
      </c>
      <c r="S30" s="261">
        <f t="shared" si="19"/>
        <v>0</v>
      </c>
      <c r="T30" s="259">
        <f>F11</f>
        <v>0</v>
      </c>
      <c r="U30" s="260">
        <f t="shared" si="10"/>
        <v>5.4000000000000001E-4</v>
      </c>
      <c r="V30" s="262">
        <f t="shared" si="11"/>
        <v>0</v>
      </c>
      <c r="X30" s="263">
        <f t="shared" si="12"/>
        <v>1257.6400000000001</v>
      </c>
      <c r="Z30" s="264">
        <f t="shared" si="13"/>
        <v>2328934.0950000002</v>
      </c>
      <c r="AA30" s="267">
        <f t="shared" si="14"/>
        <v>5.4000000000000001E-4</v>
      </c>
      <c r="AB30" s="214">
        <f t="shared" si="15"/>
        <v>1257.6244113</v>
      </c>
      <c r="AC30" s="263">
        <f t="shared" si="16"/>
        <v>1.558870000008028E-2</v>
      </c>
      <c r="AD30" s="264">
        <f t="shared" si="17"/>
        <v>28.86796296311163</v>
      </c>
      <c r="AE30" s="265">
        <f t="shared" si="18"/>
        <v>1.2395200534397982E-5</v>
      </c>
    </row>
    <row r="31" spans="1:31">
      <c r="A31" s="176" t="s">
        <v>171</v>
      </c>
      <c r="B31" s="148"/>
      <c r="C31" s="177">
        <v>1040</v>
      </c>
      <c r="D31" s="177">
        <v>162574.84</v>
      </c>
      <c r="E31" s="179"/>
      <c r="F31" s="179"/>
      <c r="G31" s="170">
        <f t="shared" si="7"/>
        <v>162574.84</v>
      </c>
      <c r="H31" s="170">
        <f>-J70</f>
        <v>0</v>
      </c>
      <c r="I31" s="170">
        <f t="shared" si="9"/>
        <v>162574.84</v>
      </c>
      <c r="M31" s="1" t="s">
        <v>223</v>
      </c>
      <c r="O31" s="281">
        <v>4065.51</v>
      </c>
      <c r="P31" s="259">
        <f>E12</f>
        <v>7528435.591</v>
      </c>
      <c r="Q31" s="259">
        <f>G12</f>
        <v>3879449</v>
      </c>
      <c r="R31" s="266">
        <v>5.4000000000000001E-4</v>
      </c>
      <c r="S31" s="261">
        <f t="shared" si="19"/>
        <v>2094.9024600000002</v>
      </c>
      <c r="T31" s="259">
        <f>F12</f>
        <v>-6038413</v>
      </c>
      <c r="U31" s="260">
        <f t="shared" si="10"/>
        <v>5.4000000000000001E-4</v>
      </c>
      <c r="V31" s="262">
        <f t="shared" si="11"/>
        <v>-3260.7430199999999</v>
      </c>
      <c r="X31" s="263">
        <f>O31+S31+V31</f>
        <v>2899.6694400000006</v>
      </c>
      <c r="Z31" s="264">
        <f t="shared" si="13"/>
        <v>5369471.591</v>
      </c>
      <c r="AA31" s="267">
        <f t="shared" si="14"/>
        <v>5.4000000000000001E-4</v>
      </c>
      <c r="AB31" s="214">
        <f t="shared" si="15"/>
        <v>2899.5146591399998</v>
      </c>
      <c r="AC31" s="263">
        <f t="shared" si="16"/>
        <v>0.15478086000075564</v>
      </c>
      <c r="AD31" s="264">
        <f t="shared" si="17"/>
        <v>286.63122222362153</v>
      </c>
      <c r="AE31" s="265">
        <f t="shared" si="18"/>
        <v>5.3378794791435122E-5</v>
      </c>
    </row>
    <row r="32" spans="1:31">
      <c r="A32" s="176" t="s">
        <v>133</v>
      </c>
      <c r="B32" s="148"/>
      <c r="C32" s="177">
        <v>24680</v>
      </c>
      <c r="D32" s="177">
        <v>653478.09</v>
      </c>
      <c r="E32" s="179">
        <v>-506690</v>
      </c>
      <c r="F32" s="179">
        <v>344026</v>
      </c>
      <c r="G32" s="170">
        <f t="shared" si="7"/>
        <v>490814.08999999997</v>
      </c>
      <c r="H32" s="170">
        <f>-J71</f>
        <v>8808.9074299999993</v>
      </c>
      <c r="I32" s="170">
        <f t="shared" si="9"/>
        <v>499622.99742999999</v>
      </c>
      <c r="M32" s="1" t="s">
        <v>224</v>
      </c>
      <c r="O32" s="281">
        <v>251.92</v>
      </c>
      <c r="P32" s="259">
        <f>E13</f>
        <v>466506.397</v>
      </c>
      <c r="Q32" s="259">
        <f>G13</f>
        <v>186928</v>
      </c>
      <c r="R32" s="266">
        <v>5.4000000000000001E-4</v>
      </c>
      <c r="S32" s="261">
        <f t="shared" si="19"/>
        <v>100.94112</v>
      </c>
      <c r="T32" s="259">
        <f>F13</f>
        <v>-409129</v>
      </c>
      <c r="U32" s="260">
        <f t="shared" si="10"/>
        <v>5.4000000000000001E-4</v>
      </c>
      <c r="V32" s="262">
        <f t="shared" si="11"/>
        <v>-220.92966000000001</v>
      </c>
      <c r="X32" s="263">
        <f t="shared" si="12"/>
        <v>131.93145999999996</v>
      </c>
      <c r="Z32" s="264">
        <f t="shared" si="13"/>
        <v>244305.397</v>
      </c>
      <c r="AA32" s="267">
        <f t="shared" si="14"/>
        <v>5.4000000000000001E-4</v>
      </c>
      <c r="AB32" s="214">
        <f t="shared" si="15"/>
        <v>131.92491437999999</v>
      </c>
      <c r="AC32" s="263">
        <f t="shared" si="16"/>
        <v>6.5456199999687215E-3</v>
      </c>
      <c r="AD32" s="264">
        <f t="shared" si="17"/>
        <v>12.121518518460595</v>
      </c>
      <c r="AE32" s="265">
        <f t="shared" si="18"/>
        <v>4.9613791888369339E-5</v>
      </c>
    </row>
    <row r="33" spans="1:31">
      <c r="A33" s="176" t="s">
        <v>134</v>
      </c>
      <c r="B33" s="148"/>
      <c r="C33" s="177">
        <v>24840</v>
      </c>
      <c r="D33" s="177">
        <v>66263.22</v>
      </c>
      <c r="E33" s="179">
        <v>-44444</v>
      </c>
      <c r="F33" s="179">
        <v>28027</v>
      </c>
      <c r="G33" s="170">
        <f t="shared" si="7"/>
        <v>49846.22</v>
      </c>
      <c r="H33" s="170">
        <f>-J72</f>
        <v>737.2489599999999</v>
      </c>
      <c r="I33" s="170">
        <f t="shared" si="9"/>
        <v>50583.468959999998</v>
      </c>
      <c r="O33" s="187">
        <f>SUM(O24:O32)</f>
        <v>-101874.76000000002</v>
      </c>
      <c r="P33" s="268">
        <f>SUM(P24:P32)</f>
        <v>337051526.79400003</v>
      </c>
      <c r="Q33" s="268">
        <f>SUM(Q24:Q32)</f>
        <v>197454639</v>
      </c>
      <c r="S33" s="187">
        <f>SUM(S24:S32)</f>
        <v>-61832.77343999999</v>
      </c>
      <c r="T33" s="268">
        <f>SUM(T24:T32)</f>
        <v>-157399736</v>
      </c>
      <c r="V33" s="187">
        <f>SUM(V24:V32)</f>
        <v>46294.89095999999</v>
      </c>
      <c r="X33" s="187">
        <f>SUM(X24:X32)</f>
        <v>-117412.64248000002</v>
      </c>
      <c r="Z33" s="268">
        <f>SUM(Z24:Z32)</f>
        <v>377106429.79400003</v>
      </c>
      <c r="AB33" s="268">
        <f>SUM(AB24:AB32)</f>
        <v>-117413.68819614002</v>
      </c>
      <c r="AC33" s="187">
        <f>SUM(AC24:AC32)</f>
        <v>1.0457161400052257</v>
      </c>
      <c r="AD33" s="268">
        <f>SUM(AD24:AD32)</f>
        <v>2153.6019131560074</v>
      </c>
      <c r="AE33" s="265">
        <f t="shared" si="18"/>
        <v>-8.9063334059903489E-6</v>
      </c>
    </row>
    <row r="34" spans="1:31">
      <c r="A34" s="176" t="s">
        <v>183</v>
      </c>
      <c r="B34" s="148"/>
      <c r="C34" s="170"/>
      <c r="D34" s="177">
        <v>537807.89</v>
      </c>
      <c r="E34" s="177"/>
      <c r="F34" s="177"/>
      <c r="G34" s="170">
        <f>SUM(D34:F34)</f>
        <v>537807.89</v>
      </c>
      <c r="H34" s="170"/>
      <c r="I34" s="170">
        <f t="shared" si="9"/>
        <v>537807.89</v>
      </c>
      <c r="U34" s="269"/>
    </row>
    <row r="35" spans="1:31">
      <c r="A35" s="176" t="s">
        <v>184</v>
      </c>
      <c r="B35" s="148"/>
      <c r="C35" s="188"/>
      <c r="D35" s="177">
        <v>1474161.85</v>
      </c>
      <c r="E35" s="177"/>
      <c r="F35" s="177"/>
      <c r="G35" s="170">
        <f>SUM(D35:F35)</f>
        <v>1474161.85</v>
      </c>
      <c r="H35" s="170"/>
      <c r="I35" s="170">
        <f t="shared" si="9"/>
        <v>1474161.85</v>
      </c>
      <c r="U35" s="269" t="s">
        <v>321</v>
      </c>
      <c r="V35" s="1" t="s">
        <v>225</v>
      </c>
      <c r="X35" s="188">
        <v>0.95444899999999999</v>
      </c>
      <c r="AA35" s="1" t="s">
        <v>226</v>
      </c>
      <c r="AB35" s="1" t="s">
        <v>227</v>
      </c>
      <c r="AD35" s="1" t="s">
        <v>228</v>
      </c>
    </row>
    <row r="36" spans="1:31">
      <c r="A36" s="176" t="s">
        <v>185</v>
      </c>
      <c r="B36" s="148"/>
      <c r="C36" s="188"/>
      <c r="D36" s="177">
        <v>1500175.13</v>
      </c>
      <c r="E36" s="177"/>
      <c r="F36" s="177"/>
      <c r="G36" s="170">
        <f>SUM(D36:F36)</f>
        <v>1500175.13</v>
      </c>
      <c r="H36" s="170"/>
      <c r="I36" s="170">
        <f t="shared" si="9"/>
        <v>1500175.13</v>
      </c>
      <c r="T36" s="1" t="s">
        <v>138</v>
      </c>
      <c r="U36" s="1" t="s">
        <v>229</v>
      </c>
      <c r="X36" s="270">
        <f>(X24+X25)*X35</f>
        <v>-209091.41299720254</v>
      </c>
      <c r="Z36" s="1" t="s">
        <v>19</v>
      </c>
      <c r="AA36" s="184">
        <f>P24+P25+Q24+Q25+T24+T25</f>
        <v>188853623.697</v>
      </c>
      <c r="AB36" s="188">
        <v>-1.1100000000000001E-3</v>
      </c>
      <c r="AC36" s="263">
        <f>AA36*AB36</f>
        <v>-209627.52230367</v>
      </c>
      <c r="AD36" s="263">
        <f>X36-AC36</f>
        <v>536.10930646746419</v>
      </c>
      <c r="AE36" s="265">
        <f>AD36/X36</f>
        <v>-2.563994851738062E-3</v>
      </c>
    </row>
    <row r="37" spans="1:31">
      <c r="A37" s="148"/>
      <c r="B37" s="148"/>
      <c r="C37" s="162">
        <f t="shared" ref="C37:I37" si="20">SUM(C24:C36)</f>
        <v>4343348.9399999995</v>
      </c>
      <c r="D37" s="162">
        <f t="shared" si="20"/>
        <v>41583397.580000013</v>
      </c>
      <c r="E37" s="162">
        <f t="shared" si="20"/>
        <v>-20972147</v>
      </c>
      <c r="F37" s="162">
        <f t="shared" si="20"/>
        <v>24462987</v>
      </c>
      <c r="G37" s="162">
        <f t="shared" si="20"/>
        <v>45074237.580000013</v>
      </c>
      <c r="H37" s="162">
        <f t="shared" si="20"/>
        <v>-161827.23220000003</v>
      </c>
      <c r="I37" s="162">
        <f t="shared" si="20"/>
        <v>44912410.347800016</v>
      </c>
      <c r="T37" s="1" t="s">
        <v>138</v>
      </c>
      <c r="U37" s="1" t="s">
        <v>230</v>
      </c>
      <c r="X37" s="270">
        <f>SUM(X26:X32)*X35</f>
        <v>97027.033794809002</v>
      </c>
      <c r="Z37" s="1" t="s">
        <v>175</v>
      </c>
      <c r="AA37" s="184">
        <f>SUM(P26:Q32,T26:T32)</f>
        <v>188252806.097</v>
      </c>
      <c r="AB37" s="188">
        <v>5.1999999999999995E-4</v>
      </c>
      <c r="AC37" s="263">
        <f>AA37*AB37</f>
        <v>97891.459170439994</v>
      </c>
      <c r="AD37" s="263">
        <f>X37-AC37</f>
        <v>-864.42537563099177</v>
      </c>
      <c r="AE37" s="265">
        <f>AD37/X37</f>
        <v>-8.9091188488670363E-3</v>
      </c>
    </row>
    <row r="38" spans="1:31" ht="15.75" thickBot="1">
      <c r="A38" s="148"/>
      <c r="B38" s="148"/>
      <c r="D38" s="163"/>
      <c r="E38" s="148"/>
      <c r="F38" s="148"/>
      <c r="Z38" s="1" t="s">
        <v>211</v>
      </c>
    </row>
    <row r="39" spans="1:31">
      <c r="A39" s="148" t="s">
        <v>19</v>
      </c>
      <c r="B39" s="148"/>
      <c r="C39" s="165">
        <f t="shared" ref="C39:I39" si="21">C24+C25</f>
        <v>2075328</v>
      </c>
      <c r="D39" s="164">
        <f t="shared" si="21"/>
        <v>15217779.680000002</v>
      </c>
      <c r="E39" s="164">
        <f t="shared" si="21"/>
        <v>-7296718</v>
      </c>
      <c r="F39" s="164">
        <f t="shared" si="21"/>
        <v>9081163</v>
      </c>
      <c r="G39" s="164">
        <f t="shared" si="21"/>
        <v>17002224.680000003</v>
      </c>
      <c r="H39" s="164">
        <f t="shared" si="21"/>
        <v>-52588.353989999989</v>
      </c>
      <c r="I39" s="165">
        <f t="shared" si="21"/>
        <v>16949636.326010004</v>
      </c>
      <c r="S39" s="263">
        <f>S33+V33</f>
        <v>-15537.88248</v>
      </c>
      <c r="T39" s="1" t="s">
        <v>351</v>
      </c>
    </row>
    <row r="40" spans="1:31" ht="6" customHeight="1">
      <c r="A40" s="148"/>
      <c r="B40" s="148"/>
      <c r="C40" s="169"/>
      <c r="D40" s="164"/>
      <c r="E40" s="148"/>
      <c r="F40" s="148"/>
      <c r="I40" s="185"/>
    </row>
    <row r="41" spans="1:31" ht="15.75" thickBot="1">
      <c r="A41" s="148" t="s">
        <v>175</v>
      </c>
      <c r="B41" s="148"/>
      <c r="C41" s="171">
        <f>SUM(C26:C29,C31:C33)</f>
        <v>1716020.9400000002</v>
      </c>
      <c r="D41" s="172">
        <f t="shared" ref="D41:I41" si="22">SUM(D26:D29,D31:D33)</f>
        <v>17296641.32</v>
      </c>
      <c r="E41" s="172">
        <f t="shared" si="22"/>
        <v>-7664460</v>
      </c>
      <c r="F41" s="172">
        <f t="shared" si="22"/>
        <v>9369505</v>
      </c>
      <c r="G41" s="172">
        <f t="shared" si="22"/>
        <v>19001686.32</v>
      </c>
      <c r="H41" s="172">
        <f t="shared" si="22"/>
        <v>-102262.28455000001</v>
      </c>
      <c r="I41" s="171">
        <f t="shared" si="22"/>
        <v>18899424.03545</v>
      </c>
      <c r="S41" s="263">
        <f>E74</f>
        <v>-15537.882479999998</v>
      </c>
    </row>
    <row r="42" spans="1:31">
      <c r="A42" s="148"/>
      <c r="B42" s="148"/>
      <c r="C42" s="183"/>
      <c r="D42" s="172"/>
      <c r="E42" s="172"/>
      <c r="F42" s="172"/>
      <c r="G42" s="172"/>
      <c r="H42" s="172"/>
      <c r="I42" s="183"/>
    </row>
    <row r="43" spans="1:31">
      <c r="C43" s="186">
        <v>43040</v>
      </c>
      <c r="D43" s="287">
        <v>43405</v>
      </c>
      <c r="E43" s="186">
        <v>42278</v>
      </c>
      <c r="F43" s="186">
        <v>43739</v>
      </c>
      <c r="G43" s="186">
        <v>43678</v>
      </c>
      <c r="H43" s="186">
        <v>43374</v>
      </c>
      <c r="I43" s="186">
        <v>43739</v>
      </c>
      <c r="J43" s="186">
        <v>43647</v>
      </c>
      <c r="K43" s="186"/>
      <c r="L43" s="337" t="s">
        <v>311</v>
      </c>
      <c r="M43" s="337"/>
      <c r="N43" s="337"/>
      <c r="O43" s="337"/>
      <c r="P43" s="337"/>
      <c r="Q43" s="337"/>
    </row>
    <row r="44" spans="1:31" ht="40.9" customHeight="1">
      <c r="A44" s="175" t="s">
        <v>186</v>
      </c>
      <c r="B44" s="150"/>
      <c r="C44" s="161" t="s">
        <v>187</v>
      </c>
      <c r="D44" s="161" t="s">
        <v>201</v>
      </c>
      <c r="E44" s="161" t="s">
        <v>188</v>
      </c>
      <c r="F44" s="161" t="s">
        <v>188</v>
      </c>
      <c r="G44" s="161" t="s">
        <v>189</v>
      </c>
      <c r="H44" s="161" t="s">
        <v>190</v>
      </c>
      <c r="I44" s="161" t="s">
        <v>190</v>
      </c>
      <c r="J44" s="161" t="s">
        <v>191</v>
      </c>
      <c r="K44" s="345"/>
      <c r="L44" s="192" t="s">
        <v>318</v>
      </c>
      <c r="M44" s="192" t="s">
        <v>319</v>
      </c>
      <c r="O44" s="338" t="s">
        <v>315</v>
      </c>
      <c r="P44" s="338" t="s">
        <v>316</v>
      </c>
      <c r="Q44" s="338" t="s">
        <v>317</v>
      </c>
    </row>
    <row r="45" spans="1:31">
      <c r="A45" s="176" t="s">
        <v>127</v>
      </c>
      <c r="B45" s="148"/>
      <c r="C45" s="167">
        <v>-8.0999999999999996E-4</v>
      </c>
      <c r="D45" s="167">
        <v>-1.16E-3</v>
      </c>
      <c r="E45" s="167"/>
      <c r="F45" s="167"/>
      <c r="G45" s="167">
        <v>3.2299999999999998E-3</v>
      </c>
      <c r="H45" s="167">
        <v>1.15E-3</v>
      </c>
      <c r="I45" s="167">
        <v>1.2099999999999999E-3</v>
      </c>
      <c r="J45" s="167">
        <v>-2.5000000000000001E-4</v>
      </c>
      <c r="K45" s="167"/>
      <c r="L45" s="282">
        <f>C45+D45+E45+G45+H45+J45</f>
        <v>2.1599999999999996E-3</v>
      </c>
      <c r="M45" s="339">
        <f>C45+D45+F45+G45+I45+J45</f>
        <v>2.2199999999999998E-3</v>
      </c>
      <c r="O45" s="340">
        <f>-F3*L45</f>
        <v>166570.42823999998</v>
      </c>
      <c r="P45" s="340">
        <f t="shared" ref="P45:P57" si="23">G3*M45</f>
        <v>219684.30245999998</v>
      </c>
      <c r="Q45" s="341">
        <f>P45-O45</f>
        <v>53113.874219999998</v>
      </c>
    </row>
    <row r="46" spans="1:31">
      <c r="A46" s="176" t="s">
        <v>169</v>
      </c>
      <c r="B46" s="148"/>
      <c r="C46" s="167">
        <v>-8.0999999999999996E-4</v>
      </c>
      <c r="D46" s="167">
        <v>-1.16E-3</v>
      </c>
      <c r="E46" s="167">
        <v>-3.1530000000000002E-2</v>
      </c>
      <c r="F46" s="167">
        <v>-3.0640000000000001E-2</v>
      </c>
      <c r="G46" s="167">
        <v>3.2299999999999998E-3</v>
      </c>
      <c r="H46" s="167">
        <v>1.15E-3</v>
      </c>
      <c r="I46" s="167">
        <v>1.2099999999999999E-3</v>
      </c>
      <c r="J46" s="167">
        <f>J45</f>
        <v>-2.5000000000000001E-4</v>
      </c>
      <c r="K46" s="167"/>
      <c r="L46" s="282">
        <f t="shared" ref="L46:L57" si="24">C46+D46+E46+G46+H46+J46</f>
        <v>-2.937E-2</v>
      </c>
      <c r="M46" s="339">
        <f t="shared" ref="M46:M57" si="25">C46+D46+F46+G46+I46+J46</f>
        <v>-2.8420000000000001E-2</v>
      </c>
      <c r="O46" s="340">
        <f t="shared" ref="O46:O57" si="26">-F4*L46</f>
        <v>-3345.6248100000003</v>
      </c>
      <c r="P46" s="340">
        <f t="shared" si="23"/>
        <v>-3871.1450400000003</v>
      </c>
      <c r="Q46" s="341">
        <f t="shared" ref="Q46:Q57" si="27">P46-O46</f>
        <v>-525.52023000000008</v>
      </c>
    </row>
    <row r="47" spans="1:31">
      <c r="A47" s="176" t="s">
        <v>128</v>
      </c>
      <c r="B47" s="148"/>
      <c r="C47" s="167">
        <v>0</v>
      </c>
      <c r="D47" s="167">
        <v>5.4000000000000001E-4</v>
      </c>
      <c r="E47" s="167"/>
      <c r="F47" s="167"/>
      <c r="G47" s="167">
        <v>4.2599999999999999E-3</v>
      </c>
      <c r="H47" s="167">
        <v>1.67E-3</v>
      </c>
      <c r="I47" s="167">
        <v>1.7600000000000001E-3</v>
      </c>
      <c r="J47" s="167">
        <v>-2.5000000000000001E-4</v>
      </c>
      <c r="K47" s="167"/>
      <c r="L47" s="282">
        <f t="shared" si="24"/>
        <v>6.2199999999999998E-3</v>
      </c>
      <c r="M47" s="339">
        <f t="shared" si="25"/>
        <v>6.3099999999999996E-3</v>
      </c>
      <c r="O47" s="340">
        <f t="shared" si="26"/>
        <v>128357.71758</v>
      </c>
      <c r="P47" s="340">
        <f t="shared" si="23"/>
        <v>157810.79684999998</v>
      </c>
      <c r="Q47" s="341">
        <f t="shared" si="27"/>
        <v>29453.079269999987</v>
      </c>
    </row>
    <row r="48" spans="1:31">
      <c r="A48" s="176" t="s">
        <v>129</v>
      </c>
      <c r="B48" s="148"/>
      <c r="C48" s="167">
        <v>-8.0999999999999996E-4</v>
      </c>
      <c r="D48" s="167">
        <v>5.4000000000000001E-4</v>
      </c>
      <c r="E48" s="167"/>
      <c r="F48" s="167"/>
      <c r="G48" s="167">
        <v>4.2599999999999999E-3</v>
      </c>
      <c r="H48" s="167">
        <v>1.67E-3</v>
      </c>
      <c r="I48" s="167">
        <v>1.7600000000000001E-3</v>
      </c>
      <c r="J48" s="167">
        <f>J47</f>
        <v>-2.5000000000000001E-4</v>
      </c>
      <c r="K48" s="167"/>
      <c r="L48" s="282">
        <f t="shared" si="24"/>
        <v>5.4099999999999999E-3</v>
      </c>
      <c r="M48" s="339">
        <f t="shared" si="25"/>
        <v>5.4999999999999997E-3</v>
      </c>
      <c r="O48" s="340">
        <f t="shared" si="26"/>
        <v>9571.7128300000004</v>
      </c>
      <c r="P48" s="340">
        <f t="shared" si="23"/>
        <v>13819.261499999999</v>
      </c>
      <c r="Q48" s="341">
        <f t="shared" si="27"/>
        <v>4247.5486699999983</v>
      </c>
    </row>
    <row r="49" spans="1:17" ht="14.45" customHeight="1">
      <c r="A49" s="176" t="s">
        <v>130</v>
      </c>
      <c r="B49" s="148"/>
      <c r="C49" s="167">
        <v>0</v>
      </c>
      <c r="D49" s="167">
        <v>5.4000000000000001E-4</v>
      </c>
      <c r="E49" s="167"/>
      <c r="F49" s="167"/>
      <c r="G49" s="167">
        <v>3.3300000000000001E-3</v>
      </c>
      <c r="H49" s="167">
        <v>1.2099999999999999E-3</v>
      </c>
      <c r="I49" s="167">
        <v>1.2700000000000001E-3</v>
      </c>
      <c r="J49" s="167">
        <v>-2.5999999999999998E-4</v>
      </c>
      <c r="K49" s="167"/>
      <c r="L49" s="282">
        <f t="shared" si="24"/>
        <v>4.8200000000000005E-3</v>
      </c>
      <c r="M49" s="339">
        <f t="shared" si="25"/>
        <v>4.8800000000000007E-3</v>
      </c>
      <c r="O49" s="340">
        <f t="shared" si="26"/>
        <v>242438.31692000001</v>
      </c>
      <c r="P49" s="340">
        <f t="shared" si="23"/>
        <v>318489.45704000007</v>
      </c>
      <c r="Q49" s="341">
        <f t="shared" si="27"/>
        <v>76051.140120000055</v>
      </c>
    </row>
    <row r="50" spans="1:17">
      <c r="A50" s="176" t="s">
        <v>131</v>
      </c>
      <c r="B50" s="148"/>
      <c r="C50" s="167">
        <v>-8.0999999999999996E-4</v>
      </c>
      <c r="D50" s="167">
        <v>5.4000000000000001E-4</v>
      </c>
      <c r="E50" s="167"/>
      <c r="F50" s="167"/>
      <c r="G50" s="167">
        <v>3.3300000000000001E-3</v>
      </c>
      <c r="H50" s="167">
        <v>1.2099999999999999E-3</v>
      </c>
      <c r="I50" s="167">
        <v>1.2700000000000001E-3</v>
      </c>
      <c r="J50" s="167">
        <f>J49</f>
        <v>-2.5999999999999998E-4</v>
      </c>
      <c r="K50" s="167"/>
      <c r="L50" s="282">
        <f t="shared" si="24"/>
        <v>4.0100000000000005E-3</v>
      </c>
      <c r="M50" s="339">
        <f t="shared" si="25"/>
        <v>4.0700000000000007E-3</v>
      </c>
      <c r="O50" s="340">
        <f t="shared" si="26"/>
        <v>4083.7198400000007</v>
      </c>
      <c r="P50" s="340">
        <f t="shared" si="23"/>
        <v>6140.3927200000007</v>
      </c>
      <c r="Q50" s="341">
        <f t="shared" si="27"/>
        <v>2056.6728800000001</v>
      </c>
    </row>
    <row r="51" spans="1:17">
      <c r="A51" s="176" t="s">
        <v>132</v>
      </c>
      <c r="B51" s="148"/>
      <c r="C51" s="167">
        <v>0</v>
      </c>
      <c r="D51" s="167">
        <v>0</v>
      </c>
      <c r="E51" s="167"/>
      <c r="F51" s="167"/>
      <c r="G51" s="167">
        <v>2.0500000000000002E-3</v>
      </c>
      <c r="H51" s="167">
        <v>7.6000000000000004E-4</v>
      </c>
      <c r="I51" s="167">
        <v>8.0000000000000004E-4</v>
      </c>
      <c r="J51" s="167">
        <v>-2.4000000000000001E-4</v>
      </c>
      <c r="K51" s="167"/>
      <c r="L51" s="282">
        <f t="shared" si="24"/>
        <v>2.5699999999999998E-3</v>
      </c>
      <c r="M51" s="339">
        <f t="shared" si="25"/>
        <v>2.6099999999999999E-3</v>
      </c>
      <c r="O51" s="340">
        <f t="shared" si="26"/>
        <v>146302.71638999999</v>
      </c>
      <c r="P51" s="340">
        <f t="shared" si="23"/>
        <v>153279.31005</v>
      </c>
      <c r="Q51" s="341">
        <f t="shared" si="27"/>
        <v>6976.5936600000132</v>
      </c>
    </row>
    <row r="52" spans="1:17">
      <c r="A52" s="176" t="s">
        <v>170</v>
      </c>
      <c r="B52" s="148"/>
      <c r="C52" s="167">
        <v>0</v>
      </c>
      <c r="D52" s="167">
        <v>0</v>
      </c>
      <c r="E52" s="167"/>
      <c r="F52" s="167"/>
      <c r="G52" s="167">
        <v>2.0500000000000002E-3</v>
      </c>
      <c r="H52" s="167">
        <v>0</v>
      </c>
      <c r="I52" s="167">
        <v>0</v>
      </c>
      <c r="J52" s="167">
        <f>J51</f>
        <v>-2.4000000000000001E-4</v>
      </c>
      <c r="K52" s="167"/>
      <c r="L52" s="282">
        <f t="shared" si="24"/>
        <v>1.8100000000000002E-3</v>
      </c>
      <c r="M52" s="339">
        <f t="shared" si="25"/>
        <v>1.8100000000000002E-3</v>
      </c>
      <c r="O52" s="340">
        <f t="shared" si="26"/>
        <v>63350.000000000007</v>
      </c>
      <c r="P52" s="340">
        <f t="shared" si="23"/>
        <v>63350.000000000007</v>
      </c>
      <c r="Q52" s="341">
        <f t="shared" si="27"/>
        <v>0</v>
      </c>
    </row>
    <row r="53" spans="1:17">
      <c r="A53" s="176" t="s">
        <v>171</v>
      </c>
      <c r="B53" s="148"/>
      <c r="C53" s="167">
        <v>0</v>
      </c>
      <c r="D53" s="167">
        <v>5.4000000000000001E-4</v>
      </c>
      <c r="E53" s="167"/>
      <c r="F53" s="167"/>
      <c r="G53" s="167">
        <v>2.82E-3</v>
      </c>
      <c r="H53" s="167">
        <v>1.0499999999999999E-3</v>
      </c>
      <c r="I53" s="167">
        <v>1.1000000000000001E-3</v>
      </c>
      <c r="J53" s="167">
        <v>-2.4000000000000001E-4</v>
      </c>
      <c r="K53" s="167"/>
      <c r="L53" s="282">
        <f t="shared" si="24"/>
        <v>4.1700000000000001E-3</v>
      </c>
      <c r="M53" s="339">
        <f t="shared" si="25"/>
        <v>4.2200000000000007E-3</v>
      </c>
      <c r="O53" s="340">
        <f t="shared" si="26"/>
        <v>0</v>
      </c>
      <c r="P53" s="340">
        <f t="shared" si="23"/>
        <v>0</v>
      </c>
      <c r="Q53" s="341">
        <f t="shared" si="27"/>
        <v>0</v>
      </c>
    </row>
    <row r="54" spans="1:17">
      <c r="A54" s="176" t="s">
        <v>133</v>
      </c>
      <c r="B54" s="148"/>
      <c r="C54" s="167">
        <v>0</v>
      </c>
      <c r="D54" s="167">
        <v>5.4000000000000001E-4</v>
      </c>
      <c r="E54" s="167"/>
      <c r="F54" s="167"/>
      <c r="G54" s="167">
        <v>2.82E-3</v>
      </c>
      <c r="H54" s="167">
        <v>1.0499999999999999E-3</v>
      </c>
      <c r="I54" s="167">
        <v>1.1000000000000001E-3</v>
      </c>
      <c r="J54" s="167">
        <f>J53</f>
        <v>-2.4000000000000001E-4</v>
      </c>
      <c r="K54" s="167"/>
      <c r="L54" s="282">
        <f t="shared" si="24"/>
        <v>4.1700000000000001E-3</v>
      </c>
      <c r="M54" s="339">
        <f t="shared" si="25"/>
        <v>4.2200000000000007E-3</v>
      </c>
      <c r="O54" s="340">
        <f t="shared" si="26"/>
        <v>25180.182209999999</v>
      </c>
      <c r="P54" s="340">
        <f t="shared" si="23"/>
        <v>16371.274780000003</v>
      </c>
      <c r="Q54" s="341">
        <f t="shared" si="27"/>
        <v>-8808.9074299999957</v>
      </c>
    </row>
    <row r="55" spans="1:17">
      <c r="A55" s="176" t="s">
        <v>134</v>
      </c>
      <c r="B55" s="148"/>
      <c r="C55" s="167">
        <v>-8.0999999999999996E-4</v>
      </c>
      <c r="D55" s="167">
        <v>5.4000000000000001E-4</v>
      </c>
      <c r="E55" s="167"/>
      <c r="F55" s="167"/>
      <c r="G55" s="167">
        <v>2.82E-3</v>
      </c>
      <c r="H55" s="167">
        <v>1.0499999999999999E-3</v>
      </c>
      <c r="I55" s="167">
        <v>1.1000000000000001E-3</v>
      </c>
      <c r="J55" s="167">
        <f>J54</f>
        <v>-2.4000000000000001E-4</v>
      </c>
      <c r="K55" s="167"/>
      <c r="L55" s="282">
        <f t="shared" si="24"/>
        <v>3.3599999999999997E-3</v>
      </c>
      <c r="M55" s="339">
        <f t="shared" si="25"/>
        <v>3.4100000000000003E-3</v>
      </c>
      <c r="O55" s="340">
        <f t="shared" si="26"/>
        <v>1374.6734399999998</v>
      </c>
      <c r="P55" s="340">
        <f t="shared" si="23"/>
        <v>637.42448000000002</v>
      </c>
      <c r="Q55" s="341">
        <f t="shared" si="27"/>
        <v>-737.24895999999978</v>
      </c>
    </row>
    <row r="56" spans="1:17" ht="15" customHeight="1">
      <c r="A56" s="176" t="s">
        <v>183</v>
      </c>
      <c r="B56" s="148"/>
      <c r="C56" s="167">
        <v>0</v>
      </c>
      <c r="D56" s="167">
        <v>0</v>
      </c>
      <c r="E56" s="167"/>
      <c r="F56" s="167"/>
      <c r="G56" s="181">
        <v>1.0142E-2</v>
      </c>
      <c r="H56" s="375" t="s">
        <v>310</v>
      </c>
      <c r="I56" s="346"/>
      <c r="J56" s="181">
        <v>-4.4999999999999999E-4</v>
      </c>
      <c r="K56" s="181"/>
      <c r="L56" s="282">
        <f>C56+D56+E56+G56+J56</f>
        <v>9.6919999999999992E-3</v>
      </c>
      <c r="M56" s="339">
        <f t="shared" si="25"/>
        <v>9.6919999999999992E-3</v>
      </c>
      <c r="O56" s="340">
        <f t="shared" si="26"/>
        <v>0</v>
      </c>
      <c r="P56" s="340">
        <f t="shared" si="23"/>
        <v>0</v>
      </c>
      <c r="Q56" s="341">
        <f t="shared" si="27"/>
        <v>0</v>
      </c>
    </row>
    <row r="57" spans="1:17">
      <c r="A57" s="176" t="s">
        <v>174</v>
      </c>
      <c r="B57" s="148"/>
      <c r="C57" s="167">
        <v>-8.0999999999999996E-4</v>
      </c>
      <c r="D57" s="167">
        <v>0</v>
      </c>
      <c r="E57" s="167"/>
      <c r="F57" s="167"/>
      <c r="G57" s="181">
        <v>1.0142E-2</v>
      </c>
      <c r="H57" s="375"/>
      <c r="I57" s="346"/>
      <c r="J57" s="181">
        <v>-4.4999999999999999E-4</v>
      </c>
      <c r="K57" s="181"/>
      <c r="L57" s="282">
        <f t="shared" si="24"/>
        <v>8.8819999999999993E-3</v>
      </c>
      <c r="M57" s="339">
        <f t="shared" si="25"/>
        <v>8.8819999999999993E-3</v>
      </c>
      <c r="O57" s="340">
        <f t="shared" si="26"/>
        <v>0</v>
      </c>
      <c r="P57" s="340">
        <f t="shared" si="23"/>
        <v>0</v>
      </c>
      <c r="Q57" s="341">
        <f t="shared" si="27"/>
        <v>0</v>
      </c>
    </row>
    <row r="58" spans="1:17" ht="7.15" customHeight="1">
      <c r="A58" s="176"/>
      <c r="B58" s="148"/>
      <c r="C58" s="167"/>
      <c r="D58" s="167"/>
      <c r="E58" s="167"/>
      <c r="F58" s="167"/>
      <c r="G58" s="181"/>
      <c r="H58" s="344"/>
      <c r="I58" s="167"/>
      <c r="J58" s="181"/>
      <c r="K58" s="167"/>
      <c r="L58" s="282"/>
      <c r="M58" s="337"/>
      <c r="O58" s="337"/>
      <c r="P58" s="337"/>
      <c r="Q58" s="337"/>
    </row>
    <row r="59" spans="1:17" hidden="1">
      <c r="A59" s="176"/>
      <c r="B59" s="148"/>
      <c r="C59" s="167"/>
      <c r="D59" s="167"/>
      <c r="E59" s="167"/>
      <c r="F59" s="167"/>
      <c r="G59" s="181"/>
      <c r="H59" s="344"/>
      <c r="I59" s="167"/>
      <c r="J59" s="181"/>
      <c r="K59" s="167"/>
      <c r="L59" s="342"/>
      <c r="M59" s="343"/>
      <c r="O59" s="148"/>
      <c r="P59" s="337"/>
      <c r="Q59" s="337"/>
    </row>
    <row r="60" spans="1:17" hidden="1">
      <c r="F60" s="148"/>
      <c r="K60" s="337"/>
      <c r="L60" s="337"/>
      <c r="M60" s="343"/>
      <c r="O60" s="343"/>
      <c r="P60" s="337"/>
      <c r="Q60" s="337"/>
    </row>
    <row r="61" spans="1:17" ht="41.45" customHeight="1">
      <c r="A61" s="175" t="s">
        <v>192</v>
      </c>
      <c r="B61" s="150"/>
      <c r="C61" s="168" t="s">
        <v>307</v>
      </c>
      <c r="D61" s="168" t="s">
        <v>261</v>
      </c>
      <c r="E61" s="168" t="s">
        <v>201</v>
      </c>
      <c r="F61" s="168" t="s">
        <v>193</v>
      </c>
      <c r="G61" s="168" t="s">
        <v>194</v>
      </c>
      <c r="H61" s="168" t="s">
        <v>195</v>
      </c>
      <c r="I61" s="168" t="s">
        <v>196</v>
      </c>
      <c r="J61" s="168" t="s">
        <v>197</v>
      </c>
      <c r="K61" s="337"/>
      <c r="L61" s="337"/>
      <c r="M61" s="164"/>
      <c r="O61" s="254">
        <f>SUM(O45:O57)</f>
        <v>783883.84264000005</v>
      </c>
      <c r="P61" s="254">
        <f>SUM(P45:P57)</f>
        <v>945711.07484000013</v>
      </c>
      <c r="Q61" s="254">
        <f>SUM(Q45:Q57)</f>
        <v>161827.23220000009</v>
      </c>
    </row>
    <row r="62" spans="1:17">
      <c r="A62" s="176" t="s">
        <v>127</v>
      </c>
      <c r="C62" s="164">
        <f t="shared" ref="C62:C72" si="28">C45*$H3</f>
        <v>-17691.172739999998</v>
      </c>
      <c r="D62" s="164">
        <v>0</v>
      </c>
      <c r="E62" s="164">
        <f t="shared" ref="E62:E73" si="29">D45*$H3</f>
        <v>-25335.50664</v>
      </c>
      <c r="F62" s="164">
        <f>($F3*E45)+(F45*G3)</f>
        <v>0</v>
      </c>
      <c r="G62" s="164">
        <f t="shared" ref="G62:G73" si="30">G45*H3</f>
        <v>70546.281419999999</v>
      </c>
      <c r="H62" s="164">
        <f>(H45*F3)+(I45*G3)</f>
        <v>31054.510679999992</v>
      </c>
      <c r="I62" s="164">
        <f t="shared" ref="I62:I73" si="31">(J45*H3)</f>
        <v>-5460.2385000000004</v>
      </c>
      <c r="J62" s="164">
        <f t="shared" ref="J62:J68" si="32">SUM(C62:I62)</f>
        <v>53113.874219999991</v>
      </c>
      <c r="K62" s="337"/>
      <c r="L62" s="337"/>
      <c r="M62" s="164"/>
      <c r="O62" s="347">
        <f>'10.2019 Base Rate Revenue'!P61</f>
        <v>945711.07484000013</v>
      </c>
      <c r="P62" s="337"/>
      <c r="Q62" s="341">
        <f>J74</f>
        <v>161827.23220000003</v>
      </c>
    </row>
    <row r="63" spans="1:17">
      <c r="A63" s="176" t="s">
        <v>169</v>
      </c>
      <c r="C63" s="164">
        <f t="shared" si="28"/>
        <v>-18.062189999999998</v>
      </c>
      <c r="D63" s="164">
        <v>0</v>
      </c>
      <c r="E63" s="164">
        <f t="shared" si="29"/>
        <v>-25.86684</v>
      </c>
      <c r="F63" s="164">
        <f>($F4*E46)+(F46*G4)</f>
        <v>-581.85878999999977</v>
      </c>
      <c r="G63" s="164">
        <f t="shared" si="30"/>
        <v>72.025769999999994</v>
      </c>
      <c r="H63" s="164">
        <f t="shared" ref="H63:H72" si="33">(H46*F4)+(I46*G4)</f>
        <v>33.816570000000013</v>
      </c>
      <c r="I63" s="164">
        <f t="shared" si="31"/>
        <v>-5.5747499999999999</v>
      </c>
      <c r="J63" s="164">
        <f t="shared" si="32"/>
        <v>-525.52022999999986</v>
      </c>
      <c r="M63" s="164"/>
    </row>
    <row r="64" spans="1:17">
      <c r="A64" s="176" t="s">
        <v>128</v>
      </c>
      <c r="C64" s="164">
        <f t="shared" si="28"/>
        <v>0</v>
      </c>
      <c r="D64" s="164">
        <v>0</v>
      </c>
      <c r="E64" s="164">
        <f t="shared" si="29"/>
        <v>2361.6068399999999</v>
      </c>
      <c r="F64" s="164">
        <f t="shared" ref="F64:F73" si="34">($F5*E47)+(F47*G5)</f>
        <v>0</v>
      </c>
      <c r="G64" s="164">
        <f t="shared" si="30"/>
        <v>18630.453959999999</v>
      </c>
      <c r="H64" s="164">
        <f t="shared" si="33"/>
        <v>9554.3549700000003</v>
      </c>
      <c r="I64" s="164">
        <f t="shared" si="31"/>
        <v>-1093.3365000000001</v>
      </c>
      <c r="J64" s="164">
        <f t="shared" si="32"/>
        <v>29453.079269999998</v>
      </c>
      <c r="M64" s="164"/>
    </row>
    <row r="65" spans="1:13">
      <c r="A65" s="176" t="s">
        <v>129</v>
      </c>
      <c r="C65" s="164">
        <f t="shared" si="28"/>
        <v>-602.09730000000002</v>
      </c>
      <c r="D65" s="164">
        <v>0</v>
      </c>
      <c r="E65" s="164">
        <f t="shared" si="29"/>
        <v>401.39820000000003</v>
      </c>
      <c r="F65" s="164">
        <f t="shared" si="34"/>
        <v>0</v>
      </c>
      <c r="G65" s="164">
        <f t="shared" si="30"/>
        <v>3166.5857999999998</v>
      </c>
      <c r="H65" s="164">
        <f t="shared" si="33"/>
        <v>1467.4944700000005</v>
      </c>
      <c r="I65" s="164">
        <f t="shared" si="31"/>
        <v>-185.83250000000001</v>
      </c>
      <c r="J65" s="164">
        <f t="shared" si="32"/>
        <v>4247.5486700000001</v>
      </c>
      <c r="M65" s="164"/>
    </row>
    <row r="66" spans="1:13">
      <c r="A66" s="176" t="s">
        <v>130</v>
      </c>
      <c r="C66" s="164">
        <f t="shared" si="28"/>
        <v>0</v>
      </c>
      <c r="D66" s="164">
        <v>0</v>
      </c>
      <c r="E66" s="164">
        <f t="shared" si="29"/>
        <v>8081.5465800000002</v>
      </c>
      <c r="F66" s="164">
        <f t="shared" si="34"/>
        <v>0</v>
      </c>
      <c r="G66" s="164">
        <f t="shared" si="30"/>
        <v>49836.203910000004</v>
      </c>
      <c r="H66" s="164">
        <f t="shared" si="33"/>
        <v>22024.504650000003</v>
      </c>
      <c r="I66" s="164">
        <f t="shared" si="31"/>
        <v>-3891.1150199999997</v>
      </c>
      <c r="J66" s="164">
        <f t="shared" si="32"/>
        <v>76051.140120000011</v>
      </c>
      <c r="M66" s="164"/>
    </row>
    <row r="67" spans="1:13">
      <c r="A67" s="176" t="s">
        <v>131</v>
      </c>
      <c r="C67" s="164">
        <f t="shared" si="28"/>
        <v>-397.15271999999999</v>
      </c>
      <c r="D67" s="164">
        <v>0</v>
      </c>
      <c r="E67" s="164">
        <f t="shared" si="29"/>
        <v>264.76848000000001</v>
      </c>
      <c r="F67" s="164">
        <f t="shared" si="34"/>
        <v>0</v>
      </c>
      <c r="G67" s="164">
        <f t="shared" si="30"/>
        <v>1632.7389600000001</v>
      </c>
      <c r="H67" s="164">
        <f t="shared" si="33"/>
        <v>683.79928000000018</v>
      </c>
      <c r="I67" s="164">
        <f t="shared" si="31"/>
        <v>-127.48111999999999</v>
      </c>
      <c r="J67" s="164">
        <f t="shared" si="32"/>
        <v>2056.6728800000005</v>
      </c>
      <c r="M67" s="164"/>
    </row>
    <row r="68" spans="1:13">
      <c r="A68" s="176" t="s">
        <v>132</v>
      </c>
      <c r="C68" s="164">
        <f t="shared" si="28"/>
        <v>0</v>
      </c>
      <c r="D68" s="164">
        <v>0</v>
      </c>
      <c r="E68" s="164">
        <f t="shared" si="29"/>
        <v>0</v>
      </c>
      <c r="F68" s="164">
        <f t="shared" si="34"/>
        <v>0</v>
      </c>
      <c r="G68" s="164">
        <f t="shared" si="30"/>
        <v>3691.1849000000002</v>
      </c>
      <c r="H68" s="164">
        <f t="shared" si="33"/>
        <v>3717.5474800000011</v>
      </c>
      <c r="I68" s="164">
        <f t="shared" si="31"/>
        <v>-432.13872000000003</v>
      </c>
      <c r="J68" s="164">
        <f t="shared" si="32"/>
        <v>6976.5936600000014</v>
      </c>
      <c r="M68" s="164"/>
    </row>
    <row r="69" spans="1:13">
      <c r="A69" s="176" t="s">
        <v>170</v>
      </c>
      <c r="C69" s="164">
        <f t="shared" si="28"/>
        <v>0</v>
      </c>
      <c r="D69" s="164">
        <v>0</v>
      </c>
      <c r="E69" s="164">
        <f t="shared" si="29"/>
        <v>0</v>
      </c>
      <c r="F69" s="164">
        <f t="shared" si="34"/>
        <v>0</v>
      </c>
      <c r="G69" s="164">
        <f t="shared" si="30"/>
        <v>0</v>
      </c>
      <c r="H69" s="164">
        <f t="shared" si="33"/>
        <v>0</v>
      </c>
      <c r="I69" s="164">
        <f t="shared" si="31"/>
        <v>0</v>
      </c>
      <c r="J69" s="164">
        <f>SUM(C69:I69)</f>
        <v>0</v>
      </c>
      <c r="M69" s="164"/>
    </row>
    <row r="70" spans="1:13">
      <c r="A70" s="176" t="s">
        <v>171</v>
      </c>
      <c r="C70" s="164">
        <f t="shared" si="28"/>
        <v>0</v>
      </c>
      <c r="D70" s="164">
        <v>0</v>
      </c>
      <c r="E70" s="164">
        <f t="shared" si="29"/>
        <v>0</v>
      </c>
      <c r="F70" s="164">
        <f t="shared" si="34"/>
        <v>0</v>
      </c>
      <c r="G70" s="164">
        <f t="shared" si="30"/>
        <v>0</v>
      </c>
      <c r="H70" s="164">
        <f t="shared" si="33"/>
        <v>0</v>
      </c>
      <c r="I70" s="164">
        <f t="shared" si="31"/>
        <v>0</v>
      </c>
      <c r="J70" s="164">
        <f>SUM(C70:I70)</f>
        <v>0</v>
      </c>
      <c r="M70" s="164"/>
    </row>
    <row r="71" spans="1:13">
      <c r="A71" s="176" t="s">
        <v>133</v>
      </c>
      <c r="C71" s="164">
        <f t="shared" si="28"/>
        <v>0</v>
      </c>
      <c r="D71" s="164">
        <v>0</v>
      </c>
      <c r="E71" s="164">
        <f t="shared" si="29"/>
        <v>-1165.8405600000001</v>
      </c>
      <c r="F71" s="164">
        <f t="shared" si="34"/>
        <v>0</v>
      </c>
      <c r="G71" s="164">
        <f t="shared" si="30"/>
        <v>-6088.2784799999999</v>
      </c>
      <c r="H71" s="164">
        <f t="shared" si="33"/>
        <v>-2072.9397499999995</v>
      </c>
      <c r="I71" s="164">
        <f t="shared" si="31"/>
        <v>518.15136000000007</v>
      </c>
      <c r="J71" s="164">
        <f>SUM(C71:I71)</f>
        <v>-8808.9074299999993</v>
      </c>
      <c r="M71" s="164"/>
    </row>
    <row r="72" spans="1:13">
      <c r="A72" s="176" t="s">
        <v>134</v>
      </c>
      <c r="C72" s="164">
        <f t="shared" si="28"/>
        <v>179.98281</v>
      </c>
      <c r="D72" s="164">
        <v>0</v>
      </c>
      <c r="E72" s="164">
        <f t="shared" si="29"/>
        <v>-119.98854</v>
      </c>
      <c r="F72" s="164">
        <f t="shared" si="34"/>
        <v>0</v>
      </c>
      <c r="G72" s="164">
        <f t="shared" si="30"/>
        <v>-626.60681999999997</v>
      </c>
      <c r="H72" s="164">
        <f t="shared" si="33"/>
        <v>-223.96464999999998</v>
      </c>
      <c r="I72" s="164">
        <f t="shared" si="31"/>
        <v>53.328240000000001</v>
      </c>
      <c r="J72" s="164">
        <f>SUM(C72:I72)</f>
        <v>-737.2489599999999</v>
      </c>
      <c r="M72" s="164"/>
    </row>
    <row r="73" spans="1:13">
      <c r="A73" s="176" t="s">
        <v>183</v>
      </c>
      <c r="C73" s="164">
        <f>($H14+$H15)*C56+$H16*C57</f>
        <v>0</v>
      </c>
      <c r="D73" s="164">
        <v>0</v>
      </c>
      <c r="E73" s="164">
        <f t="shared" si="29"/>
        <v>0</v>
      </c>
      <c r="F73" s="164">
        <f t="shared" si="34"/>
        <v>0</v>
      </c>
      <c r="G73" s="164">
        <f t="shared" si="30"/>
        <v>0</v>
      </c>
      <c r="H73" s="164">
        <v>0</v>
      </c>
      <c r="I73" s="164">
        <f t="shared" si="31"/>
        <v>0</v>
      </c>
      <c r="J73" s="164">
        <f>SUM(C73:I73)</f>
        <v>0</v>
      </c>
    </row>
    <row r="74" spans="1:13">
      <c r="A74" s="153"/>
      <c r="C74" s="187">
        <f t="shared" ref="C74:J74" si="35">SUM(C62:C73)</f>
        <v>-18528.502139999997</v>
      </c>
      <c r="D74" s="187">
        <f t="shared" si="35"/>
        <v>0</v>
      </c>
      <c r="E74" s="187">
        <f t="shared" si="35"/>
        <v>-15537.882479999998</v>
      </c>
      <c r="F74" s="187">
        <f t="shared" si="35"/>
        <v>-581.85878999999977</v>
      </c>
      <c r="G74" s="254">
        <f t="shared" si="35"/>
        <v>140860.58941999997</v>
      </c>
      <c r="H74" s="187">
        <f t="shared" si="35"/>
        <v>66239.123699999996</v>
      </c>
      <c r="I74" s="187">
        <f t="shared" si="35"/>
        <v>-10624.237510000001</v>
      </c>
      <c r="J74" s="187">
        <f t="shared" si="35"/>
        <v>161827.23220000003</v>
      </c>
    </row>
    <row r="75" spans="1:13" ht="7.9" customHeight="1"/>
    <row r="76" spans="1:13">
      <c r="A76" s="148" t="s">
        <v>19</v>
      </c>
      <c r="B76" s="148"/>
      <c r="C76" s="164">
        <f t="shared" ref="C76:I76" si="36">C62+C63</f>
        <v>-17709.234929999999</v>
      </c>
      <c r="D76" s="164">
        <f t="shared" si="36"/>
        <v>0</v>
      </c>
      <c r="E76" s="164">
        <f t="shared" si="36"/>
        <v>-25361.373479999998</v>
      </c>
      <c r="F76" s="164">
        <f t="shared" si="36"/>
        <v>-581.85878999999977</v>
      </c>
      <c r="G76" s="164">
        <f t="shared" si="36"/>
        <v>70618.307189999992</v>
      </c>
      <c r="H76" s="164">
        <f t="shared" si="36"/>
        <v>31088.327249999991</v>
      </c>
      <c r="I76" s="164">
        <f t="shared" si="36"/>
        <v>-5465.8132500000002</v>
      </c>
      <c r="J76" s="164">
        <f>J62+J63</f>
        <v>52588.353989999989</v>
      </c>
    </row>
    <row r="77" spans="1:13" ht="10.9" customHeight="1">
      <c r="A77" s="148"/>
      <c r="B77" s="148"/>
      <c r="C77" s="164"/>
      <c r="D77" s="164"/>
      <c r="E77" s="164"/>
      <c r="F77" s="164"/>
      <c r="G77" s="164"/>
      <c r="H77" s="164"/>
      <c r="I77" s="164"/>
      <c r="J77" s="164"/>
    </row>
    <row r="78" spans="1:13" ht="15.75" customHeight="1">
      <c r="A78" s="148" t="s">
        <v>175</v>
      </c>
      <c r="B78" s="148"/>
      <c r="C78" s="172">
        <f t="shared" ref="C78:I78" si="37">SUM(C64:C67,C70:C72)</f>
        <v>-819.26720999999998</v>
      </c>
      <c r="D78" s="172">
        <f t="shared" si="37"/>
        <v>0</v>
      </c>
      <c r="E78" s="172">
        <f t="shared" si="37"/>
        <v>9823.491</v>
      </c>
      <c r="F78" s="172">
        <f t="shared" si="37"/>
        <v>0</v>
      </c>
      <c r="G78" s="172">
        <f t="shared" si="37"/>
        <v>66551.097330000004</v>
      </c>
      <c r="H78" s="172">
        <f t="shared" si="37"/>
        <v>31433.248970000008</v>
      </c>
      <c r="I78" s="172">
        <f t="shared" si="37"/>
        <v>-4726.2855400000008</v>
      </c>
      <c r="J78" s="172">
        <f>SUM(J64:J67,J70:J72)</f>
        <v>102262.28455000001</v>
      </c>
    </row>
    <row r="79" spans="1:13" ht="7.9" customHeight="1"/>
    <row r="80" spans="1:13">
      <c r="A80" s="1" t="s">
        <v>202</v>
      </c>
    </row>
    <row r="81" spans="1:14">
      <c r="A81" s="1" t="s">
        <v>209</v>
      </c>
    </row>
    <row r="82" spans="1:14" ht="15.75" customHeight="1">
      <c r="A82" s="188" t="s">
        <v>208</v>
      </c>
      <c r="B82" s="188"/>
      <c r="C82" s="188"/>
      <c r="D82" s="188"/>
      <c r="E82" s="188"/>
    </row>
    <row r="83" spans="1:14" ht="29.45" customHeight="1">
      <c r="A83" s="188"/>
      <c r="B83" s="271" t="s">
        <v>203</v>
      </c>
      <c r="C83" s="271" t="s">
        <v>204</v>
      </c>
      <c r="D83" s="271" t="s">
        <v>205</v>
      </c>
      <c r="E83" s="271" t="s">
        <v>207</v>
      </c>
      <c r="G83" s="373" t="s">
        <v>323</v>
      </c>
      <c r="H83" s="373"/>
      <c r="I83" s="373"/>
      <c r="J83" s="373"/>
      <c r="M83" s="272"/>
      <c r="N83" s="272"/>
    </row>
    <row r="84" spans="1:14">
      <c r="A84" s="273" t="s">
        <v>366</v>
      </c>
      <c r="B84" s="275">
        <v>1</v>
      </c>
      <c r="C84" s="276">
        <v>846573</v>
      </c>
      <c r="D84" s="272">
        <f>74325.68-C84*M51</f>
        <v>72116.124469999995</v>
      </c>
      <c r="E84" s="272">
        <f>500*B84</f>
        <v>500</v>
      </c>
      <c r="F84" s="274" t="s">
        <v>206</v>
      </c>
      <c r="H84" s="275"/>
      <c r="I84" s="276"/>
      <c r="J84" s="286">
        <v>52093</v>
      </c>
      <c r="K84" s="272"/>
      <c r="L84" s="274"/>
    </row>
    <row r="85" spans="1:14">
      <c r="A85" s="277" t="s">
        <v>231</v>
      </c>
      <c r="B85" s="278">
        <f>SUM(B84:B84)</f>
        <v>1</v>
      </c>
      <c r="C85" s="279">
        <f>SUM(C84:C84)</f>
        <v>846573</v>
      </c>
      <c r="D85" s="280">
        <f>SUM(D84:D84)</f>
        <v>72116.124469999995</v>
      </c>
      <c r="E85" s="280">
        <f>SUM(E84:E84)</f>
        <v>500</v>
      </c>
    </row>
    <row r="86" spans="1:14">
      <c r="A86" s="188"/>
      <c r="B86" s="188"/>
      <c r="C86" s="188"/>
      <c r="D86" s="188"/>
      <c r="E86" s="188"/>
    </row>
    <row r="87" spans="1:14">
      <c r="A87" s="260"/>
      <c r="B87" s="275"/>
      <c r="C87" s="276"/>
      <c r="D87" s="272"/>
      <c r="E87" s="272"/>
    </row>
    <row r="88" spans="1:14">
      <c r="B88" s="275"/>
      <c r="C88" s="276"/>
      <c r="D88" s="272"/>
      <c r="E88" s="272"/>
    </row>
    <row r="89" spans="1:14" ht="9" customHeight="1"/>
  </sheetData>
  <mergeCells count="4">
    <mergeCell ref="A1:I1"/>
    <mergeCell ref="J1:K1"/>
    <mergeCell ref="H56:H57"/>
    <mergeCell ref="G83:J83"/>
  </mergeCells>
  <pageMargins left="0.7" right="0.7" top="0.75" bottom="0.75" header="0.3" footer="0.3"/>
  <pageSetup scale="78" fitToHeight="2" orientation="landscape" r:id="rId1"/>
  <headerFooter>
    <oddFooter>&amp;F&amp;RPage 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E89"/>
  <sheetViews>
    <sheetView zoomScaleNormal="100" workbookViewId="0">
      <selection sqref="A1:XFD1048576"/>
    </sheetView>
  </sheetViews>
  <sheetFormatPr defaultColWidth="9.140625" defaultRowHeight="15"/>
  <cols>
    <col min="1" max="1" width="14.7109375" style="1" customWidth="1"/>
    <col min="2" max="2" width="4.85546875" style="1" customWidth="1"/>
    <col min="3" max="3" width="18.7109375" style="1" customWidth="1"/>
    <col min="4" max="4" width="17" style="1" customWidth="1"/>
    <col min="5" max="5" width="18.140625" style="1" customWidth="1"/>
    <col min="6" max="6" width="16.28515625" style="1" customWidth="1"/>
    <col min="7" max="7" width="16.5703125" style="1" customWidth="1"/>
    <col min="8" max="8" width="14.42578125" style="1" customWidth="1"/>
    <col min="9" max="9" width="20.42578125" style="1" customWidth="1"/>
    <col min="10" max="10" width="15.140625" style="1" customWidth="1"/>
    <col min="11" max="11" width="14.85546875" style="1" customWidth="1"/>
    <col min="12" max="12" width="13.42578125" style="1" bestFit="1" customWidth="1"/>
    <col min="13" max="13" width="15.7109375" style="1" customWidth="1"/>
    <col min="14" max="14" width="2.7109375" style="1" customWidth="1"/>
    <col min="15" max="15" width="15.28515625" style="1" customWidth="1"/>
    <col min="16" max="16" width="15.42578125" style="1" customWidth="1"/>
    <col min="17" max="17" width="16" style="1" customWidth="1"/>
    <col min="18" max="18" width="10.85546875" style="1" customWidth="1"/>
    <col min="19" max="19" width="17.7109375" style="1" customWidth="1"/>
    <col min="20" max="20" width="14.7109375" style="1" customWidth="1"/>
    <col min="21" max="21" width="10.5703125" style="1" customWidth="1"/>
    <col min="22" max="22" width="14.7109375" style="1" customWidth="1"/>
    <col min="23" max="23" width="2.85546875" style="1" customWidth="1"/>
    <col min="24" max="24" width="18.5703125" style="1" customWidth="1"/>
    <col min="25" max="25" width="1.7109375" style="1" customWidth="1"/>
    <col min="26" max="26" width="14.7109375" style="1" customWidth="1"/>
    <col min="27" max="27" width="13.7109375" style="1" customWidth="1"/>
    <col min="28" max="28" width="13.5703125" style="1" customWidth="1"/>
    <col min="29" max="29" width="13.140625" style="1" customWidth="1"/>
    <col min="30" max="30" width="18" style="1" customWidth="1"/>
    <col min="31" max="16384" width="9.140625" style="1"/>
  </cols>
  <sheetData>
    <row r="1" spans="1:20">
      <c r="A1" s="371" t="s">
        <v>163</v>
      </c>
      <c r="B1" s="371"/>
      <c r="C1" s="371"/>
      <c r="D1" s="371"/>
      <c r="E1" s="371"/>
      <c r="F1" s="371"/>
      <c r="G1" s="371"/>
      <c r="H1" s="371"/>
      <c r="I1" s="371"/>
      <c r="J1" s="372" t="s">
        <v>311</v>
      </c>
      <c r="K1" s="372"/>
    </row>
    <row r="2" spans="1:20" ht="26.45" customHeight="1">
      <c r="A2" s="149"/>
      <c r="B2" s="150"/>
      <c r="C2" s="151" t="s">
        <v>164</v>
      </c>
      <c r="D2" s="150"/>
      <c r="E2" s="151" t="s">
        <v>165</v>
      </c>
      <c r="F2" s="152" t="s">
        <v>166</v>
      </c>
      <c r="G2" s="152" t="s">
        <v>167</v>
      </c>
      <c r="H2" s="152" t="s">
        <v>86</v>
      </c>
      <c r="I2" s="152" t="s">
        <v>168</v>
      </c>
      <c r="J2" s="258" t="s">
        <v>312</v>
      </c>
      <c r="K2" s="258" t="s">
        <v>313</v>
      </c>
    </row>
    <row r="3" spans="1:20">
      <c r="A3" s="176" t="s">
        <v>127</v>
      </c>
      <c r="B3" s="148"/>
      <c r="C3" s="154">
        <v>212112</v>
      </c>
      <c r="D3" s="213"/>
      <c r="E3" s="178">
        <v>175245164.949</v>
      </c>
      <c r="F3" s="178">
        <v>-98756098</v>
      </c>
      <c r="G3" s="178">
        <v>77115939</v>
      </c>
      <c r="H3" s="184">
        <f>SUM(F3:G3)</f>
        <v>-21640159</v>
      </c>
      <c r="I3" s="155">
        <f>E3+H3</f>
        <v>153605005.949</v>
      </c>
      <c r="J3" s="283">
        <f t="shared" ref="J3:J8" si="0">I3/C3</f>
        <v>724.16933482782679</v>
      </c>
      <c r="K3" s="256">
        <f t="shared" ref="K3:K8" si="1">D24/E3</f>
        <v>9.0832257795143423E-2</v>
      </c>
    </row>
    <row r="4" spans="1:20">
      <c r="A4" s="176" t="s">
        <v>169</v>
      </c>
      <c r="B4" s="148"/>
      <c r="C4" s="154">
        <v>343</v>
      </c>
      <c r="D4" s="213"/>
      <c r="E4" s="178">
        <v>258864.79300000001</v>
      </c>
      <c r="F4" s="178">
        <v>-145054</v>
      </c>
      <c r="G4" s="178">
        <v>113913</v>
      </c>
      <c r="H4" s="184">
        <f t="shared" ref="H4:H16" si="2">SUM(F4:G4)</f>
        <v>-31141</v>
      </c>
      <c r="I4" s="155">
        <f t="shared" ref="I4:I16" si="3">E4+H4</f>
        <v>227723.79300000001</v>
      </c>
      <c r="J4" s="283">
        <f t="shared" si="0"/>
        <v>663.91776384839648</v>
      </c>
      <c r="K4" s="256">
        <f t="shared" si="1"/>
        <v>9.0666906565389907E-2</v>
      </c>
    </row>
    <row r="5" spans="1:20">
      <c r="A5" s="176" t="s">
        <v>128</v>
      </c>
      <c r="B5" s="148"/>
      <c r="C5" s="154">
        <v>22548</v>
      </c>
      <c r="D5" s="213"/>
      <c r="E5" s="178">
        <v>47080586.844999999</v>
      </c>
      <c r="F5" s="178">
        <v>-25501155</v>
      </c>
      <c r="G5" s="178">
        <v>20636289</v>
      </c>
      <c r="H5" s="184">
        <f t="shared" si="2"/>
        <v>-4864866</v>
      </c>
      <c r="I5" s="155">
        <f t="shared" si="3"/>
        <v>42215720.844999999</v>
      </c>
      <c r="J5" s="283">
        <f t="shared" si="0"/>
        <v>1872.2601048873514</v>
      </c>
      <c r="K5" s="256">
        <f t="shared" si="1"/>
        <v>0.11834531520058413</v>
      </c>
    </row>
    <row r="6" spans="1:20">
      <c r="A6" s="176" t="s">
        <v>129</v>
      </c>
      <c r="B6" s="148"/>
      <c r="C6" s="154">
        <v>9550</v>
      </c>
      <c r="D6" s="213"/>
      <c r="E6" s="178">
        <v>4019377.1940000001</v>
      </c>
      <c r="F6" s="178">
        <v>-2148130</v>
      </c>
      <c r="G6" s="178">
        <v>1769263</v>
      </c>
      <c r="H6" s="184">
        <f t="shared" si="2"/>
        <v>-378867</v>
      </c>
      <c r="I6" s="155">
        <f t="shared" si="3"/>
        <v>3640510.1940000001</v>
      </c>
      <c r="J6" s="283">
        <f t="shared" si="0"/>
        <v>381.20525591623039</v>
      </c>
      <c r="K6" s="256">
        <f t="shared" si="1"/>
        <v>0.15885012756531053</v>
      </c>
    </row>
    <row r="7" spans="1:20">
      <c r="A7" s="176" t="s">
        <v>130</v>
      </c>
      <c r="B7" s="148"/>
      <c r="C7" s="154">
        <v>1811</v>
      </c>
      <c r="D7" s="213"/>
      <c r="E7" s="178">
        <v>114991795.28399999</v>
      </c>
      <c r="F7" s="178">
        <v>-62170005</v>
      </c>
      <c r="G7" s="178">
        <v>50298406</v>
      </c>
      <c r="H7" s="184">
        <f t="shared" si="2"/>
        <v>-11871599</v>
      </c>
      <c r="I7" s="155">
        <f t="shared" si="3"/>
        <v>103120196.28399999</v>
      </c>
      <c r="J7" s="283">
        <f t="shared" si="0"/>
        <v>56941.025004969626</v>
      </c>
      <c r="K7" s="256">
        <f t="shared" si="1"/>
        <v>9.1796488818439603E-2</v>
      </c>
    </row>
    <row r="8" spans="1:20">
      <c r="A8" s="176" t="s">
        <v>131</v>
      </c>
      <c r="B8" s="148"/>
      <c r="C8" s="154">
        <v>44</v>
      </c>
      <c r="D8" s="213"/>
      <c r="E8" s="178">
        <v>2314246.96</v>
      </c>
      <c r="F8" s="178">
        <v>-1367645</v>
      </c>
      <c r="G8" s="178">
        <v>1018384</v>
      </c>
      <c r="H8" s="184">
        <f t="shared" si="2"/>
        <v>-349261</v>
      </c>
      <c r="I8" s="155">
        <f t="shared" si="3"/>
        <v>1964985.96</v>
      </c>
      <c r="J8" s="283">
        <f t="shared" si="0"/>
        <v>44658.77181818182</v>
      </c>
      <c r="K8" s="256">
        <f t="shared" si="1"/>
        <v>9.0526051722673542E-2</v>
      </c>
    </row>
    <row r="9" spans="1:20">
      <c r="A9" s="176" t="s">
        <v>132</v>
      </c>
      <c r="B9" s="148"/>
      <c r="C9" s="154">
        <v>23</v>
      </c>
      <c r="D9" s="188"/>
      <c r="E9" s="178">
        <f>98369017.341-E10</f>
        <v>63356869.141000003</v>
      </c>
      <c r="F9" s="178">
        <v>-59768404</v>
      </c>
      <c r="G9" s="178">
        <f>91927127-G10</f>
        <v>56927127</v>
      </c>
      <c r="H9" s="184">
        <f t="shared" si="2"/>
        <v>-2841277</v>
      </c>
      <c r="I9" s="155">
        <f t="shared" si="3"/>
        <v>60515592.141000003</v>
      </c>
      <c r="J9" s="283">
        <f>(I9+I10)/C9</f>
        <v>4153380.0148260873</v>
      </c>
      <c r="K9" s="256">
        <f>I30/(I9+I10)</f>
        <v>5.9999443318037145E-2</v>
      </c>
    </row>
    <row r="10" spans="1:20">
      <c r="A10" s="176" t="s">
        <v>170</v>
      </c>
      <c r="B10" s="148"/>
      <c r="C10" s="154"/>
      <c r="D10" s="188"/>
      <c r="E10" s="178">
        <v>35012148.200000003</v>
      </c>
      <c r="F10" s="178">
        <v>-35000000</v>
      </c>
      <c r="G10" s="178">
        <v>35000000</v>
      </c>
      <c r="H10" s="184">
        <f t="shared" si="2"/>
        <v>0</v>
      </c>
      <c r="I10" s="155">
        <f t="shared" si="3"/>
        <v>35012148.200000003</v>
      </c>
      <c r="J10" s="283"/>
    </row>
    <row r="11" spans="1:20">
      <c r="A11" s="176" t="s">
        <v>171</v>
      </c>
      <c r="B11" s="148"/>
      <c r="C11" s="154">
        <v>53</v>
      </c>
      <c r="D11" s="213"/>
      <c r="E11" s="178">
        <v>6450053.3789999997</v>
      </c>
      <c r="F11" s="178"/>
      <c r="G11" s="178"/>
      <c r="H11" s="184">
        <f t="shared" si="2"/>
        <v>0</v>
      </c>
      <c r="I11" s="155">
        <f t="shared" si="3"/>
        <v>6450053.3789999997</v>
      </c>
      <c r="J11" s="283">
        <f>I11/C11</f>
        <v>121699.12035849056</v>
      </c>
      <c r="K11" s="256">
        <f>I31/I11</f>
        <v>6.9524339358184403E-2</v>
      </c>
    </row>
    <row r="12" spans="1:20">
      <c r="A12" s="176" t="s">
        <v>133</v>
      </c>
      <c r="B12" s="148"/>
      <c r="C12" s="154">
        <v>1197</v>
      </c>
      <c r="D12" s="213"/>
      <c r="E12" s="178">
        <v>16525529.247</v>
      </c>
      <c r="F12" s="178">
        <v>-8016094</v>
      </c>
      <c r="G12" s="178">
        <v>6038413</v>
      </c>
      <c r="H12" s="184">
        <f t="shared" si="2"/>
        <v>-1977681</v>
      </c>
      <c r="I12" s="155">
        <f t="shared" si="3"/>
        <v>14547848.247</v>
      </c>
      <c r="J12" s="283">
        <f>I12/C12</f>
        <v>12153.590849624059</v>
      </c>
      <c r="K12" s="256">
        <f>I32/I12</f>
        <v>8.1167651718768996E-2</v>
      </c>
    </row>
    <row r="13" spans="1:20">
      <c r="A13" s="176" t="s">
        <v>134</v>
      </c>
      <c r="B13" s="148"/>
      <c r="C13" s="154">
        <v>1200</v>
      </c>
      <c r="D13" s="213"/>
      <c r="E13" s="178">
        <v>1306740.3430000001</v>
      </c>
      <c r="F13" s="178">
        <v>-636344</v>
      </c>
      <c r="G13" s="178">
        <v>409129</v>
      </c>
      <c r="H13" s="184">
        <f t="shared" si="2"/>
        <v>-227215</v>
      </c>
      <c r="I13" s="155">
        <f t="shared" si="3"/>
        <v>1079525.3430000001</v>
      </c>
      <c r="J13" s="283">
        <f>I13/C13</f>
        <v>899.60445250000009</v>
      </c>
      <c r="K13" s="256">
        <f>I33/I13</f>
        <v>0.10840777676860894</v>
      </c>
      <c r="S13" s="214"/>
    </row>
    <row r="14" spans="1:20">
      <c r="A14" s="176" t="s">
        <v>172</v>
      </c>
      <c r="B14" s="148"/>
      <c r="C14" s="154">
        <v>443</v>
      </c>
      <c r="D14" s="188"/>
      <c r="E14" s="178">
        <v>914961.08499999996</v>
      </c>
      <c r="F14" s="178"/>
      <c r="G14" s="178"/>
      <c r="H14" s="184"/>
      <c r="I14" s="155">
        <f t="shared" si="3"/>
        <v>914961.08499999996</v>
      </c>
      <c r="J14" s="283"/>
      <c r="K14" s="256"/>
      <c r="S14" s="184"/>
      <c r="T14" s="184"/>
    </row>
    <row r="15" spans="1:20">
      <c r="A15" s="176" t="s">
        <v>173</v>
      </c>
      <c r="B15" s="148"/>
      <c r="C15" s="154"/>
      <c r="D15" s="188"/>
      <c r="E15" s="178">
        <v>405301.93400000001</v>
      </c>
      <c r="F15" s="178"/>
      <c r="G15" s="178"/>
      <c r="H15" s="184">
        <f t="shared" si="2"/>
        <v>0</v>
      </c>
      <c r="I15" s="155">
        <f t="shared" si="3"/>
        <v>405301.93400000001</v>
      </c>
      <c r="J15" s="213"/>
      <c r="S15" s="184"/>
      <c r="T15" s="184"/>
    </row>
    <row r="16" spans="1:20">
      <c r="A16" s="176" t="s">
        <v>174</v>
      </c>
      <c r="B16" s="148"/>
      <c r="C16" s="154"/>
      <c r="D16" s="189"/>
      <c r="E16" s="178">
        <v>214611.43799999999</v>
      </c>
      <c r="F16" s="178"/>
      <c r="G16" s="178"/>
      <c r="H16" s="184">
        <f t="shared" si="2"/>
        <v>0</v>
      </c>
      <c r="I16" s="155">
        <f t="shared" si="3"/>
        <v>214611.43799999999</v>
      </c>
      <c r="J16" s="213"/>
      <c r="T16" s="214"/>
    </row>
    <row r="17" spans="1:31">
      <c r="A17" s="148"/>
      <c r="B17" s="148"/>
      <c r="C17" s="156">
        <f>SUM(C3:C16)</f>
        <v>249324</v>
      </c>
      <c r="E17" s="156">
        <f>SUM(E3:E16)</f>
        <v>468096250.792</v>
      </c>
      <c r="F17" s="156">
        <f>SUM(F3:F16)</f>
        <v>-293508929</v>
      </c>
      <c r="G17" s="156">
        <f>SUM(G3:G16)</f>
        <v>249326863</v>
      </c>
      <c r="H17" s="156">
        <f>SUM(H3:H16)</f>
        <v>-44182066</v>
      </c>
      <c r="I17" s="156">
        <f>SUM(I3:I16)</f>
        <v>423914184.792</v>
      </c>
    </row>
    <row r="18" spans="1:31" ht="15.75" thickBot="1">
      <c r="A18" s="148"/>
      <c r="B18" s="148"/>
      <c r="C18" s="148"/>
      <c r="E18" s="148"/>
      <c r="F18" s="148"/>
      <c r="G18" s="148"/>
      <c r="I18" s="148"/>
    </row>
    <row r="19" spans="1:31">
      <c r="A19" s="148" t="s">
        <v>19</v>
      </c>
      <c r="B19" s="148"/>
      <c r="C19" s="157">
        <f>C3+C4</f>
        <v>212455</v>
      </c>
      <c r="E19" s="158">
        <f>E3+E4</f>
        <v>175504029.74200001</v>
      </c>
      <c r="F19" s="158">
        <f>F3+F4</f>
        <v>-98901152</v>
      </c>
      <c r="G19" s="158">
        <f>G3+G4</f>
        <v>77229852</v>
      </c>
      <c r="H19" s="158">
        <f>H3+H4</f>
        <v>-21671300</v>
      </c>
      <c r="I19" s="157">
        <f>I3+I4</f>
        <v>153832729.74200001</v>
      </c>
    </row>
    <row r="20" spans="1:31" ht="7.15" customHeight="1">
      <c r="A20" s="148"/>
      <c r="B20" s="148"/>
      <c r="C20" s="159"/>
      <c r="E20" s="148"/>
      <c r="F20" s="148"/>
      <c r="G20" s="148"/>
      <c r="H20" s="148"/>
      <c r="I20" s="159"/>
    </row>
    <row r="21" spans="1:31" ht="15.75" thickBot="1">
      <c r="A21" s="148" t="s">
        <v>175</v>
      </c>
      <c r="B21" s="148"/>
      <c r="C21" s="173">
        <f>SUM(C5:C8,C11:C13)</f>
        <v>36403</v>
      </c>
      <c r="E21" s="174">
        <f>SUM(E5:E8,E11:E13)</f>
        <v>192688329.252</v>
      </c>
      <c r="F21" s="174">
        <f>SUM(F5:F8,F11:F13)</f>
        <v>-99839373</v>
      </c>
      <c r="G21" s="174">
        <f>SUM(G5:G8,G11:G13)</f>
        <v>80169884</v>
      </c>
      <c r="H21" s="174">
        <f>SUM(H5:H8,H11:H13)</f>
        <v>-19669489</v>
      </c>
      <c r="I21" s="173">
        <f>SUM(I5:I8,I11:I13)</f>
        <v>173018840.252</v>
      </c>
      <c r="Z21" s="1" t="s">
        <v>314</v>
      </c>
    </row>
    <row r="22" spans="1:31">
      <c r="A22" s="148"/>
      <c r="B22" s="148"/>
      <c r="C22" s="148"/>
      <c r="D22" s="148"/>
      <c r="E22" s="148"/>
      <c r="M22" s="1" t="s">
        <v>322</v>
      </c>
      <c r="Z22" s="1" t="s">
        <v>210</v>
      </c>
      <c r="AA22" s="257" t="s">
        <v>343</v>
      </c>
      <c r="AC22" s="1" t="s">
        <v>212</v>
      </c>
      <c r="AD22" s="257" t="s">
        <v>342</v>
      </c>
    </row>
    <row r="23" spans="1:31" ht="53.45" customHeight="1">
      <c r="A23" s="149"/>
      <c r="B23" s="160"/>
      <c r="C23" s="168" t="s">
        <v>176</v>
      </c>
      <c r="D23" s="168" t="s">
        <v>177</v>
      </c>
      <c r="E23" s="152" t="s">
        <v>178</v>
      </c>
      <c r="F23" s="152" t="s">
        <v>179</v>
      </c>
      <c r="G23" s="152" t="s">
        <v>180</v>
      </c>
      <c r="H23" s="152" t="s">
        <v>181</v>
      </c>
      <c r="I23" s="152" t="s">
        <v>182</v>
      </c>
      <c r="O23" s="258" t="str">
        <f>AA22&amp;" Billed Schedule 75 Revenue"</f>
        <v>September Billed Schedule 75 Revenue</v>
      </c>
      <c r="P23" s="258" t="str">
        <f>AA22&amp;" Billed kWhs"</f>
        <v>September Billed kWhs</v>
      </c>
      <c r="Q23" s="258" t="str">
        <f>AA22&amp;" Unbilled kWhs"</f>
        <v>September Unbilled kWhs</v>
      </c>
      <c r="R23" s="258" t="s">
        <v>320</v>
      </c>
      <c r="S23" s="258" t="s">
        <v>213</v>
      </c>
      <c r="T23" s="258" t="str">
        <f>AD22&amp;" Unbilled kWhs reversal"</f>
        <v>August Unbilled kWhs reversal</v>
      </c>
      <c r="U23" s="258" t="s">
        <v>320</v>
      </c>
      <c r="V23" s="258" t="str">
        <f>AD22&amp;" Schedule 75 Unbilled Reversal"</f>
        <v>August Schedule 75 Unbilled Reversal</v>
      </c>
      <c r="X23" s="258" t="str">
        <f>"Total "&amp;AA22&amp;" Schedule 75 Revenue"</f>
        <v>Total September Schedule 75 Revenue</v>
      </c>
      <c r="Z23" s="258" t="str">
        <f>"Calendar "&amp;AA22&amp;" Usage"</f>
        <v>Calendar September Usage</v>
      </c>
      <c r="AA23" s="258" t="str">
        <f>R23</f>
        <v>11/1/2018 rate</v>
      </c>
      <c r="AB23" s="258" t="s">
        <v>214</v>
      </c>
      <c r="AC23" s="258" t="s">
        <v>215</v>
      </c>
      <c r="AD23" s="258" t="str">
        <f>"implied "&amp;AD22&amp;" unbilled/Cancel-Rebill True-up kWhs"</f>
        <v>implied August unbilled/Cancel-Rebill True-up kWhs</v>
      </c>
    </row>
    <row r="24" spans="1:31">
      <c r="A24" s="176" t="s">
        <v>127</v>
      </c>
      <c r="B24" s="148"/>
      <c r="C24" s="177">
        <v>1958364</v>
      </c>
      <c r="D24" s="177">
        <v>15917914</v>
      </c>
      <c r="E24" s="179">
        <v>-9237276</v>
      </c>
      <c r="F24" s="179">
        <v>7289612</v>
      </c>
      <c r="G24" s="170">
        <f>SUM(D24:F24)</f>
        <v>13970250</v>
      </c>
      <c r="H24" s="170">
        <f>-J62</f>
        <v>46742.743439999991</v>
      </c>
      <c r="I24" s="170">
        <f>SUM(G24:H24)</f>
        <v>14016992.74344</v>
      </c>
      <c r="M24" s="1" t="s">
        <v>216</v>
      </c>
      <c r="O24" s="281">
        <v>-203287.08</v>
      </c>
      <c r="P24" s="259">
        <f t="shared" ref="P24:P29" si="4">E3</f>
        <v>175245164.949</v>
      </c>
      <c r="Q24" s="259">
        <f t="shared" ref="Q24:Q29" si="5">G3</f>
        <v>77115939</v>
      </c>
      <c r="R24" s="260">
        <v>-1.16E-3</v>
      </c>
      <c r="S24" s="261">
        <f>Q24*R24</f>
        <v>-89454.489239999995</v>
      </c>
      <c r="T24" s="259">
        <f t="shared" ref="T24:T29" si="6">F3</f>
        <v>-98756098</v>
      </c>
      <c r="U24" s="260">
        <f>R24</f>
        <v>-1.16E-3</v>
      </c>
      <c r="V24" s="262">
        <f>T24*U24</f>
        <v>114557.07368</v>
      </c>
      <c r="X24" s="263">
        <f>O24+S24+V24</f>
        <v>-178184.49555999998</v>
      </c>
      <c r="Z24" s="264">
        <f>P24+Q24+T24</f>
        <v>153605005.949</v>
      </c>
      <c r="AA24" s="188">
        <f>R24</f>
        <v>-1.16E-3</v>
      </c>
      <c r="AB24" s="214">
        <f>Z24*AA24</f>
        <v>-178181.80690083999</v>
      </c>
      <c r="AC24" s="263">
        <f>X24-AB24</f>
        <v>-2.6886591599904932</v>
      </c>
      <c r="AD24" s="264">
        <f>AC24/U24</f>
        <v>2317.8096206814598</v>
      </c>
      <c r="AE24" s="265">
        <f>AC24/X24</f>
        <v>1.5089186921345478E-5</v>
      </c>
    </row>
    <row r="25" spans="1:31">
      <c r="A25" s="176" t="s">
        <v>169</v>
      </c>
      <c r="B25" s="148"/>
      <c r="C25" s="177">
        <v>3105</v>
      </c>
      <c r="D25" s="177">
        <v>23470.47</v>
      </c>
      <c r="E25" s="179">
        <v>-8768</v>
      </c>
      <c r="F25" s="179">
        <v>7106</v>
      </c>
      <c r="G25" s="170">
        <f t="shared" ref="G25:G33" si="7">SUM(D25:F25)</f>
        <v>21808.47</v>
      </c>
      <c r="H25" s="170">
        <f t="shared" ref="H25:H29" si="8">-J63</f>
        <v>-914.61117000000013</v>
      </c>
      <c r="I25" s="170">
        <f t="shared" ref="I25:I36" si="9">SUM(G25:H25)</f>
        <v>20893.858830000001</v>
      </c>
      <c r="M25" s="1" t="s">
        <v>217</v>
      </c>
      <c r="O25" s="281">
        <v>-300.29000000000002</v>
      </c>
      <c r="P25" s="259">
        <f t="shared" si="4"/>
        <v>258864.79300000001</v>
      </c>
      <c r="Q25" s="259">
        <f t="shared" si="5"/>
        <v>113913</v>
      </c>
      <c r="R25" s="260">
        <v>-1.16E-3</v>
      </c>
      <c r="S25" s="261">
        <f>Q25*R25</f>
        <v>-132.13908000000001</v>
      </c>
      <c r="T25" s="259">
        <f t="shared" si="6"/>
        <v>-145054</v>
      </c>
      <c r="U25" s="260">
        <f t="shared" ref="U25:U32" si="10">R25</f>
        <v>-1.16E-3</v>
      </c>
      <c r="V25" s="262">
        <f t="shared" ref="V25:V32" si="11">T25*U25</f>
        <v>168.26264</v>
      </c>
      <c r="X25" s="263">
        <f t="shared" ref="X25:X32" si="12">O25+S25+V25</f>
        <v>-264.16643999999997</v>
      </c>
      <c r="Z25" s="264">
        <f t="shared" ref="Z25:Z32" si="13">P25+Q25+T25</f>
        <v>227723.79300000001</v>
      </c>
      <c r="AA25" s="188">
        <f t="shared" ref="AA25:AA32" si="14">R25</f>
        <v>-1.16E-3</v>
      </c>
      <c r="AB25" s="214">
        <f t="shared" ref="AB25:AB32" si="15">Z25*AA25</f>
        <v>-264.15959988000003</v>
      </c>
      <c r="AC25" s="263">
        <f t="shared" ref="AC25:AC32" si="16">X25-AB25</f>
        <v>-6.8401199999357232E-3</v>
      </c>
      <c r="AD25" s="264">
        <f t="shared" ref="AD25:AD32" si="17">AC25/U25</f>
        <v>5.8966551723583818</v>
      </c>
      <c r="AE25" s="265">
        <f t="shared" ref="AE25:AE33" si="18">AC25/X25</f>
        <v>2.589322095545416E-5</v>
      </c>
    </row>
    <row r="26" spans="1:31">
      <c r="A26" s="176" t="s">
        <v>128</v>
      </c>
      <c r="B26" s="148"/>
      <c r="C26" s="177">
        <v>458082.89</v>
      </c>
      <c r="D26" s="177">
        <v>5571766.8899999997</v>
      </c>
      <c r="E26" s="179">
        <v>-3006911</v>
      </c>
      <c r="F26" s="179">
        <v>2472903</v>
      </c>
      <c r="G26" s="170">
        <f t="shared" si="7"/>
        <v>5037758.8899999997</v>
      </c>
      <c r="H26" s="170">
        <f t="shared" si="8"/>
        <v>30259.466520000002</v>
      </c>
      <c r="I26" s="170">
        <f t="shared" si="9"/>
        <v>5068018.3565199999</v>
      </c>
      <c r="M26" s="1" t="s">
        <v>218</v>
      </c>
      <c r="O26" s="281">
        <v>25422.6</v>
      </c>
      <c r="P26" s="259">
        <f t="shared" si="4"/>
        <v>47080586.844999999</v>
      </c>
      <c r="Q26" s="259">
        <f t="shared" si="5"/>
        <v>20636289</v>
      </c>
      <c r="R26" s="266">
        <v>5.4000000000000001E-4</v>
      </c>
      <c r="S26" s="261">
        <f>Q26*R26</f>
        <v>11143.59606</v>
      </c>
      <c r="T26" s="259">
        <f t="shared" si="6"/>
        <v>-25501155</v>
      </c>
      <c r="U26" s="260">
        <f t="shared" si="10"/>
        <v>5.4000000000000001E-4</v>
      </c>
      <c r="V26" s="262">
        <f t="shared" si="11"/>
        <v>-13770.6237</v>
      </c>
      <c r="X26" s="263">
        <f t="shared" si="12"/>
        <v>22795.572360000002</v>
      </c>
      <c r="Z26" s="264">
        <f t="shared" si="13"/>
        <v>42215720.844999999</v>
      </c>
      <c r="AA26" s="267">
        <f t="shared" si="14"/>
        <v>5.4000000000000001E-4</v>
      </c>
      <c r="AB26" s="214">
        <f t="shared" si="15"/>
        <v>22796.489256299999</v>
      </c>
      <c r="AC26" s="263">
        <f t="shared" si="16"/>
        <v>-0.91689629999746103</v>
      </c>
      <c r="AD26" s="264">
        <f t="shared" si="17"/>
        <v>-1697.9561111064093</v>
      </c>
      <c r="AE26" s="265">
        <f t="shared" si="18"/>
        <v>-4.0222561009539004E-5</v>
      </c>
    </row>
    <row r="27" spans="1:31">
      <c r="A27" s="176" t="s">
        <v>129</v>
      </c>
      <c r="B27" s="148"/>
      <c r="C27" s="177">
        <v>193084.89</v>
      </c>
      <c r="D27" s="177">
        <v>638478.57999999996</v>
      </c>
      <c r="E27" s="179">
        <v>-348315</v>
      </c>
      <c r="F27" s="179">
        <v>296719</v>
      </c>
      <c r="G27" s="170">
        <f t="shared" si="7"/>
        <v>586882.57999999996</v>
      </c>
      <c r="H27" s="170">
        <f t="shared" si="8"/>
        <v>2049.67047</v>
      </c>
      <c r="I27" s="170">
        <f t="shared" si="9"/>
        <v>588932.25046999997</v>
      </c>
      <c r="M27" s="1" t="s">
        <v>219</v>
      </c>
      <c r="O27" s="281">
        <v>2169.89</v>
      </c>
      <c r="P27" s="259">
        <f t="shared" si="4"/>
        <v>4019377.1940000001</v>
      </c>
      <c r="Q27" s="259">
        <f t="shared" si="5"/>
        <v>1769263</v>
      </c>
      <c r="R27" s="266">
        <v>5.4000000000000001E-4</v>
      </c>
      <c r="S27" s="261">
        <f t="shared" ref="S27:S32" si="19">Q27*R27</f>
        <v>955.40201999999999</v>
      </c>
      <c r="T27" s="259">
        <f t="shared" si="6"/>
        <v>-2148130</v>
      </c>
      <c r="U27" s="260">
        <f t="shared" si="10"/>
        <v>5.4000000000000001E-4</v>
      </c>
      <c r="V27" s="262">
        <f t="shared" si="11"/>
        <v>-1159.9902</v>
      </c>
      <c r="X27" s="263">
        <f t="shared" si="12"/>
        <v>1965.3018199999999</v>
      </c>
      <c r="Z27" s="264">
        <f t="shared" si="13"/>
        <v>3640510.1940000001</v>
      </c>
      <c r="AA27" s="267">
        <f t="shared" si="14"/>
        <v>5.4000000000000001E-4</v>
      </c>
      <c r="AB27" s="214">
        <f t="shared" si="15"/>
        <v>1965.87550476</v>
      </c>
      <c r="AC27" s="263">
        <f t="shared" si="16"/>
        <v>-0.5736847600001056</v>
      </c>
      <c r="AD27" s="264">
        <f t="shared" si="17"/>
        <v>-1062.3791851853807</v>
      </c>
      <c r="AE27" s="265">
        <f t="shared" si="18"/>
        <v>-2.9190669553244786E-4</v>
      </c>
    </row>
    <row r="28" spans="1:31">
      <c r="A28" s="176" t="s">
        <v>130</v>
      </c>
      <c r="B28" s="148"/>
      <c r="C28" s="177">
        <v>908156.66</v>
      </c>
      <c r="D28" s="177">
        <v>10555843.050000001</v>
      </c>
      <c r="E28" s="179">
        <v>-5194562</v>
      </c>
      <c r="F28" s="179">
        <v>4255479</v>
      </c>
      <c r="G28" s="170">
        <f t="shared" si="7"/>
        <v>9616760.0500000007</v>
      </c>
      <c r="H28" s="170">
        <f t="shared" si="8"/>
        <v>57221.107179999999</v>
      </c>
      <c r="I28" s="170">
        <f t="shared" si="9"/>
        <v>9673981.1571800001</v>
      </c>
      <c r="M28" s="1" t="s">
        <v>220</v>
      </c>
      <c r="O28" s="281">
        <v>62095.42</v>
      </c>
      <c r="P28" s="259">
        <f t="shared" si="4"/>
        <v>114991795.28399999</v>
      </c>
      <c r="Q28" s="259">
        <f t="shared" si="5"/>
        <v>50298406</v>
      </c>
      <c r="R28" s="266">
        <v>5.4000000000000001E-4</v>
      </c>
      <c r="S28" s="261">
        <f t="shared" si="19"/>
        <v>27161.13924</v>
      </c>
      <c r="T28" s="259">
        <f t="shared" si="6"/>
        <v>-62170005</v>
      </c>
      <c r="U28" s="260">
        <f t="shared" si="10"/>
        <v>5.4000000000000001E-4</v>
      </c>
      <c r="V28" s="262">
        <f t="shared" si="11"/>
        <v>-33571.8027</v>
      </c>
      <c r="X28" s="263">
        <f t="shared" si="12"/>
        <v>55684.756540000002</v>
      </c>
      <c r="Z28" s="264">
        <f t="shared" si="13"/>
        <v>103120196.28399998</v>
      </c>
      <c r="AA28" s="267">
        <f t="shared" si="14"/>
        <v>5.4000000000000001E-4</v>
      </c>
      <c r="AB28" s="214">
        <f t="shared" si="15"/>
        <v>55684.905993359993</v>
      </c>
      <c r="AC28" s="263">
        <f t="shared" si="16"/>
        <v>-0.14945335999072995</v>
      </c>
      <c r="AD28" s="264">
        <f t="shared" si="17"/>
        <v>-276.76548146431475</v>
      </c>
      <c r="AE28" s="265">
        <f t="shared" si="18"/>
        <v>-2.6839187109199838E-6</v>
      </c>
    </row>
    <row r="29" spans="1:31">
      <c r="A29" s="176" t="s">
        <v>131</v>
      </c>
      <c r="B29" s="148"/>
      <c r="C29" s="177">
        <v>22100</v>
      </c>
      <c r="D29" s="177">
        <v>209499.64</v>
      </c>
      <c r="E29" s="179">
        <v>-116674</v>
      </c>
      <c r="F29" s="179">
        <v>88225</v>
      </c>
      <c r="G29" s="170">
        <f t="shared" si="7"/>
        <v>181050.64</v>
      </c>
      <c r="H29" s="170">
        <f t="shared" si="8"/>
        <v>1400.5366100000003</v>
      </c>
      <c r="I29" s="170">
        <f t="shared" si="9"/>
        <v>182451.17661000002</v>
      </c>
      <c r="M29" s="1" t="s">
        <v>221</v>
      </c>
      <c r="O29" s="281">
        <v>1249.71</v>
      </c>
      <c r="P29" s="259">
        <f t="shared" si="4"/>
        <v>2314246.96</v>
      </c>
      <c r="Q29" s="259">
        <f t="shared" si="5"/>
        <v>1018384</v>
      </c>
      <c r="R29" s="266">
        <v>5.4000000000000001E-4</v>
      </c>
      <c r="S29" s="261">
        <f t="shared" si="19"/>
        <v>549.92736000000002</v>
      </c>
      <c r="T29" s="259">
        <f t="shared" si="6"/>
        <v>-1367645</v>
      </c>
      <c r="U29" s="260">
        <f t="shared" si="10"/>
        <v>5.4000000000000001E-4</v>
      </c>
      <c r="V29" s="262">
        <f t="shared" si="11"/>
        <v>-738.52830000000006</v>
      </c>
      <c r="X29" s="263">
        <f t="shared" si="12"/>
        <v>1061.1090600000002</v>
      </c>
      <c r="Z29" s="264">
        <f t="shared" si="13"/>
        <v>1964985.96</v>
      </c>
      <c r="AA29" s="267">
        <f t="shared" si="14"/>
        <v>5.4000000000000001E-4</v>
      </c>
      <c r="AB29" s="214">
        <f t="shared" si="15"/>
        <v>1061.0924184</v>
      </c>
      <c r="AC29" s="263">
        <f t="shared" si="16"/>
        <v>1.6641600000184553E-2</v>
      </c>
      <c r="AD29" s="264">
        <f t="shared" si="17"/>
        <v>30.817777778119542</v>
      </c>
      <c r="AE29" s="265">
        <f t="shared" si="18"/>
        <v>1.5683213561652702E-5</v>
      </c>
    </row>
    <row r="30" spans="1:31">
      <c r="A30" s="176" t="s">
        <v>132</v>
      </c>
      <c r="B30" s="148"/>
      <c r="C30" s="177">
        <v>552000</v>
      </c>
      <c r="D30" s="177">
        <f>5956953.8-84696.64</f>
        <v>5872257.1600000001</v>
      </c>
      <c r="E30" s="179">
        <v>-6158917</v>
      </c>
      <c r="F30" s="179">
        <v>6010969</v>
      </c>
      <c r="G30" s="170">
        <f t="shared" si="7"/>
        <v>5724309.1600000001</v>
      </c>
      <c r="H30" s="170">
        <f>-J68-I69</f>
        <v>7302.0818900000013</v>
      </c>
      <c r="I30" s="170">
        <f t="shared" si="9"/>
        <v>5731611.2418900002</v>
      </c>
      <c r="J30" s="214"/>
      <c r="M30" s="1" t="s">
        <v>222</v>
      </c>
      <c r="O30" s="281">
        <v>3483.05</v>
      </c>
      <c r="P30" s="259">
        <f>E11</f>
        <v>6450053.3789999997</v>
      </c>
      <c r="Q30" s="259">
        <f>G11</f>
        <v>0</v>
      </c>
      <c r="R30" s="266">
        <v>5.4000000000000001E-4</v>
      </c>
      <c r="S30" s="261">
        <f t="shared" si="19"/>
        <v>0</v>
      </c>
      <c r="T30" s="259">
        <f>F11</f>
        <v>0</v>
      </c>
      <c r="U30" s="260">
        <f t="shared" si="10"/>
        <v>5.4000000000000001E-4</v>
      </c>
      <c r="V30" s="262">
        <f t="shared" si="11"/>
        <v>0</v>
      </c>
      <c r="X30" s="263">
        <f t="shared" si="12"/>
        <v>3483.05</v>
      </c>
      <c r="Z30" s="264">
        <f t="shared" si="13"/>
        <v>6450053.3789999997</v>
      </c>
      <c r="AA30" s="267">
        <f t="shared" si="14"/>
        <v>5.4000000000000001E-4</v>
      </c>
      <c r="AB30" s="214">
        <f t="shared" si="15"/>
        <v>3483.0288246599998</v>
      </c>
      <c r="AC30" s="263">
        <f t="shared" si="16"/>
        <v>2.1175340000354481E-2</v>
      </c>
      <c r="AD30" s="264">
        <f t="shared" si="17"/>
        <v>39.213592593249039</v>
      </c>
      <c r="AE30" s="265">
        <f t="shared" si="18"/>
        <v>6.07953948417464E-6</v>
      </c>
    </row>
    <row r="31" spans="1:31">
      <c r="A31" s="176" t="s">
        <v>171</v>
      </c>
      <c r="B31" s="148"/>
      <c r="C31" s="177">
        <v>1060</v>
      </c>
      <c r="D31" s="177">
        <v>448435.7</v>
      </c>
      <c r="E31" s="179"/>
      <c r="F31" s="179"/>
      <c r="G31" s="170">
        <f t="shared" si="7"/>
        <v>448435.7</v>
      </c>
      <c r="H31" s="170">
        <f>-J70</f>
        <v>0</v>
      </c>
      <c r="I31" s="170">
        <f t="shared" si="9"/>
        <v>448435.7</v>
      </c>
      <c r="M31" s="1" t="s">
        <v>223</v>
      </c>
      <c r="O31" s="281">
        <v>8923.74</v>
      </c>
      <c r="P31" s="259">
        <f>E12</f>
        <v>16525529.247</v>
      </c>
      <c r="Q31" s="259">
        <f>G12</f>
        <v>6038413</v>
      </c>
      <c r="R31" s="266">
        <v>5.4000000000000001E-4</v>
      </c>
      <c r="S31" s="261">
        <f t="shared" si="19"/>
        <v>3260.7430199999999</v>
      </c>
      <c r="T31" s="259">
        <f>F12</f>
        <v>-8016094</v>
      </c>
      <c r="U31" s="260">
        <f t="shared" si="10"/>
        <v>5.4000000000000001E-4</v>
      </c>
      <c r="V31" s="262">
        <f t="shared" si="11"/>
        <v>-4328.6907600000004</v>
      </c>
      <c r="X31" s="263">
        <f>O31+S31+V31</f>
        <v>7855.7922599999993</v>
      </c>
      <c r="Z31" s="264">
        <f t="shared" si="13"/>
        <v>14547848.247000001</v>
      </c>
      <c r="AA31" s="267">
        <f t="shared" si="14"/>
        <v>5.4000000000000001E-4</v>
      </c>
      <c r="AB31" s="214">
        <f t="shared" si="15"/>
        <v>7855.8380533800009</v>
      </c>
      <c r="AC31" s="263">
        <f t="shared" si="16"/>
        <v>-4.5793380001668993E-2</v>
      </c>
      <c r="AD31" s="264">
        <f t="shared" si="17"/>
        <v>-84.802555558646276</v>
      </c>
      <c r="AE31" s="265">
        <f t="shared" si="18"/>
        <v>-5.8292503780731333E-6</v>
      </c>
    </row>
    <row r="32" spans="1:31">
      <c r="A32" s="176" t="s">
        <v>133</v>
      </c>
      <c r="B32" s="148"/>
      <c r="C32" s="177">
        <v>24000</v>
      </c>
      <c r="D32" s="177">
        <v>1326716.75</v>
      </c>
      <c r="E32" s="179">
        <v>-660839</v>
      </c>
      <c r="F32" s="179">
        <v>506690</v>
      </c>
      <c r="G32" s="170">
        <f t="shared" si="7"/>
        <v>1172567.75</v>
      </c>
      <c r="H32" s="170">
        <f>-J71</f>
        <v>8246.9297699999988</v>
      </c>
      <c r="I32" s="170">
        <f t="shared" si="9"/>
        <v>1180814.67977</v>
      </c>
      <c r="M32" s="1" t="s">
        <v>224</v>
      </c>
      <c r="O32" s="281">
        <v>705.58</v>
      </c>
      <c r="P32" s="259">
        <f>E13</f>
        <v>1306740.3430000001</v>
      </c>
      <c r="Q32" s="259">
        <f>G13</f>
        <v>409129</v>
      </c>
      <c r="R32" s="266">
        <v>5.4000000000000001E-4</v>
      </c>
      <c r="S32" s="261">
        <f t="shared" si="19"/>
        <v>220.92966000000001</v>
      </c>
      <c r="T32" s="259">
        <f>F13</f>
        <v>-636344</v>
      </c>
      <c r="U32" s="260">
        <f t="shared" si="10"/>
        <v>5.4000000000000001E-4</v>
      </c>
      <c r="V32" s="262">
        <f t="shared" si="11"/>
        <v>-343.62576000000001</v>
      </c>
      <c r="X32" s="263">
        <f t="shared" si="12"/>
        <v>582.88390000000004</v>
      </c>
      <c r="Z32" s="264">
        <f t="shared" si="13"/>
        <v>1079525.3430000001</v>
      </c>
      <c r="AA32" s="267">
        <f t="shared" si="14"/>
        <v>5.4000000000000001E-4</v>
      </c>
      <c r="AB32" s="214">
        <f t="shared" si="15"/>
        <v>582.94368522000002</v>
      </c>
      <c r="AC32" s="263">
        <f t="shared" si="16"/>
        <v>-5.9785219999980654E-2</v>
      </c>
      <c r="AD32" s="264">
        <f t="shared" si="17"/>
        <v>-110.71337037033454</v>
      </c>
      <c r="AE32" s="265">
        <f t="shared" si="18"/>
        <v>-1.0256797279866651E-4</v>
      </c>
    </row>
    <row r="33" spans="1:31">
      <c r="A33" s="176" t="s">
        <v>134</v>
      </c>
      <c r="B33" s="148"/>
      <c r="C33" s="177">
        <v>24220</v>
      </c>
      <c r="D33" s="177">
        <v>134784.5</v>
      </c>
      <c r="E33" s="179">
        <v>-62963</v>
      </c>
      <c r="F33" s="179">
        <v>44444</v>
      </c>
      <c r="G33" s="170">
        <f t="shared" si="7"/>
        <v>116265.5</v>
      </c>
      <c r="H33" s="170">
        <f>-J72</f>
        <v>763.44239999999991</v>
      </c>
      <c r="I33" s="170">
        <f t="shared" si="9"/>
        <v>117028.9424</v>
      </c>
      <c r="O33" s="187">
        <f>SUM(O24:O32)</f>
        <v>-99537.379999999961</v>
      </c>
      <c r="P33" s="268">
        <f>SUM(P24:P32)</f>
        <v>368192358.99399996</v>
      </c>
      <c r="Q33" s="268">
        <f>SUM(Q24:Q32)</f>
        <v>157399736</v>
      </c>
      <c r="S33" s="187">
        <f>SUM(S24:S32)</f>
        <v>-46294.89095999999</v>
      </c>
      <c r="T33" s="268">
        <f>SUM(T24:T32)</f>
        <v>-198740525</v>
      </c>
      <c r="V33" s="187">
        <f>SUM(V24:V32)</f>
        <v>60812.074900000007</v>
      </c>
      <c r="X33" s="187">
        <f>SUM(X24:X32)</f>
        <v>-85020.196059999987</v>
      </c>
      <c r="Z33" s="268">
        <f>SUM(Z24:Z32)</f>
        <v>326851569.99399996</v>
      </c>
      <c r="AB33" s="268">
        <f>SUM(AB24:AB32)</f>
        <v>-85015.792764639977</v>
      </c>
      <c r="AC33" s="187">
        <f>SUM(AC24:AC32)</f>
        <v>-4.4032953599798361</v>
      </c>
      <c r="AD33" s="268">
        <f>SUM(AD24:AD32)</f>
        <v>-838.87905745989883</v>
      </c>
      <c r="AE33" s="265">
        <f t="shared" si="18"/>
        <v>5.1791169204930631E-5</v>
      </c>
    </row>
    <row r="34" spans="1:31">
      <c r="A34" s="176" t="s">
        <v>183</v>
      </c>
      <c r="B34" s="148"/>
      <c r="C34" s="170"/>
      <c r="D34" s="177">
        <v>537207.60000000009</v>
      </c>
      <c r="E34" s="177"/>
      <c r="F34" s="177"/>
      <c r="G34" s="170">
        <f>SUM(D34:F34)</f>
        <v>537207.60000000009</v>
      </c>
      <c r="H34" s="170"/>
      <c r="I34" s="170">
        <f t="shared" si="9"/>
        <v>537207.60000000009</v>
      </c>
      <c r="U34" s="269"/>
    </row>
    <row r="35" spans="1:31">
      <c r="A35" s="176" t="s">
        <v>184</v>
      </c>
      <c r="B35" s="148"/>
      <c r="C35" s="188"/>
      <c r="D35" s="177">
        <v>1607231.01</v>
      </c>
      <c r="E35" s="177"/>
      <c r="F35" s="177"/>
      <c r="G35" s="170">
        <f>SUM(D35:F35)</f>
        <v>1607231.01</v>
      </c>
      <c r="H35" s="170"/>
      <c r="I35" s="170">
        <f t="shared" si="9"/>
        <v>1607231.01</v>
      </c>
      <c r="U35" s="269" t="s">
        <v>321</v>
      </c>
      <c r="V35" s="1" t="s">
        <v>225</v>
      </c>
      <c r="X35" s="188">
        <v>0.95444899999999999</v>
      </c>
      <c r="AA35" s="1" t="s">
        <v>226</v>
      </c>
      <c r="AB35" s="1" t="s">
        <v>227</v>
      </c>
      <c r="AD35" s="1" t="s">
        <v>228</v>
      </c>
    </row>
    <row r="36" spans="1:31">
      <c r="A36" s="176" t="s">
        <v>185</v>
      </c>
      <c r="B36" s="148"/>
      <c r="C36" s="188"/>
      <c r="D36" s="177">
        <v>1595535</v>
      </c>
      <c r="E36" s="177"/>
      <c r="F36" s="177"/>
      <c r="G36" s="170">
        <f>SUM(D36:F36)</f>
        <v>1595535</v>
      </c>
      <c r="H36" s="170"/>
      <c r="I36" s="170">
        <f t="shared" si="9"/>
        <v>1595535</v>
      </c>
      <c r="T36" s="1" t="s">
        <v>138</v>
      </c>
      <c r="U36" s="1" t="s">
        <v>229</v>
      </c>
      <c r="X36" s="270">
        <f>(X24+X25)*X35</f>
        <v>-170320.14699723799</v>
      </c>
      <c r="Z36" s="1" t="s">
        <v>19</v>
      </c>
      <c r="AA36" s="184">
        <f>P24+P25+Q24+Q25+T24+T25</f>
        <v>153832729.74200001</v>
      </c>
      <c r="AB36" s="188">
        <v>-1.1100000000000001E-3</v>
      </c>
      <c r="AC36" s="263">
        <f>AA36*AB36</f>
        <v>-170754.33001362003</v>
      </c>
      <c r="AD36" s="263">
        <f>X36-AC36</f>
        <v>434.18301638204139</v>
      </c>
      <c r="AE36" s="265">
        <f>AD36/X36</f>
        <v>-2.549217013000126E-3</v>
      </c>
    </row>
    <row r="37" spans="1:31">
      <c r="A37" s="148"/>
      <c r="B37" s="148"/>
      <c r="C37" s="162">
        <f t="shared" ref="C37:I37" si="20">SUM(C24:C36)</f>
        <v>4144173.4400000004</v>
      </c>
      <c r="D37" s="162">
        <f t="shared" si="20"/>
        <v>44439140.350000001</v>
      </c>
      <c r="E37" s="162">
        <f t="shared" si="20"/>
        <v>-24795225</v>
      </c>
      <c r="F37" s="162">
        <f t="shared" si="20"/>
        <v>20972147</v>
      </c>
      <c r="G37" s="162">
        <f t="shared" si="20"/>
        <v>40616062.350000001</v>
      </c>
      <c r="H37" s="162">
        <f t="shared" si="20"/>
        <v>153071.36710999999</v>
      </c>
      <c r="I37" s="162">
        <f t="shared" si="20"/>
        <v>40769133.717110008</v>
      </c>
      <c r="T37" s="1" t="s">
        <v>138</v>
      </c>
      <c r="U37" s="1" t="s">
        <v>230</v>
      </c>
      <c r="X37" s="270">
        <f>SUM(X26:X32)*X35</f>
        <v>89172.705887967066</v>
      </c>
      <c r="Z37" s="1" t="s">
        <v>175</v>
      </c>
      <c r="AA37" s="184">
        <f>SUM(P26:Q32,T26:T32)</f>
        <v>173018840.25200003</v>
      </c>
      <c r="AB37" s="188">
        <v>5.1999999999999995E-4</v>
      </c>
      <c r="AC37" s="263">
        <f>AA37*AB37</f>
        <v>89969.796931040008</v>
      </c>
      <c r="AD37" s="263">
        <f>X37-AC37</f>
        <v>-797.09104307294183</v>
      </c>
      <c r="AE37" s="265">
        <f>AD37/X37</f>
        <v>-8.9387333841183907E-3</v>
      </c>
    </row>
    <row r="38" spans="1:31" ht="15.75" thickBot="1">
      <c r="A38" s="148"/>
      <c r="B38" s="148"/>
      <c r="D38" s="163"/>
      <c r="E38" s="148"/>
      <c r="F38" s="148"/>
      <c r="Z38" s="1" t="s">
        <v>211</v>
      </c>
    </row>
    <row r="39" spans="1:31">
      <c r="A39" s="148" t="s">
        <v>19</v>
      </c>
      <c r="B39" s="148"/>
      <c r="C39" s="165">
        <f t="shared" ref="C39:I39" si="21">C24+C25</f>
        <v>1961469</v>
      </c>
      <c r="D39" s="164">
        <f t="shared" si="21"/>
        <v>15941384.470000001</v>
      </c>
      <c r="E39" s="164">
        <f t="shared" si="21"/>
        <v>-9246044</v>
      </c>
      <c r="F39" s="164">
        <f t="shared" si="21"/>
        <v>7296718</v>
      </c>
      <c r="G39" s="164">
        <f t="shared" si="21"/>
        <v>13992058.470000001</v>
      </c>
      <c r="H39" s="164">
        <f t="shared" si="21"/>
        <v>45828.132269999987</v>
      </c>
      <c r="I39" s="165">
        <f t="shared" si="21"/>
        <v>14037886.60227</v>
      </c>
      <c r="S39" s="263">
        <f>S33+V33</f>
        <v>14517.183940000017</v>
      </c>
      <c r="T39" s="1" t="s">
        <v>351</v>
      </c>
    </row>
    <row r="40" spans="1:31" ht="6" customHeight="1">
      <c r="A40" s="148"/>
      <c r="B40" s="148"/>
      <c r="C40" s="169"/>
      <c r="D40" s="164"/>
      <c r="E40" s="148"/>
      <c r="F40" s="148"/>
      <c r="I40" s="185"/>
    </row>
    <row r="41" spans="1:31" ht="15.75" thickBot="1">
      <c r="A41" s="148" t="s">
        <v>175</v>
      </c>
      <c r="B41" s="148"/>
      <c r="C41" s="171">
        <f>SUM(C26:C29,C31:C33)</f>
        <v>1630704.44</v>
      </c>
      <c r="D41" s="172">
        <f t="shared" ref="D41:I41" si="22">SUM(D26:D29,D31:D33)</f>
        <v>18885525.109999999</v>
      </c>
      <c r="E41" s="172">
        <f t="shared" si="22"/>
        <v>-9390264</v>
      </c>
      <c r="F41" s="172">
        <f t="shared" si="22"/>
        <v>7664460</v>
      </c>
      <c r="G41" s="172">
        <f t="shared" si="22"/>
        <v>17159721.109999999</v>
      </c>
      <c r="H41" s="172">
        <f t="shared" si="22"/>
        <v>99941.152950000003</v>
      </c>
      <c r="I41" s="171">
        <f t="shared" si="22"/>
        <v>17259662.262949999</v>
      </c>
      <c r="S41" s="263">
        <f>E74</f>
        <v>14517.183940000001</v>
      </c>
    </row>
    <row r="42" spans="1:31">
      <c r="A42" s="148"/>
      <c r="B42" s="148"/>
      <c r="C42" s="183"/>
      <c r="D42" s="172"/>
      <c r="E42" s="172"/>
      <c r="F42" s="172"/>
      <c r="G42" s="172"/>
      <c r="H42" s="172"/>
      <c r="I42" s="183"/>
    </row>
    <row r="43" spans="1:31">
      <c r="C43" s="186">
        <v>43040</v>
      </c>
      <c r="D43" s="186">
        <v>43617</v>
      </c>
      <c r="E43" s="287">
        <v>43405</v>
      </c>
      <c r="F43" s="186">
        <v>42278</v>
      </c>
      <c r="G43" s="186">
        <v>43678</v>
      </c>
      <c r="H43" s="186">
        <v>43374</v>
      </c>
      <c r="I43" s="186">
        <v>43647</v>
      </c>
      <c r="J43" s="186"/>
      <c r="L43" s="337" t="s">
        <v>311</v>
      </c>
      <c r="M43" s="337"/>
      <c r="N43" s="337"/>
      <c r="O43" s="337"/>
      <c r="P43" s="337"/>
      <c r="Q43" s="337"/>
    </row>
    <row r="44" spans="1:31" ht="40.9" customHeight="1">
      <c r="A44" s="175" t="s">
        <v>186</v>
      </c>
      <c r="B44" s="150"/>
      <c r="C44" s="161" t="s">
        <v>187</v>
      </c>
      <c r="D44" s="161" t="s">
        <v>261</v>
      </c>
      <c r="E44" s="161" t="s">
        <v>201</v>
      </c>
      <c r="F44" s="161" t="s">
        <v>188</v>
      </c>
      <c r="G44" s="161" t="s">
        <v>189</v>
      </c>
      <c r="H44" s="161" t="s">
        <v>190</v>
      </c>
      <c r="I44" s="161" t="s">
        <v>191</v>
      </c>
      <c r="J44" s="335"/>
      <c r="L44" s="192" t="s">
        <v>318</v>
      </c>
      <c r="M44" s="192" t="s">
        <v>319</v>
      </c>
      <c r="O44" s="338" t="s">
        <v>315</v>
      </c>
      <c r="P44" s="338" t="s">
        <v>316</v>
      </c>
      <c r="Q44" s="338" t="s">
        <v>317</v>
      </c>
    </row>
    <row r="45" spans="1:31">
      <c r="A45" s="176" t="s">
        <v>127</v>
      </c>
      <c r="B45" s="148"/>
      <c r="C45" s="167">
        <v>-8.0999999999999996E-4</v>
      </c>
      <c r="D45" s="167">
        <v>0</v>
      </c>
      <c r="E45" s="167">
        <v>-1.16E-3</v>
      </c>
      <c r="F45" s="167"/>
      <c r="G45" s="167">
        <v>3.2299999999999998E-3</v>
      </c>
      <c r="H45" s="167">
        <v>1.15E-3</v>
      </c>
      <c r="I45" s="167">
        <v>-2.5000000000000001E-4</v>
      </c>
      <c r="J45" s="167"/>
      <c r="L45" s="167">
        <f t="shared" ref="L45:L57" si="23">SUM(C45:I45)</f>
        <v>2.1599999999999996E-3</v>
      </c>
      <c r="M45" s="339">
        <f t="shared" ref="M45:M57" si="24">SUM(C45:I45)</f>
        <v>2.1599999999999996E-3</v>
      </c>
      <c r="O45" s="340">
        <f t="shared" ref="O45:O57" si="25">-F3*L45</f>
        <v>213313.17167999997</v>
      </c>
      <c r="P45" s="340">
        <f t="shared" ref="P45:P57" si="26">G3*M45</f>
        <v>166570.42823999998</v>
      </c>
      <c r="Q45" s="341">
        <f>P45-O45</f>
        <v>-46742.743439999991</v>
      </c>
    </row>
    <row r="46" spans="1:31">
      <c r="A46" s="176" t="s">
        <v>169</v>
      </c>
      <c r="B46" s="148"/>
      <c r="C46" s="167">
        <v>-8.0999999999999996E-4</v>
      </c>
      <c r="D46" s="167">
        <v>0</v>
      </c>
      <c r="E46" s="167">
        <v>-1.16E-3</v>
      </c>
      <c r="F46" s="167">
        <v>-3.1530000000000002E-2</v>
      </c>
      <c r="G46" s="167">
        <v>3.2299999999999998E-3</v>
      </c>
      <c r="H46" s="167">
        <v>1.15E-3</v>
      </c>
      <c r="I46" s="167">
        <f>I45</f>
        <v>-2.5000000000000001E-4</v>
      </c>
      <c r="J46" s="167"/>
      <c r="L46" s="167">
        <f t="shared" si="23"/>
        <v>-2.937E-2</v>
      </c>
      <c r="M46" s="339">
        <f t="shared" si="24"/>
        <v>-2.937E-2</v>
      </c>
      <c r="O46" s="340">
        <f t="shared" si="25"/>
        <v>-4260.2359800000004</v>
      </c>
      <c r="P46" s="340">
        <f t="shared" si="26"/>
        <v>-3345.6248100000003</v>
      </c>
      <c r="Q46" s="341">
        <f t="shared" ref="Q46:Q57" si="27">P46-O46</f>
        <v>914.61117000000013</v>
      </c>
    </row>
    <row r="47" spans="1:31">
      <c r="A47" s="176" t="s">
        <v>128</v>
      </c>
      <c r="B47" s="148"/>
      <c r="C47" s="167">
        <v>0</v>
      </c>
      <c r="D47" s="167">
        <v>0</v>
      </c>
      <c r="E47" s="167">
        <v>5.4000000000000001E-4</v>
      </c>
      <c r="F47" s="167"/>
      <c r="G47" s="167">
        <v>4.2599999999999999E-3</v>
      </c>
      <c r="H47" s="167">
        <v>1.67E-3</v>
      </c>
      <c r="I47" s="167">
        <v>-2.5000000000000001E-4</v>
      </c>
      <c r="J47" s="167"/>
      <c r="L47" s="167">
        <f t="shared" si="23"/>
        <v>6.2199999999999998E-3</v>
      </c>
      <c r="M47" s="339">
        <f t="shared" si="24"/>
        <v>6.2199999999999998E-3</v>
      </c>
      <c r="O47" s="340">
        <f t="shared" si="25"/>
        <v>158617.18409999998</v>
      </c>
      <c r="P47" s="340">
        <f t="shared" si="26"/>
        <v>128357.71758</v>
      </c>
      <c r="Q47" s="341">
        <f t="shared" si="27"/>
        <v>-30259.466519999987</v>
      </c>
    </row>
    <row r="48" spans="1:31">
      <c r="A48" s="176" t="s">
        <v>129</v>
      </c>
      <c r="B48" s="148"/>
      <c r="C48" s="167">
        <v>-8.0999999999999996E-4</v>
      </c>
      <c r="D48" s="167">
        <v>0</v>
      </c>
      <c r="E48" s="167">
        <v>5.4000000000000001E-4</v>
      </c>
      <c r="F48" s="167"/>
      <c r="G48" s="167">
        <v>4.2599999999999999E-3</v>
      </c>
      <c r="H48" s="167">
        <v>1.67E-3</v>
      </c>
      <c r="I48" s="167">
        <f>I47</f>
        <v>-2.5000000000000001E-4</v>
      </c>
      <c r="J48" s="167"/>
      <c r="L48" s="167">
        <f t="shared" si="23"/>
        <v>5.4099999999999999E-3</v>
      </c>
      <c r="M48" s="339">
        <f t="shared" si="24"/>
        <v>5.4099999999999999E-3</v>
      </c>
      <c r="O48" s="340">
        <f t="shared" si="25"/>
        <v>11621.3833</v>
      </c>
      <c r="P48" s="340">
        <f t="shared" si="26"/>
        <v>9571.7128300000004</v>
      </c>
      <c r="Q48" s="341">
        <f t="shared" si="27"/>
        <v>-2049.6704699999991</v>
      </c>
    </row>
    <row r="49" spans="1:17" ht="14.45" customHeight="1">
      <c r="A49" s="176" t="s">
        <v>130</v>
      </c>
      <c r="B49" s="148"/>
      <c r="C49" s="167">
        <v>0</v>
      </c>
      <c r="D49" s="167">
        <v>0</v>
      </c>
      <c r="E49" s="167">
        <v>5.4000000000000001E-4</v>
      </c>
      <c r="F49" s="167"/>
      <c r="G49" s="167">
        <v>3.3300000000000001E-3</v>
      </c>
      <c r="H49" s="167">
        <v>1.2099999999999999E-3</v>
      </c>
      <c r="I49" s="167">
        <v>-2.5999999999999998E-4</v>
      </c>
      <c r="J49" s="167"/>
      <c r="L49" s="167">
        <f t="shared" si="23"/>
        <v>4.8200000000000005E-3</v>
      </c>
      <c r="M49" s="339">
        <f t="shared" si="24"/>
        <v>4.8200000000000005E-3</v>
      </c>
      <c r="O49" s="340">
        <f t="shared" si="25"/>
        <v>299659.4241</v>
      </c>
      <c r="P49" s="340">
        <f t="shared" si="26"/>
        <v>242438.31692000001</v>
      </c>
      <c r="Q49" s="341">
        <f t="shared" si="27"/>
        <v>-57221.107179999992</v>
      </c>
    </row>
    <row r="50" spans="1:17">
      <c r="A50" s="176" t="s">
        <v>131</v>
      </c>
      <c r="B50" s="148"/>
      <c r="C50" s="167">
        <v>-8.0999999999999996E-4</v>
      </c>
      <c r="D50" s="167">
        <v>0</v>
      </c>
      <c r="E50" s="167">
        <v>5.4000000000000001E-4</v>
      </c>
      <c r="F50" s="167"/>
      <c r="G50" s="167">
        <v>3.3300000000000001E-3</v>
      </c>
      <c r="H50" s="167">
        <v>1.2099999999999999E-3</v>
      </c>
      <c r="I50" s="167">
        <f>I49</f>
        <v>-2.5999999999999998E-4</v>
      </c>
      <c r="J50" s="167"/>
      <c r="L50" s="167">
        <f t="shared" si="23"/>
        <v>4.0100000000000005E-3</v>
      </c>
      <c r="M50" s="339">
        <f t="shared" si="24"/>
        <v>4.0100000000000005E-3</v>
      </c>
      <c r="O50" s="340">
        <f t="shared" si="25"/>
        <v>5484.2564500000008</v>
      </c>
      <c r="P50" s="340">
        <f t="shared" si="26"/>
        <v>4083.7198400000007</v>
      </c>
      <c r="Q50" s="341">
        <f t="shared" si="27"/>
        <v>-1400.5366100000001</v>
      </c>
    </row>
    <row r="51" spans="1:17">
      <c r="A51" s="176" t="s">
        <v>132</v>
      </c>
      <c r="B51" s="148"/>
      <c r="C51" s="167">
        <v>0</v>
      </c>
      <c r="D51" s="167">
        <v>0</v>
      </c>
      <c r="E51" s="167">
        <v>0</v>
      </c>
      <c r="F51" s="167"/>
      <c r="G51" s="167">
        <v>2.0500000000000002E-3</v>
      </c>
      <c r="H51" s="167">
        <v>7.6000000000000004E-4</v>
      </c>
      <c r="I51" s="167">
        <v>-2.4000000000000001E-4</v>
      </c>
      <c r="J51" s="167"/>
      <c r="L51" s="167">
        <f t="shared" si="23"/>
        <v>2.5699999999999998E-3</v>
      </c>
      <c r="M51" s="339">
        <f t="shared" si="24"/>
        <v>2.5699999999999998E-3</v>
      </c>
      <c r="O51" s="340">
        <f t="shared" si="25"/>
        <v>153604.79827999999</v>
      </c>
      <c r="P51" s="340">
        <f t="shared" si="26"/>
        <v>146302.71638999999</v>
      </c>
      <c r="Q51" s="341">
        <f t="shared" si="27"/>
        <v>-7302.0818900000013</v>
      </c>
    </row>
    <row r="52" spans="1:17">
      <c r="A52" s="176" t="s">
        <v>170</v>
      </c>
      <c r="B52" s="148"/>
      <c r="C52" s="167">
        <v>0</v>
      </c>
      <c r="D52" s="167">
        <v>0</v>
      </c>
      <c r="E52" s="167">
        <v>0</v>
      </c>
      <c r="F52" s="167"/>
      <c r="G52" s="167">
        <v>2.0500000000000002E-3</v>
      </c>
      <c r="H52" s="167">
        <v>0</v>
      </c>
      <c r="I52" s="167">
        <f>I51</f>
        <v>-2.4000000000000001E-4</v>
      </c>
      <c r="J52" s="167"/>
      <c r="L52" s="167">
        <f t="shared" si="23"/>
        <v>1.8100000000000002E-3</v>
      </c>
      <c r="M52" s="339">
        <f t="shared" si="24"/>
        <v>1.8100000000000002E-3</v>
      </c>
      <c r="O52" s="340">
        <f t="shared" si="25"/>
        <v>63350.000000000007</v>
      </c>
      <c r="P52" s="340">
        <f t="shared" si="26"/>
        <v>63350.000000000007</v>
      </c>
      <c r="Q52" s="341">
        <f t="shared" si="27"/>
        <v>0</v>
      </c>
    </row>
    <row r="53" spans="1:17">
      <c r="A53" s="176" t="s">
        <v>171</v>
      </c>
      <c r="B53" s="148"/>
      <c r="C53" s="167">
        <v>0</v>
      </c>
      <c r="D53" s="167">
        <v>0</v>
      </c>
      <c r="E53" s="167">
        <v>5.4000000000000001E-4</v>
      </c>
      <c r="F53" s="167"/>
      <c r="G53" s="167">
        <v>2.82E-3</v>
      </c>
      <c r="H53" s="167">
        <v>1.0499999999999999E-3</v>
      </c>
      <c r="I53" s="167">
        <v>-2.4000000000000001E-4</v>
      </c>
      <c r="J53" s="167"/>
      <c r="L53" s="167">
        <f t="shared" si="23"/>
        <v>4.1700000000000001E-3</v>
      </c>
      <c r="M53" s="339">
        <f t="shared" si="24"/>
        <v>4.1700000000000001E-3</v>
      </c>
      <c r="O53" s="340">
        <f t="shared" si="25"/>
        <v>0</v>
      </c>
      <c r="P53" s="340">
        <f t="shared" si="26"/>
        <v>0</v>
      </c>
      <c r="Q53" s="341">
        <f t="shared" si="27"/>
        <v>0</v>
      </c>
    </row>
    <row r="54" spans="1:17">
      <c r="A54" s="176" t="s">
        <v>133</v>
      </c>
      <c r="B54" s="148"/>
      <c r="C54" s="167">
        <v>0</v>
      </c>
      <c r="D54" s="167">
        <v>0</v>
      </c>
      <c r="E54" s="167">
        <v>5.4000000000000001E-4</v>
      </c>
      <c r="F54" s="167"/>
      <c r="G54" s="167">
        <v>2.82E-3</v>
      </c>
      <c r="H54" s="167">
        <v>1.0499999999999999E-3</v>
      </c>
      <c r="I54" s="167">
        <f>I53</f>
        <v>-2.4000000000000001E-4</v>
      </c>
      <c r="J54" s="167"/>
      <c r="L54" s="167">
        <f t="shared" si="23"/>
        <v>4.1700000000000001E-3</v>
      </c>
      <c r="M54" s="339">
        <f t="shared" si="24"/>
        <v>4.1700000000000001E-3</v>
      </c>
      <c r="O54" s="340">
        <f t="shared" si="25"/>
        <v>33427.111980000001</v>
      </c>
      <c r="P54" s="340">
        <f t="shared" si="26"/>
        <v>25180.182209999999</v>
      </c>
      <c r="Q54" s="341">
        <f t="shared" si="27"/>
        <v>-8246.9297700000025</v>
      </c>
    </row>
    <row r="55" spans="1:17">
      <c r="A55" s="176" t="s">
        <v>134</v>
      </c>
      <c r="B55" s="148"/>
      <c r="C55" s="167">
        <v>-8.0999999999999996E-4</v>
      </c>
      <c r="D55" s="167">
        <v>0</v>
      </c>
      <c r="E55" s="167">
        <v>5.4000000000000001E-4</v>
      </c>
      <c r="F55" s="167"/>
      <c r="G55" s="167">
        <v>2.82E-3</v>
      </c>
      <c r="H55" s="167">
        <v>1.0499999999999999E-3</v>
      </c>
      <c r="I55" s="167">
        <f>I54</f>
        <v>-2.4000000000000001E-4</v>
      </c>
      <c r="J55" s="167"/>
      <c r="L55" s="167">
        <f t="shared" si="23"/>
        <v>3.3599999999999997E-3</v>
      </c>
      <c r="M55" s="339">
        <f t="shared" si="24"/>
        <v>3.3599999999999997E-3</v>
      </c>
      <c r="O55" s="340">
        <f t="shared" si="25"/>
        <v>2138.1158399999999</v>
      </c>
      <c r="P55" s="340">
        <f t="shared" si="26"/>
        <v>1374.6734399999998</v>
      </c>
      <c r="Q55" s="341">
        <f t="shared" si="27"/>
        <v>-763.44240000000013</v>
      </c>
    </row>
    <row r="56" spans="1:17" ht="15" customHeight="1">
      <c r="A56" s="176" t="s">
        <v>183</v>
      </c>
      <c r="B56" s="148"/>
      <c r="C56" s="167">
        <v>0</v>
      </c>
      <c r="D56" s="167">
        <v>0</v>
      </c>
      <c r="E56" s="167">
        <v>0</v>
      </c>
      <c r="F56" s="167"/>
      <c r="G56" s="181">
        <v>1.0142E-2</v>
      </c>
      <c r="H56" s="375" t="s">
        <v>310</v>
      </c>
      <c r="I56" s="181">
        <v>-4.4999999999999999E-4</v>
      </c>
      <c r="J56" s="181"/>
      <c r="L56" s="167">
        <f t="shared" si="23"/>
        <v>9.6919999999999992E-3</v>
      </c>
      <c r="M56" s="339">
        <f t="shared" si="24"/>
        <v>9.6919999999999992E-3</v>
      </c>
      <c r="O56" s="340">
        <f t="shared" si="25"/>
        <v>0</v>
      </c>
      <c r="P56" s="340">
        <f t="shared" si="26"/>
        <v>0</v>
      </c>
      <c r="Q56" s="341">
        <f t="shared" si="27"/>
        <v>0</v>
      </c>
    </row>
    <row r="57" spans="1:17">
      <c r="A57" s="176" t="s">
        <v>174</v>
      </c>
      <c r="B57" s="148"/>
      <c r="C57" s="167">
        <v>-8.0999999999999996E-4</v>
      </c>
      <c r="D57" s="167">
        <v>0</v>
      </c>
      <c r="E57" s="167">
        <v>0</v>
      </c>
      <c r="F57" s="167"/>
      <c r="G57" s="181">
        <v>1.0142E-2</v>
      </c>
      <c r="H57" s="375"/>
      <c r="I57" s="181">
        <v>-4.4999999999999999E-4</v>
      </c>
      <c r="J57" s="181"/>
      <c r="L57" s="167">
        <f t="shared" si="23"/>
        <v>8.8819999999999993E-3</v>
      </c>
      <c r="M57" s="339">
        <f t="shared" si="24"/>
        <v>8.8819999999999993E-3</v>
      </c>
      <c r="O57" s="340">
        <f t="shared" si="25"/>
        <v>0</v>
      </c>
      <c r="P57" s="340">
        <f t="shared" si="26"/>
        <v>0</v>
      </c>
      <c r="Q57" s="341">
        <f t="shared" si="27"/>
        <v>0</v>
      </c>
    </row>
    <row r="58" spans="1:17" ht="7.15" customHeight="1">
      <c r="A58" s="176"/>
      <c r="B58" s="148"/>
      <c r="C58" s="167"/>
      <c r="D58" s="167"/>
      <c r="E58" s="167"/>
      <c r="F58" s="167"/>
      <c r="G58" s="181"/>
      <c r="H58" s="336"/>
      <c r="I58" s="167"/>
      <c r="J58" s="181"/>
      <c r="K58" s="167"/>
      <c r="L58" s="282"/>
      <c r="M58" s="337"/>
      <c r="O58" s="337"/>
      <c r="P58" s="337"/>
      <c r="Q58" s="337"/>
    </row>
    <row r="59" spans="1:17" hidden="1">
      <c r="A59" s="176"/>
      <c r="B59" s="148"/>
      <c r="C59" s="167"/>
      <c r="D59" s="167"/>
      <c r="E59" s="167"/>
      <c r="F59" s="167"/>
      <c r="G59" s="181"/>
      <c r="H59" s="336"/>
      <c r="I59" s="167"/>
      <c r="J59" s="181"/>
      <c r="K59" s="167"/>
      <c r="L59" s="342"/>
      <c r="M59" s="343"/>
      <c r="O59" s="148"/>
      <c r="P59" s="337"/>
      <c r="Q59" s="337"/>
    </row>
    <row r="60" spans="1:17" hidden="1">
      <c r="F60" s="148"/>
      <c r="K60" s="337"/>
      <c r="L60" s="337"/>
      <c r="M60" s="343"/>
      <c r="O60" s="343"/>
      <c r="P60" s="337"/>
      <c r="Q60" s="337"/>
    </row>
    <row r="61" spans="1:17" ht="41.45" customHeight="1">
      <c r="A61" s="175" t="s">
        <v>192</v>
      </c>
      <c r="B61" s="150"/>
      <c r="C61" s="168" t="s">
        <v>307</v>
      </c>
      <c r="D61" s="168" t="s">
        <v>261</v>
      </c>
      <c r="E61" s="168" t="s">
        <v>201</v>
      </c>
      <c r="F61" s="168" t="s">
        <v>193</v>
      </c>
      <c r="G61" s="168" t="s">
        <v>194</v>
      </c>
      <c r="H61" s="168" t="s">
        <v>195</v>
      </c>
      <c r="I61" s="168" t="s">
        <v>196</v>
      </c>
      <c r="J61" s="168" t="s">
        <v>197</v>
      </c>
      <c r="K61" s="337"/>
      <c r="L61" s="337"/>
      <c r="M61" s="164"/>
      <c r="O61" s="254">
        <f>SUM(O45:O57)</f>
        <v>936955.20975000004</v>
      </c>
      <c r="P61" s="254">
        <f>SUM(P45:P57)</f>
        <v>783883.84264000005</v>
      </c>
      <c r="Q61" s="254">
        <f>SUM(Q45:Q57)</f>
        <v>-153071.36710999999</v>
      </c>
    </row>
    <row r="62" spans="1:17">
      <c r="A62" s="176" t="s">
        <v>127</v>
      </c>
      <c r="C62" s="164">
        <f t="shared" ref="C62:E72" si="28">C45*$H3</f>
        <v>17528.52879</v>
      </c>
      <c r="D62" s="164">
        <f t="shared" si="28"/>
        <v>0</v>
      </c>
      <c r="E62" s="164">
        <f>E45*$H3</f>
        <v>25102.584439999999</v>
      </c>
      <c r="F62" s="164">
        <f t="shared" ref="F62:F72" si="29">$H3*F45</f>
        <v>0</v>
      </c>
      <c r="G62" s="164">
        <f>G45*H3</f>
        <v>-69897.713569999993</v>
      </c>
      <c r="H62" s="164">
        <f t="shared" ref="H62:H72" si="30">(H45*H3)</f>
        <v>-24886.182850000001</v>
      </c>
      <c r="I62" s="164">
        <f t="shared" ref="I62:I73" si="31">(I45*H3)</f>
        <v>5410.0397499999999</v>
      </c>
      <c r="J62" s="164">
        <f t="shared" ref="J62:J68" si="32">SUM(C62:I62)</f>
        <v>-46742.743439999991</v>
      </c>
      <c r="K62" s="337"/>
      <c r="L62" s="337"/>
      <c r="M62" s="164"/>
      <c r="O62" s="341">
        <f>'08.2019 Base Rate Revenue'!P61</f>
        <v>936955.20975000004</v>
      </c>
      <c r="P62" s="337"/>
      <c r="Q62" s="341">
        <f>J74</f>
        <v>-153071.36710999999</v>
      </c>
    </row>
    <row r="63" spans="1:17">
      <c r="A63" s="176" t="s">
        <v>169</v>
      </c>
      <c r="C63" s="164">
        <f t="shared" si="28"/>
        <v>25.224209999999999</v>
      </c>
      <c r="D63" s="164">
        <f t="shared" si="28"/>
        <v>0</v>
      </c>
      <c r="E63" s="164">
        <f t="shared" si="28"/>
        <v>36.123559999999998</v>
      </c>
      <c r="F63" s="164">
        <f t="shared" si="29"/>
        <v>981.87573000000009</v>
      </c>
      <c r="G63" s="164">
        <f t="shared" ref="G63:G73" si="33">G46*H4</f>
        <v>-100.58542999999999</v>
      </c>
      <c r="H63" s="164">
        <f t="shared" si="30"/>
        <v>-35.812150000000003</v>
      </c>
      <c r="I63" s="164">
        <f t="shared" si="31"/>
        <v>7.7852500000000004</v>
      </c>
      <c r="J63" s="164">
        <f t="shared" si="32"/>
        <v>914.61117000000013</v>
      </c>
      <c r="M63" s="164"/>
    </row>
    <row r="64" spans="1:17">
      <c r="A64" s="176" t="s">
        <v>128</v>
      </c>
      <c r="C64" s="164">
        <f t="shared" si="28"/>
        <v>0</v>
      </c>
      <c r="D64" s="164">
        <f t="shared" si="28"/>
        <v>0</v>
      </c>
      <c r="E64" s="164">
        <f t="shared" si="28"/>
        <v>-2627.0276400000002</v>
      </c>
      <c r="F64" s="164">
        <f t="shared" si="29"/>
        <v>0</v>
      </c>
      <c r="G64" s="164">
        <f t="shared" si="33"/>
        <v>-20724.329160000001</v>
      </c>
      <c r="H64" s="164">
        <f t="shared" si="30"/>
        <v>-8124.3262199999999</v>
      </c>
      <c r="I64" s="164">
        <f t="shared" si="31"/>
        <v>1216.2165</v>
      </c>
      <c r="J64" s="164">
        <f t="shared" si="32"/>
        <v>-30259.466520000002</v>
      </c>
      <c r="M64" s="164"/>
    </row>
    <row r="65" spans="1:13">
      <c r="A65" s="176" t="s">
        <v>129</v>
      </c>
      <c r="C65" s="164">
        <f t="shared" si="28"/>
        <v>306.88227000000001</v>
      </c>
      <c r="D65" s="164">
        <f t="shared" si="28"/>
        <v>0</v>
      </c>
      <c r="E65" s="164">
        <f t="shared" si="28"/>
        <v>-204.58817999999999</v>
      </c>
      <c r="F65" s="164">
        <f t="shared" si="29"/>
        <v>0</v>
      </c>
      <c r="G65" s="164">
        <f t="shared" si="33"/>
        <v>-1613.97342</v>
      </c>
      <c r="H65" s="164">
        <f t="shared" si="30"/>
        <v>-632.70789000000002</v>
      </c>
      <c r="I65" s="164">
        <f t="shared" si="31"/>
        <v>94.716750000000005</v>
      </c>
      <c r="J65" s="164">
        <f t="shared" si="32"/>
        <v>-2049.67047</v>
      </c>
      <c r="M65" s="164"/>
    </row>
    <row r="66" spans="1:13">
      <c r="A66" s="176" t="s">
        <v>130</v>
      </c>
      <c r="C66" s="164">
        <f t="shared" si="28"/>
        <v>0</v>
      </c>
      <c r="D66" s="164">
        <f t="shared" si="28"/>
        <v>0</v>
      </c>
      <c r="E66" s="164">
        <f t="shared" si="28"/>
        <v>-6410.6634599999998</v>
      </c>
      <c r="F66" s="164">
        <f t="shared" si="29"/>
        <v>0</v>
      </c>
      <c r="G66" s="164">
        <f t="shared" si="33"/>
        <v>-39532.42467</v>
      </c>
      <c r="H66" s="164">
        <f t="shared" si="30"/>
        <v>-14364.634789999998</v>
      </c>
      <c r="I66" s="164">
        <f t="shared" si="31"/>
        <v>3086.6157399999997</v>
      </c>
      <c r="J66" s="164">
        <f t="shared" si="32"/>
        <v>-57221.107179999999</v>
      </c>
      <c r="M66" s="164"/>
    </row>
    <row r="67" spans="1:13">
      <c r="A67" s="176" t="s">
        <v>131</v>
      </c>
      <c r="C67" s="164">
        <f t="shared" si="28"/>
        <v>282.90141</v>
      </c>
      <c r="D67" s="164">
        <f t="shared" si="28"/>
        <v>0</v>
      </c>
      <c r="E67" s="164">
        <f t="shared" si="28"/>
        <v>-188.60094000000001</v>
      </c>
      <c r="F67" s="164">
        <f t="shared" si="29"/>
        <v>0</v>
      </c>
      <c r="G67" s="164">
        <f t="shared" si="33"/>
        <v>-1163.0391300000001</v>
      </c>
      <c r="H67" s="164">
        <f t="shared" si="30"/>
        <v>-422.60580999999996</v>
      </c>
      <c r="I67" s="164">
        <f t="shared" si="31"/>
        <v>90.807859999999991</v>
      </c>
      <c r="J67" s="164">
        <f t="shared" si="32"/>
        <v>-1400.5366100000003</v>
      </c>
      <c r="M67" s="164"/>
    </row>
    <row r="68" spans="1:13">
      <c r="A68" s="176" t="s">
        <v>132</v>
      </c>
      <c r="C68" s="164">
        <f t="shared" si="28"/>
        <v>0</v>
      </c>
      <c r="D68" s="164">
        <f t="shared" si="28"/>
        <v>0</v>
      </c>
      <c r="E68" s="164">
        <f t="shared" si="28"/>
        <v>0</v>
      </c>
      <c r="F68" s="164">
        <f t="shared" si="29"/>
        <v>0</v>
      </c>
      <c r="G68" s="164">
        <f t="shared" si="33"/>
        <v>-5824.6178500000005</v>
      </c>
      <c r="H68" s="164">
        <f t="shared" si="30"/>
        <v>-2159.3705199999999</v>
      </c>
      <c r="I68" s="164">
        <f t="shared" si="31"/>
        <v>681.90647999999999</v>
      </c>
      <c r="J68" s="164">
        <f t="shared" si="32"/>
        <v>-7302.0818900000013</v>
      </c>
      <c r="M68" s="164"/>
    </row>
    <row r="69" spans="1:13">
      <c r="A69" s="176" t="s">
        <v>170</v>
      </c>
      <c r="C69" s="164">
        <f t="shared" si="28"/>
        <v>0</v>
      </c>
      <c r="D69" s="164">
        <f t="shared" si="28"/>
        <v>0</v>
      </c>
      <c r="E69" s="164">
        <f t="shared" si="28"/>
        <v>0</v>
      </c>
      <c r="F69" s="164">
        <f t="shared" si="29"/>
        <v>0</v>
      </c>
      <c r="G69" s="164">
        <f t="shared" si="33"/>
        <v>0</v>
      </c>
      <c r="H69" s="164">
        <f t="shared" si="30"/>
        <v>0</v>
      </c>
      <c r="I69" s="164">
        <f t="shared" si="31"/>
        <v>0</v>
      </c>
      <c r="J69" s="164">
        <f>SUM(C69:I69)</f>
        <v>0</v>
      </c>
      <c r="M69" s="164"/>
    </row>
    <row r="70" spans="1:13">
      <c r="A70" s="176" t="s">
        <v>171</v>
      </c>
      <c r="C70" s="164">
        <f t="shared" si="28"/>
        <v>0</v>
      </c>
      <c r="D70" s="164">
        <f t="shared" si="28"/>
        <v>0</v>
      </c>
      <c r="E70" s="164">
        <f t="shared" si="28"/>
        <v>0</v>
      </c>
      <c r="F70" s="164">
        <f t="shared" si="29"/>
        <v>0</v>
      </c>
      <c r="G70" s="164">
        <f t="shared" si="33"/>
        <v>0</v>
      </c>
      <c r="H70" s="164">
        <f t="shared" si="30"/>
        <v>0</v>
      </c>
      <c r="I70" s="164">
        <f t="shared" si="31"/>
        <v>0</v>
      </c>
      <c r="J70" s="164">
        <f>SUM(C70:I70)</f>
        <v>0</v>
      </c>
      <c r="M70" s="164"/>
    </row>
    <row r="71" spans="1:13">
      <c r="A71" s="176" t="s">
        <v>133</v>
      </c>
      <c r="C71" s="164">
        <f t="shared" si="28"/>
        <v>0</v>
      </c>
      <c r="D71" s="164">
        <f t="shared" si="28"/>
        <v>0</v>
      </c>
      <c r="E71" s="164">
        <f t="shared" si="28"/>
        <v>-1067.9477400000001</v>
      </c>
      <c r="F71" s="164">
        <f t="shared" si="29"/>
        <v>0</v>
      </c>
      <c r="G71" s="164">
        <f t="shared" si="33"/>
        <v>-5577.0604199999998</v>
      </c>
      <c r="H71" s="164">
        <f t="shared" si="30"/>
        <v>-2076.5650499999997</v>
      </c>
      <c r="I71" s="164">
        <f t="shared" si="31"/>
        <v>474.64344</v>
      </c>
      <c r="J71" s="164">
        <f>SUM(C71:I71)</f>
        <v>-8246.9297699999988</v>
      </c>
      <c r="M71" s="164"/>
    </row>
    <row r="72" spans="1:13">
      <c r="A72" s="176" t="s">
        <v>134</v>
      </c>
      <c r="C72" s="164">
        <f t="shared" si="28"/>
        <v>184.04415</v>
      </c>
      <c r="D72" s="164">
        <f t="shared" si="28"/>
        <v>0</v>
      </c>
      <c r="E72" s="164">
        <f t="shared" si="28"/>
        <v>-122.6961</v>
      </c>
      <c r="F72" s="164">
        <f t="shared" si="29"/>
        <v>0</v>
      </c>
      <c r="G72" s="164">
        <f t="shared" si="33"/>
        <v>-640.74630000000002</v>
      </c>
      <c r="H72" s="164">
        <f t="shared" si="30"/>
        <v>-238.57575</v>
      </c>
      <c r="I72" s="164">
        <f t="shared" si="31"/>
        <v>54.531600000000005</v>
      </c>
      <c r="J72" s="164">
        <f>SUM(C72:I72)</f>
        <v>-763.44239999999991</v>
      </c>
      <c r="M72" s="164"/>
    </row>
    <row r="73" spans="1:13">
      <c r="A73" s="176" t="s">
        <v>183</v>
      </c>
      <c r="C73" s="164">
        <f>($H14+$H15)*C56+$H16*C57</f>
        <v>0</v>
      </c>
      <c r="D73" s="164">
        <f>($H14+$H15)*D56+$H16*D57</f>
        <v>0</v>
      </c>
      <c r="E73" s="164">
        <f>E56*$H14</f>
        <v>0</v>
      </c>
      <c r="F73" s="164">
        <f>($H14+$H15)*F56+$H16*F57</f>
        <v>0</v>
      </c>
      <c r="G73" s="164">
        <f t="shared" si="33"/>
        <v>0</v>
      </c>
      <c r="H73" s="164">
        <v>0</v>
      </c>
      <c r="I73" s="164">
        <f t="shared" si="31"/>
        <v>0</v>
      </c>
      <c r="J73" s="164">
        <f>SUM(C73:I73)</f>
        <v>0</v>
      </c>
    </row>
    <row r="74" spans="1:13">
      <c r="A74" s="153"/>
      <c r="C74" s="187">
        <f t="shared" ref="C74:J74" si="34">SUM(C62:C73)</f>
        <v>18327.580829999999</v>
      </c>
      <c r="D74" s="187">
        <f t="shared" si="34"/>
        <v>0</v>
      </c>
      <c r="E74" s="187">
        <f t="shared" si="34"/>
        <v>14517.183940000001</v>
      </c>
      <c r="F74" s="187">
        <f t="shared" si="34"/>
        <v>981.87573000000009</v>
      </c>
      <c r="G74" s="254">
        <f t="shared" si="34"/>
        <v>-145074.48994999999</v>
      </c>
      <c r="H74" s="187">
        <f t="shared" si="34"/>
        <v>-52940.781029999998</v>
      </c>
      <c r="I74" s="187">
        <f t="shared" si="34"/>
        <v>11117.263369999999</v>
      </c>
      <c r="J74" s="187">
        <f t="shared" si="34"/>
        <v>-153071.36710999999</v>
      </c>
    </row>
    <row r="75" spans="1:13" ht="7.9" customHeight="1"/>
    <row r="76" spans="1:13">
      <c r="A76" s="148" t="s">
        <v>19</v>
      </c>
      <c r="B76" s="148"/>
      <c r="C76" s="164">
        <f t="shared" ref="C76:I76" si="35">C62+C63</f>
        <v>17553.753000000001</v>
      </c>
      <c r="D76" s="164">
        <f t="shared" si="35"/>
        <v>0</v>
      </c>
      <c r="E76" s="164">
        <f t="shared" si="35"/>
        <v>25138.707999999999</v>
      </c>
      <c r="F76" s="164">
        <f t="shared" si="35"/>
        <v>981.87573000000009</v>
      </c>
      <c r="G76" s="164">
        <f t="shared" si="35"/>
        <v>-69998.298999999999</v>
      </c>
      <c r="H76" s="164">
        <f t="shared" si="35"/>
        <v>-24921.995000000003</v>
      </c>
      <c r="I76" s="164">
        <f t="shared" si="35"/>
        <v>5417.8249999999998</v>
      </c>
      <c r="J76" s="164">
        <f>J62+J63</f>
        <v>-45828.132269999987</v>
      </c>
    </row>
    <row r="77" spans="1:13" ht="10.9" customHeight="1">
      <c r="A77" s="148"/>
      <c r="B77" s="148"/>
      <c r="C77" s="164"/>
      <c r="D77" s="164"/>
      <c r="E77" s="164"/>
      <c r="F77" s="164"/>
      <c r="G77" s="164"/>
      <c r="H77" s="164"/>
      <c r="I77" s="164"/>
      <c r="J77" s="164"/>
    </row>
    <row r="78" spans="1:13" ht="15.75" customHeight="1">
      <c r="A78" s="148" t="s">
        <v>175</v>
      </c>
      <c r="B78" s="148"/>
      <c r="C78" s="172">
        <f t="shared" ref="C78:I78" si="36">SUM(C64:C67,C70:C72)</f>
        <v>773.82782999999995</v>
      </c>
      <c r="D78" s="172">
        <f t="shared" si="36"/>
        <v>0</v>
      </c>
      <c r="E78" s="172">
        <f t="shared" si="36"/>
        <v>-10621.52406</v>
      </c>
      <c r="F78" s="172">
        <f t="shared" si="36"/>
        <v>0</v>
      </c>
      <c r="G78" s="172">
        <f t="shared" si="36"/>
        <v>-69251.573099999994</v>
      </c>
      <c r="H78" s="172">
        <f t="shared" si="36"/>
        <v>-25859.415509999999</v>
      </c>
      <c r="I78" s="172">
        <f t="shared" si="36"/>
        <v>5017.5318899999993</v>
      </c>
      <c r="J78" s="172">
        <f>SUM(J64:J67,J70:J72)</f>
        <v>-99941.152950000003</v>
      </c>
    </row>
    <row r="79" spans="1:13" ht="7.9" customHeight="1"/>
    <row r="80" spans="1:13">
      <c r="A80" s="1" t="s">
        <v>202</v>
      </c>
    </row>
    <row r="81" spans="1:14">
      <c r="A81" s="1" t="s">
        <v>209</v>
      </c>
    </row>
    <row r="82" spans="1:14" ht="15.75" customHeight="1">
      <c r="A82" s="188" t="s">
        <v>208</v>
      </c>
      <c r="B82" s="188"/>
      <c r="C82" s="188"/>
      <c r="D82" s="188"/>
      <c r="E82" s="188"/>
    </row>
    <row r="83" spans="1:14" ht="29.45" customHeight="1">
      <c r="A83" s="188"/>
      <c r="B83" s="271" t="s">
        <v>203</v>
      </c>
      <c r="C83" s="271" t="s">
        <v>204</v>
      </c>
      <c r="D83" s="271" t="s">
        <v>205</v>
      </c>
      <c r="E83" s="271" t="s">
        <v>207</v>
      </c>
      <c r="G83" s="373" t="s">
        <v>323</v>
      </c>
      <c r="H83" s="373"/>
      <c r="I83" s="373"/>
      <c r="J83" s="373"/>
      <c r="M83" s="272"/>
      <c r="N83" s="272"/>
    </row>
    <row r="84" spans="1:14">
      <c r="A84" s="273" t="s">
        <v>366</v>
      </c>
      <c r="B84" s="275">
        <v>1</v>
      </c>
      <c r="C84" s="276">
        <v>779373</v>
      </c>
      <c r="D84" s="272">
        <f>70072.69-C84*M51</f>
        <v>68069.701390000002</v>
      </c>
      <c r="E84" s="272">
        <f>500*B84</f>
        <v>500</v>
      </c>
      <c r="F84" s="274" t="s">
        <v>206</v>
      </c>
      <c r="H84" s="275"/>
      <c r="I84" s="276"/>
      <c r="J84" s="286">
        <v>50067</v>
      </c>
      <c r="K84" s="272"/>
      <c r="L84" s="274"/>
    </row>
    <row r="85" spans="1:14">
      <c r="A85" s="277" t="s">
        <v>231</v>
      </c>
      <c r="B85" s="278">
        <f>SUM(B84:B84)</f>
        <v>1</v>
      </c>
      <c r="C85" s="279">
        <f>SUM(C84:C84)</f>
        <v>779373</v>
      </c>
      <c r="D85" s="280">
        <f>SUM(D84:D84)</f>
        <v>68069.701390000002</v>
      </c>
      <c r="E85" s="280">
        <f>SUM(E84:E84)</f>
        <v>500</v>
      </c>
    </row>
    <row r="86" spans="1:14">
      <c r="A86" s="188"/>
      <c r="B86" s="188"/>
      <c r="C86" s="188"/>
      <c r="D86" s="188"/>
      <c r="E86" s="188"/>
    </row>
    <row r="87" spans="1:14">
      <c r="A87" s="260"/>
      <c r="B87" s="275"/>
      <c r="C87" s="276"/>
      <c r="D87" s="272"/>
      <c r="E87" s="272"/>
    </row>
    <row r="88" spans="1:14">
      <c r="B88" s="275"/>
      <c r="C88" s="276"/>
      <c r="D88" s="272"/>
      <c r="E88" s="272"/>
    </row>
    <row r="89" spans="1:14" ht="9" customHeight="1"/>
  </sheetData>
  <mergeCells count="4">
    <mergeCell ref="A1:I1"/>
    <mergeCell ref="J1:K1"/>
    <mergeCell ref="G83:J83"/>
    <mergeCell ref="H56:H57"/>
  </mergeCells>
  <pageMargins left="0.7" right="0.7" top="0.75" bottom="0.75" header="0.3" footer="0.3"/>
  <pageSetup scale="78" fitToHeight="2" orientation="landscape" r:id="rId1"/>
  <headerFooter>
    <oddFooter>&amp;F&amp;RPage 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E89"/>
  <sheetViews>
    <sheetView topLeftCell="A45" zoomScaleNormal="100" workbookViewId="0">
      <selection activeCell="E84" sqref="E84"/>
    </sheetView>
  </sheetViews>
  <sheetFormatPr defaultColWidth="9.140625" defaultRowHeight="15"/>
  <cols>
    <col min="1" max="1" width="14.7109375" style="1" customWidth="1"/>
    <col min="2" max="2" width="9.28515625" style="1" customWidth="1"/>
    <col min="3" max="3" width="16.28515625" style="1" customWidth="1"/>
    <col min="4" max="4" width="17.28515625" style="1" customWidth="1"/>
    <col min="5" max="5" width="16.7109375" style="1" customWidth="1"/>
    <col min="6" max="6" width="16.28515625" style="1" customWidth="1"/>
    <col min="7" max="7" width="15.5703125" style="1" customWidth="1"/>
    <col min="8" max="8" width="13.7109375" style="1" bestFit="1" customWidth="1"/>
    <col min="9" max="9" width="17.5703125" style="1" customWidth="1"/>
    <col min="10" max="10" width="15.140625" style="1" customWidth="1"/>
    <col min="11" max="11" width="14.85546875" style="1" customWidth="1"/>
    <col min="12" max="12" width="13.42578125" style="1" bestFit="1" customWidth="1"/>
    <col min="13" max="13" width="15.7109375" style="1" customWidth="1"/>
    <col min="14" max="14" width="2.7109375" style="1" customWidth="1"/>
    <col min="15" max="15" width="15.28515625" style="1" customWidth="1"/>
    <col min="16" max="16" width="15.42578125" style="1" customWidth="1"/>
    <col min="17" max="17" width="16" style="1" customWidth="1"/>
    <col min="18" max="18" width="10.85546875" style="1" customWidth="1"/>
    <col min="19" max="19" width="17.7109375" style="1" customWidth="1"/>
    <col min="20" max="20" width="14.7109375" style="1" customWidth="1"/>
    <col min="21" max="21" width="10.5703125" style="1" customWidth="1"/>
    <col min="22" max="22" width="14.7109375" style="1" customWidth="1"/>
    <col min="23" max="23" width="2.85546875" style="1" customWidth="1"/>
    <col min="24" max="24" width="16.85546875" style="1" customWidth="1"/>
    <col min="25" max="25" width="1.7109375" style="1" customWidth="1"/>
    <col min="26" max="26" width="14.7109375" style="1" customWidth="1"/>
    <col min="27" max="27" width="13.7109375" style="1" customWidth="1"/>
    <col min="28" max="28" width="13.5703125" style="1" customWidth="1"/>
    <col min="29" max="29" width="13.140625" style="1" customWidth="1"/>
    <col min="30" max="30" width="18" style="1" customWidth="1"/>
    <col min="31" max="16384" width="9.140625" style="1"/>
  </cols>
  <sheetData>
    <row r="1" spans="1:20">
      <c r="A1" s="371" t="s">
        <v>163</v>
      </c>
      <c r="B1" s="371"/>
      <c r="C1" s="371"/>
      <c r="D1" s="371"/>
      <c r="E1" s="371"/>
      <c r="F1" s="371"/>
      <c r="G1" s="371"/>
      <c r="H1" s="371"/>
      <c r="I1" s="371"/>
      <c r="J1" s="372" t="s">
        <v>311</v>
      </c>
      <c r="K1" s="372"/>
    </row>
    <row r="2" spans="1:20" ht="26.45" customHeight="1">
      <c r="A2" s="149"/>
      <c r="B2" s="150"/>
      <c r="C2" s="151" t="s">
        <v>164</v>
      </c>
      <c r="D2" s="150"/>
      <c r="E2" s="151" t="s">
        <v>165</v>
      </c>
      <c r="F2" s="152" t="s">
        <v>166</v>
      </c>
      <c r="G2" s="152" t="s">
        <v>167</v>
      </c>
      <c r="H2" s="152" t="s">
        <v>86</v>
      </c>
      <c r="I2" s="152" t="s">
        <v>168</v>
      </c>
      <c r="J2" s="258" t="s">
        <v>312</v>
      </c>
      <c r="K2" s="258" t="s">
        <v>313</v>
      </c>
    </row>
    <row r="3" spans="1:20">
      <c r="A3" s="176" t="s">
        <v>127</v>
      </c>
      <c r="B3" s="148"/>
      <c r="C3" s="154">
        <v>218216</v>
      </c>
      <c r="D3" s="213"/>
      <c r="E3" s="178">
        <v>182573434.708</v>
      </c>
      <c r="F3" s="178">
        <v>-91004591</v>
      </c>
      <c r="G3" s="178">
        <v>98756098</v>
      </c>
      <c r="H3" s="184">
        <f>SUM(F3:G3)</f>
        <v>7751507</v>
      </c>
      <c r="I3" s="155">
        <f>E3+H3</f>
        <v>190324941.708</v>
      </c>
      <c r="J3" s="283">
        <f t="shared" ref="J3:J8" si="0">I3/C3</f>
        <v>872.18600702056676</v>
      </c>
      <c r="K3" s="256">
        <f t="shared" ref="K3:K8" si="1">D24/E3</f>
        <v>9.0929946333931561E-2</v>
      </c>
    </row>
    <row r="4" spans="1:20">
      <c r="A4" s="176" t="s">
        <v>169</v>
      </c>
      <c r="B4" s="148"/>
      <c r="C4" s="154">
        <v>351</v>
      </c>
      <c r="D4" s="213"/>
      <c r="E4" s="178">
        <v>268162.89399999997</v>
      </c>
      <c r="F4" s="178">
        <v>-141788</v>
      </c>
      <c r="G4" s="178">
        <v>145054</v>
      </c>
      <c r="H4" s="184">
        <f t="shared" ref="H4:H16" si="2">SUM(F4:G4)</f>
        <v>3266</v>
      </c>
      <c r="I4" s="155">
        <f t="shared" ref="I4:I16" si="3">E4+H4</f>
        <v>271428.89399999997</v>
      </c>
      <c r="J4" s="283">
        <f t="shared" si="0"/>
        <v>773.30169230769218</v>
      </c>
      <c r="K4" s="256">
        <f t="shared" si="1"/>
        <v>9.0841315279063195E-2</v>
      </c>
    </row>
    <row r="5" spans="1:20">
      <c r="A5" s="176" t="s">
        <v>128</v>
      </c>
      <c r="B5" s="148"/>
      <c r="C5" s="154">
        <v>22963</v>
      </c>
      <c r="D5" s="213"/>
      <c r="E5" s="178">
        <v>47293311.362000003</v>
      </c>
      <c r="F5" s="178">
        <v>-24302464</v>
      </c>
      <c r="G5" s="178">
        <v>25501155</v>
      </c>
      <c r="H5" s="184">
        <f t="shared" si="2"/>
        <v>1198691</v>
      </c>
      <c r="I5" s="155">
        <f t="shared" si="3"/>
        <v>48492002.362000003</v>
      </c>
      <c r="J5" s="283">
        <f t="shared" si="0"/>
        <v>2111.7450839176067</v>
      </c>
      <c r="K5" s="256">
        <f t="shared" si="1"/>
        <v>0.11841312415479746</v>
      </c>
    </row>
    <row r="6" spans="1:20">
      <c r="A6" s="176" t="s">
        <v>129</v>
      </c>
      <c r="B6" s="148"/>
      <c r="C6" s="154">
        <v>9768</v>
      </c>
      <c r="D6" s="213"/>
      <c r="E6" s="178">
        <v>3971285.0460000001</v>
      </c>
      <c r="F6" s="178">
        <v>-2036165</v>
      </c>
      <c r="G6" s="178">
        <v>2148130</v>
      </c>
      <c r="H6" s="184">
        <f t="shared" si="2"/>
        <v>111965</v>
      </c>
      <c r="I6" s="155">
        <f t="shared" si="3"/>
        <v>4083250.0460000001</v>
      </c>
      <c r="J6" s="283">
        <f t="shared" si="0"/>
        <v>418.02314148239151</v>
      </c>
      <c r="K6" s="256">
        <f t="shared" si="1"/>
        <v>0.16082928135398317</v>
      </c>
    </row>
    <row r="7" spans="1:20">
      <c r="A7" s="176" t="s">
        <v>130</v>
      </c>
      <c r="B7" s="148"/>
      <c r="C7" s="154">
        <v>1868</v>
      </c>
      <c r="D7" s="213"/>
      <c r="E7" s="178">
        <v>115593591.06200001</v>
      </c>
      <c r="F7" s="178">
        <v>-61944423</v>
      </c>
      <c r="G7" s="178">
        <v>62170005</v>
      </c>
      <c r="H7" s="184">
        <f t="shared" si="2"/>
        <v>225582</v>
      </c>
      <c r="I7" s="155">
        <f t="shared" si="3"/>
        <v>115819173.06200001</v>
      </c>
      <c r="J7" s="283">
        <f t="shared" si="0"/>
        <v>62001.698641327625</v>
      </c>
      <c r="K7" s="256">
        <f t="shared" si="1"/>
        <v>9.2439390123875961E-2</v>
      </c>
    </row>
    <row r="8" spans="1:20">
      <c r="A8" s="176" t="s">
        <v>131</v>
      </c>
      <c r="B8" s="148"/>
      <c r="C8" s="154">
        <v>49</v>
      </c>
      <c r="D8" s="213"/>
      <c r="E8" s="178">
        <v>2528387.52</v>
      </c>
      <c r="F8" s="178">
        <v>-1251547</v>
      </c>
      <c r="G8" s="178">
        <v>1367645</v>
      </c>
      <c r="H8" s="184">
        <f t="shared" si="2"/>
        <v>116098</v>
      </c>
      <c r="I8" s="155">
        <f t="shared" si="3"/>
        <v>2644485.52</v>
      </c>
      <c r="J8" s="283">
        <f t="shared" si="0"/>
        <v>53969.092244897962</v>
      </c>
      <c r="K8" s="256">
        <f t="shared" si="1"/>
        <v>9.0711399334861456E-2</v>
      </c>
    </row>
    <row r="9" spans="1:20">
      <c r="A9" s="176" t="s">
        <v>132</v>
      </c>
      <c r="B9" s="148"/>
      <c r="C9" s="154">
        <v>23</v>
      </c>
      <c r="D9" s="188"/>
      <c r="E9" s="178">
        <f>96199701.69-E10</f>
        <v>61405372.089999996</v>
      </c>
      <c r="F9" s="178">
        <v>-60775976</v>
      </c>
      <c r="G9" s="178">
        <f>94768404-G10</f>
        <v>59768404</v>
      </c>
      <c r="H9" s="184">
        <f t="shared" si="2"/>
        <v>-1007572</v>
      </c>
      <c r="I9" s="155">
        <f t="shared" si="3"/>
        <v>60397800.089999996</v>
      </c>
      <c r="J9" s="283">
        <f>(I9+I10)/C9</f>
        <v>4138788.2473913045</v>
      </c>
      <c r="K9" s="256">
        <f>I30/(I9+I10)</f>
        <v>5.9168530699987953E-2</v>
      </c>
    </row>
    <row r="10" spans="1:20">
      <c r="A10" s="176" t="s">
        <v>170</v>
      </c>
      <c r="B10" s="148"/>
      <c r="C10" s="154"/>
      <c r="D10" s="188"/>
      <c r="E10" s="178">
        <v>34794329.600000001</v>
      </c>
      <c r="F10" s="178">
        <v>-35000000</v>
      </c>
      <c r="G10" s="178">
        <v>35000000</v>
      </c>
      <c r="H10" s="184">
        <f t="shared" si="2"/>
        <v>0</v>
      </c>
      <c r="I10" s="155">
        <f t="shared" si="3"/>
        <v>34794329.600000001</v>
      </c>
      <c r="J10" s="283"/>
    </row>
    <row r="11" spans="1:20">
      <c r="A11" s="176" t="s">
        <v>171</v>
      </c>
      <c r="B11" s="148"/>
      <c r="C11" s="154">
        <v>51</v>
      </c>
      <c r="D11" s="213"/>
      <c r="E11" s="178">
        <v>5034975.2829999998</v>
      </c>
      <c r="F11" s="178"/>
      <c r="G11" s="178"/>
      <c r="H11" s="184">
        <f t="shared" si="2"/>
        <v>0</v>
      </c>
      <c r="I11" s="155">
        <f t="shared" si="3"/>
        <v>5034975.2829999998</v>
      </c>
      <c r="J11" s="283">
        <f>I11/C11</f>
        <v>98725.00554901961</v>
      </c>
      <c r="K11" s="256">
        <f>I31/I11</f>
        <v>6.9562585775259714E-2</v>
      </c>
    </row>
    <row r="12" spans="1:20">
      <c r="A12" s="176" t="s">
        <v>133</v>
      </c>
      <c r="B12" s="148"/>
      <c r="C12" s="154">
        <v>1198</v>
      </c>
      <c r="D12" s="213"/>
      <c r="E12" s="178">
        <v>18433987.118000001</v>
      </c>
      <c r="F12" s="178">
        <v>-6396055</v>
      </c>
      <c r="G12" s="178">
        <v>8016094</v>
      </c>
      <c r="H12" s="184">
        <f t="shared" si="2"/>
        <v>1620039</v>
      </c>
      <c r="I12" s="155">
        <f t="shared" si="3"/>
        <v>20054026.118000001</v>
      </c>
      <c r="J12" s="283">
        <f>I12/C12</f>
        <v>16739.587744574292</v>
      </c>
      <c r="K12" s="256">
        <f>I32/I12</f>
        <v>7.8810988931614187E-2</v>
      </c>
    </row>
    <row r="13" spans="1:20">
      <c r="A13" s="176" t="s">
        <v>134</v>
      </c>
      <c r="B13" s="148"/>
      <c r="C13" s="154">
        <v>1211</v>
      </c>
      <c r="D13" s="213"/>
      <c r="E13" s="178">
        <v>1637430.122</v>
      </c>
      <c r="F13" s="178">
        <v>-651581</v>
      </c>
      <c r="G13" s="178">
        <v>636344</v>
      </c>
      <c r="H13" s="184">
        <f t="shared" si="2"/>
        <v>-15237</v>
      </c>
      <c r="I13" s="155">
        <f t="shared" si="3"/>
        <v>1622193.122</v>
      </c>
      <c r="J13" s="283">
        <f>I13/C13</f>
        <v>1339.5484079273328</v>
      </c>
      <c r="K13" s="256">
        <f>I33/I13</f>
        <v>9.8335981990435292E-2</v>
      </c>
      <c r="S13" s="214"/>
    </row>
    <row r="14" spans="1:20">
      <c r="A14" s="176" t="s">
        <v>172</v>
      </c>
      <c r="B14" s="148"/>
      <c r="C14" s="154">
        <v>443</v>
      </c>
      <c r="D14" s="188"/>
      <c r="E14" s="178">
        <v>887690.26099999994</v>
      </c>
      <c r="F14" s="178"/>
      <c r="G14" s="178"/>
      <c r="H14" s="184"/>
      <c r="I14" s="155">
        <f t="shared" si="3"/>
        <v>887690.26099999994</v>
      </c>
      <c r="J14" s="283"/>
      <c r="K14" s="256"/>
      <c r="S14" s="184"/>
      <c r="T14" s="184"/>
    </row>
    <row r="15" spans="1:20">
      <c r="A15" s="176" t="s">
        <v>173</v>
      </c>
      <c r="B15" s="148"/>
      <c r="C15" s="154"/>
      <c r="D15" s="188"/>
      <c r="E15" s="178">
        <v>391199.821</v>
      </c>
      <c r="F15" s="178"/>
      <c r="G15" s="178"/>
      <c r="H15" s="184">
        <f t="shared" si="2"/>
        <v>0</v>
      </c>
      <c r="I15" s="155">
        <f t="shared" si="3"/>
        <v>391199.821</v>
      </c>
      <c r="J15" s="213"/>
      <c r="S15" s="184"/>
      <c r="T15" s="184"/>
    </row>
    <row r="16" spans="1:20">
      <c r="A16" s="176" t="s">
        <v>174</v>
      </c>
      <c r="B16" s="148"/>
      <c r="C16" s="154"/>
      <c r="D16" s="189"/>
      <c r="E16" s="178">
        <v>206632.55300000001</v>
      </c>
      <c r="F16" s="178"/>
      <c r="G16" s="178"/>
      <c r="H16" s="184">
        <f t="shared" si="2"/>
        <v>0</v>
      </c>
      <c r="I16" s="155">
        <f t="shared" si="3"/>
        <v>206632.55300000001</v>
      </c>
      <c r="J16" s="213"/>
      <c r="T16" s="214"/>
    </row>
    <row r="17" spans="1:31">
      <c r="A17" s="148"/>
      <c r="B17" s="148"/>
      <c r="C17" s="156">
        <f>SUM(C3:C16)</f>
        <v>256141</v>
      </c>
      <c r="E17" s="156">
        <f>SUM(E3:E16)</f>
        <v>475019789.43999988</v>
      </c>
      <c r="F17" s="156">
        <f>SUM(F3:F16)</f>
        <v>-283504590</v>
      </c>
      <c r="G17" s="156">
        <f>SUM(G3:G16)</f>
        <v>293508929</v>
      </c>
      <c r="H17" s="156">
        <f>SUM(H3:H16)</f>
        <v>10004339</v>
      </c>
      <c r="I17" s="156">
        <f>SUM(I3:I16)</f>
        <v>485024128.43999988</v>
      </c>
    </row>
    <row r="18" spans="1:31" ht="15.75" thickBot="1">
      <c r="A18" s="148"/>
      <c r="B18" s="148"/>
      <c r="C18" s="148"/>
      <c r="E18" s="148"/>
      <c r="F18" s="148"/>
      <c r="G18" s="148"/>
      <c r="I18" s="148"/>
    </row>
    <row r="19" spans="1:31">
      <c r="A19" s="148" t="s">
        <v>19</v>
      </c>
      <c r="B19" s="148"/>
      <c r="C19" s="157">
        <f>C3+C4</f>
        <v>218567</v>
      </c>
      <c r="E19" s="158">
        <f>E3+E4</f>
        <v>182841597.602</v>
      </c>
      <c r="F19" s="158">
        <f>F3+F4</f>
        <v>-91146379</v>
      </c>
      <c r="G19" s="158">
        <f>G3+G4</f>
        <v>98901152</v>
      </c>
      <c r="H19" s="158">
        <f>H3+H4</f>
        <v>7754773</v>
      </c>
      <c r="I19" s="157">
        <f>I3+I4</f>
        <v>190596370.602</v>
      </c>
    </row>
    <row r="20" spans="1:31" ht="7.15" customHeight="1">
      <c r="A20" s="148"/>
      <c r="B20" s="148"/>
      <c r="C20" s="159"/>
      <c r="E20" s="148"/>
      <c r="F20" s="148"/>
      <c r="G20" s="148"/>
      <c r="H20" s="148"/>
      <c r="I20" s="159"/>
    </row>
    <row r="21" spans="1:31" ht="15.75" thickBot="1">
      <c r="A21" s="148" t="s">
        <v>175</v>
      </c>
      <c r="B21" s="148"/>
      <c r="C21" s="173">
        <f>SUM(C5:C8,C11:C13)</f>
        <v>37108</v>
      </c>
      <c r="E21" s="174">
        <f>SUM(E5:E8,E11:E13)</f>
        <v>194492967.51300004</v>
      </c>
      <c r="F21" s="174">
        <f>SUM(F5:F8,F11:F13)</f>
        <v>-96582235</v>
      </c>
      <c r="G21" s="174">
        <f>SUM(G5:G8,G11:G13)</f>
        <v>99839373</v>
      </c>
      <c r="H21" s="174">
        <f>SUM(H5:H8,H11:H13)</f>
        <v>3257138</v>
      </c>
      <c r="I21" s="173">
        <f>SUM(I5:I8,I11:I13)</f>
        <v>197750105.51300004</v>
      </c>
      <c r="Z21" s="1" t="s">
        <v>314</v>
      </c>
    </row>
    <row r="22" spans="1:31">
      <c r="A22" s="148"/>
      <c r="B22" s="148"/>
      <c r="C22" s="148"/>
      <c r="D22" s="148"/>
      <c r="E22" s="148"/>
      <c r="M22" s="1" t="s">
        <v>322</v>
      </c>
      <c r="Z22" s="1" t="s">
        <v>210</v>
      </c>
      <c r="AA22" s="257" t="s">
        <v>342</v>
      </c>
      <c r="AC22" s="1" t="s">
        <v>212</v>
      </c>
      <c r="AD22" s="257" t="s">
        <v>341</v>
      </c>
    </row>
    <row r="23" spans="1:31" ht="53.45" customHeight="1">
      <c r="A23" s="149"/>
      <c r="B23" s="160"/>
      <c r="C23" s="168" t="s">
        <v>176</v>
      </c>
      <c r="D23" s="168" t="s">
        <v>177</v>
      </c>
      <c r="E23" s="152" t="s">
        <v>178</v>
      </c>
      <c r="F23" s="152" t="s">
        <v>179</v>
      </c>
      <c r="G23" s="152" t="s">
        <v>180</v>
      </c>
      <c r="H23" s="152" t="s">
        <v>181</v>
      </c>
      <c r="I23" s="152" t="s">
        <v>182</v>
      </c>
      <c r="O23" s="258" t="str">
        <f>AA22&amp;" Billed Schedule 75 Revenue"</f>
        <v>August Billed Schedule 75 Revenue</v>
      </c>
      <c r="P23" s="258" t="str">
        <f>AA22&amp;" Billed kWhs"</f>
        <v>August Billed kWhs</v>
      </c>
      <c r="Q23" s="258" t="str">
        <f>AA22&amp;" Unbilled kWhs"</f>
        <v>August Unbilled kWhs</v>
      </c>
      <c r="R23" s="258" t="s">
        <v>320</v>
      </c>
      <c r="S23" s="258" t="s">
        <v>213</v>
      </c>
      <c r="T23" s="258" t="str">
        <f>AD22&amp;" Unbilled kWhs reversal"</f>
        <v>July Unbilled kWhs reversal</v>
      </c>
      <c r="U23" s="258" t="s">
        <v>320</v>
      </c>
      <c r="V23" s="258" t="str">
        <f>AD22&amp;" Schedule 75 Unbilled Reversal"</f>
        <v>July Schedule 75 Unbilled Reversal</v>
      </c>
      <c r="X23" s="258" t="str">
        <f>"Total "&amp;AA22&amp;" Schedule 75 Revenue"</f>
        <v>Total August Schedule 75 Revenue</v>
      </c>
      <c r="Z23" s="258" t="str">
        <f>"Calendar "&amp;AA22&amp;" Usage"</f>
        <v>Calendar August Usage</v>
      </c>
      <c r="AA23" s="258" t="str">
        <f>R23</f>
        <v>11/1/2018 rate</v>
      </c>
      <c r="AB23" s="258" t="s">
        <v>214</v>
      </c>
      <c r="AC23" s="258" t="s">
        <v>215</v>
      </c>
      <c r="AD23" s="258" t="str">
        <f>"implied "&amp;AD22&amp;" unbilled/Cancel-Rebill True-up kWhs"</f>
        <v>implied July unbilled/Cancel-Rebill True-up kWhs</v>
      </c>
    </row>
    <row r="24" spans="1:31">
      <c r="A24" s="176" t="s">
        <v>127</v>
      </c>
      <c r="B24" s="148"/>
      <c r="C24" s="177">
        <v>2031336</v>
      </c>
      <c r="D24" s="177">
        <v>16601392.619999999</v>
      </c>
      <c r="E24" s="179">
        <v>-8533724</v>
      </c>
      <c r="F24" s="179">
        <v>9237276</v>
      </c>
      <c r="G24" s="170">
        <f>SUM(D24:F24)</f>
        <v>17304944.619999997</v>
      </c>
      <c r="H24" s="170">
        <f>-J62</f>
        <v>83361.794979999977</v>
      </c>
      <c r="I24" s="170">
        <f>SUM(G24:H24)</f>
        <v>17388306.414979998</v>
      </c>
      <c r="M24" s="1" t="s">
        <v>216</v>
      </c>
      <c r="O24" s="281">
        <v>-211789.87</v>
      </c>
      <c r="P24" s="259">
        <f t="shared" ref="P24:P29" si="4">E3</f>
        <v>182573434.708</v>
      </c>
      <c r="Q24" s="259">
        <f t="shared" ref="Q24:Q29" si="5">G3</f>
        <v>98756098</v>
      </c>
      <c r="R24" s="260">
        <v>-1.16E-3</v>
      </c>
      <c r="S24" s="261">
        <f>Q24*R24</f>
        <v>-114557.07368</v>
      </c>
      <c r="T24" s="259">
        <f t="shared" ref="T24:T29" si="6">F3</f>
        <v>-91004591</v>
      </c>
      <c r="U24" s="260">
        <f>R24</f>
        <v>-1.16E-3</v>
      </c>
      <c r="V24" s="262">
        <f>T24*U24</f>
        <v>105565.32556</v>
      </c>
      <c r="X24" s="263">
        <f>O24+S24+V24</f>
        <v>-220781.61812000003</v>
      </c>
      <c r="Z24" s="264">
        <f>P24+Q24+T24</f>
        <v>190324941.708</v>
      </c>
      <c r="AA24" s="188">
        <f>R24</f>
        <v>-1.16E-3</v>
      </c>
      <c r="AB24" s="214">
        <f>Z24*AA24</f>
        <v>-220776.93238128</v>
      </c>
      <c r="AC24" s="263">
        <f>X24-AB24</f>
        <v>-4.685738720028894</v>
      </c>
      <c r="AD24" s="264">
        <f>AC24/U24</f>
        <v>4039.4299310593915</v>
      </c>
      <c r="AE24" s="265">
        <f>AC24/X24</f>
        <v>2.1223409629519449E-5</v>
      </c>
    </row>
    <row r="25" spans="1:31">
      <c r="A25" s="176" t="s">
        <v>169</v>
      </c>
      <c r="B25" s="148"/>
      <c r="C25" s="177">
        <v>3204</v>
      </c>
      <c r="D25" s="177">
        <v>24360.27</v>
      </c>
      <c r="E25" s="179">
        <v>-8642</v>
      </c>
      <c r="F25" s="179">
        <v>8768</v>
      </c>
      <c r="G25" s="170">
        <f t="shared" ref="G25:G33" si="7">SUM(D25:F25)</f>
        <v>24486.27</v>
      </c>
      <c r="H25" s="170">
        <f t="shared" ref="H25:H29" si="8">-J63</f>
        <v>251.88921999999994</v>
      </c>
      <c r="I25" s="170">
        <f t="shared" ref="I25:I36" si="9">SUM(G25:H25)</f>
        <v>24738.159220000001</v>
      </c>
      <c r="M25" s="1" t="s">
        <v>217</v>
      </c>
      <c r="O25" s="281">
        <v>-311.12</v>
      </c>
      <c r="P25" s="259">
        <f t="shared" si="4"/>
        <v>268162.89399999997</v>
      </c>
      <c r="Q25" s="259">
        <f t="shared" si="5"/>
        <v>145054</v>
      </c>
      <c r="R25" s="260">
        <v>-1.16E-3</v>
      </c>
      <c r="S25" s="261">
        <f>Q25*R25</f>
        <v>-168.26264</v>
      </c>
      <c r="T25" s="259">
        <f t="shared" si="6"/>
        <v>-141788</v>
      </c>
      <c r="U25" s="260">
        <f t="shared" ref="U25:U32" si="10">R25</f>
        <v>-1.16E-3</v>
      </c>
      <c r="V25" s="262">
        <f t="shared" ref="V25:V32" si="11">T25*U25</f>
        <v>164.47408000000001</v>
      </c>
      <c r="X25" s="263">
        <f t="shared" ref="X25:X32" si="12">O25+S25+V25</f>
        <v>-314.90856000000002</v>
      </c>
      <c r="Z25" s="264">
        <f t="shared" ref="Z25:Z32" si="13">P25+Q25+T25</f>
        <v>271428.89399999997</v>
      </c>
      <c r="AA25" s="188">
        <f t="shared" ref="AA25:AA32" si="14">R25</f>
        <v>-1.16E-3</v>
      </c>
      <c r="AB25" s="214">
        <f t="shared" ref="AB25:AB32" si="15">Z25*AA25</f>
        <v>-314.85751703999995</v>
      </c>
      <c r="AC25" s="263">
        <f t="shared" ref="AC25:AC32" si="16">X25-AB25</f>
        <v>-5.10429600000748E-2</v>
      </c>
      <c r="AD25" s="264">
        <f t="shared" ref="AD25:AD32" si="17">AC25/U25</f>
        <v>44.002551724202412</v>
      </c>
      <c r="AE25" s="265">
        <f t="shared" ref="AE25:AE33" si="18">AC25/X25</f>
        <v>1.6208819474476907E-4</v>
      </c>
    </row>
    <row r="26" spans="1:31">
      <c r="A26" s="176" t="s">
        <v>128</v>
      </c>
      <c r="B26" s="148"/>
      <c r="C26" s="177">
        <v>467036.72</v>
      </c>
      <c r="D26" s="177">
        <v>5600148.75</v>
      </c>
      <c r="E26" s="179">
        <v>-2927968</v>
      </c>
      <c r="F26" s="179">
        <v>3006911</v>
      </c>
      <c r="G26" s="170">
        <f t="shared" si="7"/>
        <v>5679091.75</v>
      </c>
      <c r="H26" s="170">
        <f t="shared" si="8"/>
        <v>34101.355419999985</v>
      </c>
      <c r="I26" s="170">
        <f t="shared" si="9"/>
        <v>5713193.1054199999</v>
      </c>
      <c r="M26" s="1" t="s">
        <v>218</v>
      </c>
      <c r="O26" s="281">
        <v>25536.71</v>
      </c>
      <c r="P26" s="259">
        <f t="shared" si="4"/>
        <v>47293311.362000003</v>
      </c>
      <c r="Q26" s="259">
        <f t="shared" si="5"/>
        <v>25501155</v>
      </c>
      <c r="R26" s="266">
        <v>5.4000000000000001E-4</v>
      </c>
      <c r="S26" s="261">
        <f>Q26*R26</f>
        <v>13770.6237</v>
      </c>
      <c r="T26" s="259">
        <f t="shared" si="6"/>
        <v>-24302464</v>
      </c>
      <c r="U26" s="260">
        <f t="shared" si="10"/>
        <v>5.4000000000000001E-4</v>
      </c>
      <c r="V26" s="262">
        <f t="shared" si="11"/>
        <v>-13123.33056</v>
      </c>
      <c r="X26" s="263">
        <f t="shared" si="12"/>
        <v>26184.003140000001</v>
      </c>
      <c r="Z26" s="264">
        <f t="shared" si="13"/>
        <v>48492002.362000003</v>
      </c>
      <c r="AA26" s="267">
        <f t="shared" si="14"/>
        <v>5.4000000000000001E-4</v>
      </c>
      <c r="AB26" s="214">
        <f t="shared" si="15"/>
        <v>26185.681275480001</v>
      </c>
      <c r="AC26" s="263">
        <f t="shared" si="16"/>
        <v>-1.678135480000492</v>
      </c>
      <c r="AD26" s="264">
        <f t="shared" si="17"/>
        <v>-3107.6582962972075</v>
      </c>
      <c r="AE26" s="265">
        <f t="shared" si="18"/>
        <v>-6.4090103832782072E-5</v>
      </c>
    </row>
    <row r="27" spans="1:31">
      <c r="A27" s="176" t="s">
        <v>129</v>
      </c>
      <c r="B27" s="148"/>
      <c r="C27" s="177">
        <v>197845.15</v>
      </c>
      <c r="D27" s="177">
        <v>638698.92000000004</v>
      </c>
      <c r="E27" s="179">
        <v>-335767</v>
      </c>
      <c r="F27" s="179">
        <v>348315</v>
      </c>
      <c r="G27" s="170">
        <f t="shared" si="7"/>
        <v>651246.92000000004</v>
      </c>
      <c r="H27" s="170">
        <f t="shared" si="8"/>
        <v>2876.1115000000004</v>
      </c>
      <c r="I27" s="170">
        <f t="shared" si="9"/>
        <v>654123.03150000004</v>
      </c>
      <c r="M27" s="1" t="s">
        <v>219</v>
      </c>
      <c r="O27" s="281">
        <v>2144.11</v>
      </c>
      <c r="P27" s="259">
        <f t="shared" si="4"/>
        <v>3971285.0460000001</v>
      </c>
      <c r="Q27" s="259">
        <f t="shared" si="5"/>
        <v>2148130</v>
      </c>
      <c r="R27" s="266">
        <v>5.4000000000000001E-4</v>
      </c>
      <c r="S27" s="261">
        <f t="shared" ref="S27:S32" si="19">Q27*R27</f>
        <v>1159.9902</v>
      </c>
      <c r="T27" s="259">
        <f t="shared" si="6"/>
        <v>-2036165</v>
      </c>
      <c r="U27" s="260">
        <f t="shared" si="10"/>
        <v>5.4000000000000001E-4</v>
      </c>
      <c r="V27" s="262">
        <f t="shared" si="11"/>
        <v>-1099.5291</v>
      </c>
      <c r="X27" s="263">
        <f t="shared" si="12"/>
        <v>2204.5711000000001</v>
      </c>
      <c r="Z27" s="264">
        <f t="shared" si="13"/>
        <v>4083250.0460000001</v>
      </c>
      <c r="AA27" s="267">
        <f t="shared" si="14"/>
        <v>5.4000000000000001E-4</v>
      </c>
      <c r="AB27" s="214">
        <f t="shared" si="15"/>
        <v>2204.9550248400001</v>
      </c>
      <c r="AC27" s="263">
        <f t="shared" si="16"/>
        <v>-0.3839248399999633</v>
      </c>
      <c r="AD27" s="264">
        <f t="shared" si="17"/>
        <v>-710.97192592585793</v>
      </c>
      <c r="AE27" s="265">
        <f t="shared" si="18"/>
        <v>-1.7414944793568384E-4</v>
      </c>
    </row>
    <row r="28" spans="1:31">
      <c r="A28" s="176" t="s">
        <v>130</v>
      </c>
      <c r="B28" s="148"/>
      <c r="C28" s="177">
        <v>936873.33</v>
      </c>
      <c r="D28" s="177">
        <v>10685401.060000001</v>
      </c>
      <c r="E28" s="179">
        <v>-5233606</v>
      </c>
      <c r="F28" s="179">
        <v>5194562</v>
      </c>
      <c r="G28" s="170">
        <f t="shared" si="7"/>
        <v>10646357.060000001</v>
      </c>
      <c r="H28" s="170">
        <f t="shared" si="8"/>
        <v>77582.111969999998</v>
      </c>
      <c r="I28" s="170">
        <f t="shared" si="9"/>
        <v>10723939.17197</v>
      </c>
      <c r="M28" s="1" t="s">
        <v>220</v>
      </c>
      <c r="O28" s="281">
        <v>62420.35</v>
      </c>
      <c r="P28" s="259">
        <f t="shared" si="4"/>
        <v>115593591.06200001</v>
      </c>
      <c r="Q28" s="259">
        <f t="shared" si="5"/>
        <v>62170005</v>
      </c>
      <c r="R28" s="266">
        <v>5.4000000000000001E-4</v>
      </c>
      <c r="S28" s="261">
        <f t="shared" si="19"/>
        <v>33571.8027</v>
      </c>
      <c r="T28" s="259">
        <f t="shared" si="6"/>
        <v>-61944423</v>
      </c>
      <c r="U28" s="260">
        <f t="shared" si="10"/>
        <v>5.4000000000000001E-4</v>
      </c>
      <c r="V28" s="262">
        <f t="shared" si="11"/>
        <v>-33449.988420000001</v>
      </c>
      <c r="X28" s="263">
        <f t="shared" si="12"/>
        <v>62542.164280000005</v>
      </c>
      <c r="Z28" s="264">
        <f t="shared" si="13"/>
        <v>115819173.06200001</v>
      </c>
      <c r="AA28" s="267">
        <f t="shared" si="14"/>
        <v>5.4000000000000001E-4</v>
      </c>
      <c r="AB28" s="214">
        <f t="shared" si="15"/>
        <v>62542.353453480006</v>
      </c>
      <c r="AC28" s="263">
        <f t="shared" si="16"/>
        <v>-0.18917348000104539</v>
      </c>
      <c r="AD28" s="264">
        <f t="shared" si="17"/>
        <v>-350.32125926119517</v>
      </c>
      <c r="AE28" s="265">
        <f t="shared" si="18"/>
        <v>-3.0247351075687043E-6</v>
      </c>
    </row>
    <row r="29" spans="1:31">
      <c r="A29" s="176" t="s">
        <v>131</v>
      </c>
      <c r="B29" s="148"/>
      <c r="C29" s="177">
        <v>24500</v>
      </c>
      <c r="D29" s="177">
        <v>229353.57</v>
      </c>
      <c r="E29" s="179">
        <v>-108351</v>
      </c>
      <c r="F29" s="179">
        <v>116674</v>
      </c>
      <c r="G29" s="170">
        <f t="shared" si="7"/>
        <v>237676.57</v>
      </c>
      <c r="H29" s="170">
        <f t="shared" si="8"/>
        <v>1123.9117099999996</v>
      </c>
      <c r="I29" s="170">
        <f t="shared" si="9"/>
        <v>238800.48170999999</v>
      </c>
      <c r="M29" s="1" t="s">
        <v>221</v>
      </c>
      <c r="O29" s="281">
        <v>1365.32</v>
      </c>
      <c r="P29" s="259">
        <f t="shared" si="4"/>
        <v>2528387.52</v>
      </c>
      <c r="Q29" s="259">
        <f t="shared" si="5"/>
        <v>1367645</v>
      </c>
      <c r="R29" s="266">
        <v>5.4000000000000001E-4</v>
      </c>
      <c r="S29" s="261">
        <f t="shared" si="19"/>
        <v>738.52830000000006</v>
      </c>
      <c r="T29" s="259">
        <f t="shared" si="6"/>
        <v>-1251547</v>
      </c>
      <c r="U29" s="260">
        <f t="shared" si="10"/>
        <v>5.4000000000000001E-4</v>
      </c>
      <c r="V29" s="262">
        <f t="shared" si="11"/>
        <v>-675.83537999999999</v>
      </c>
      <c r="X29" s="263">
        <f t="shared" si="12"/>
        <v>1428.0129200000001</v>
      </c>
      <c r="Z29" s="264">
        <f t="shared" si="13"/>
        <v>2644485.52</v>
      </c>
      <c r="AA29" s="267">
        <f t="shared" si="14"/>
        <v>5.4000000000000001E-4</v>
      </c>
      <c r="AB29" s="214">
        <f t="shared" si="15"/>
        <v>1428.0221808000001</v>
      </c>
      <c r="AC29" s="263">
        <f t="shared" si="16"/>
        <v>-9.2607999999927415E-3</v>
      </c>
      <c r="AD29" s="264">
        <f t="shared" si="17"/>
        <v>-17.149629629616189</v>
      </c>
      <c r="AE29" s="265">
        <f t="shared" si="18"/>
        <v>-6.4850953869470175E-6</v>
      </c>
    </row>
    <row r="30" spans="1:31">
      <c r="A30" s="176" t="s">
        <v>132</v>
      </c>
      <c r="B30" s="148"/>
      <c r="C30" s="177">
        <v>552000</v>
      </c>
      <c r="D30" s="177">
        <f>5816310.96-82608.87</f>
        <v>5733702.0899999999</v>
      </c>
      <c r="E30" s="179">
        <v>-6318744</v>
      </c>
      <c r="F30" s="179">
        <v>6158917</v>
      </c>
      <c r="G30" s="170">
        <f t="shared" si="7"/>
        <v>5573875.0899999999</v>
      </c>
      <c r="H30" s="170">
        <f>-J68-I69</f>
        <v>58503.357959999979</v>
      </c>
      <c r="I30" s="170">
        <f t="shared" si="9"/>
        <v>5632378.4479599996</v>
      </c>
      <c r="J30" s="214"/>
      <c r="M30" s="1" t="s">
        <v>222</v>
      </c>
      <c r="O30" s="281">
        <v>2718.91</v>
      </c>
      <c r="P30" s="259">
        <f>E11</f>
        <v>5034975.2829999998</v>
      </c>
      <c r="Q30" s="259">
        <f>G11</f>
        <v>0</v>
      </c>
      <c r="R30" s="266">
        <v>5.4000000000000001E-4</v>
      </c>
      <c r="S30" s="261">
        <f t="shared" si="19"/>
        <v>0</v>
      </c>
      <c r="T30" s="259">
        <f>F11</f>
        <v>0</v>
      </c>
      <c r="U30" s="260">
        <f t="shared" si="10"/>
        <v>5.4000000000000001E-4</v>
      </c>
      <c r="V30" s="262">
        <f t="shared" si="11"/>
        <v>0</v>
      </c>
      <c r="X30" s="263">
        <f t="shared" si="12"/>
        <v>2718.91</v>
      </c>
      <c r="Z30" s="264">
        <f t="shared" si="13"/>
        <v>5034975.2829999998</v>
      </c>
      <c r="AA30" s="267">
        <f t="shared" si="14"/>
        <v>5.4000000000000001E-4</v>
      </c>
      <c r="AB30" s="214">
        <f t="shared" si="15"/>
        <v>2718.8866528200001</v>
      </c>
      <c r="AC30" s="263">
        <f t="shared" si="16"/>
        <v>2.3347179999746004E-2</v>
      </c>
      <c r="AD30" s="264">
        <f t="shared" si="17"/>
        <v>43.235518518048153</v>
      </c>
      <c r="AE30" s="265">
        <f t="shared" si="18"/>
        <v>8.5869631579368229E-6</v>
      </c>
    </row>
    <row r="31" spans="1:31">
      <c r="A31" s="176" t="s">
        <v>171</v>
      </c>
      <c r="B31" s="148"/>
      <c r="C31" s="177">
        <v>1020</v>
      </c>
      <c r="D31" s="177">
        <v>350245.9</v>
      </c>
      <c r="E31" s="179"/>
      <c r="F31" s="179"/>
      <c r="G31" s="170">
        <f t="shared" si="7"/>
        <v>350245.9</v>
      </c>
      <c r="H31" s="170">
        <f>-J70</f>
        <v>0</v>
      </c>
      <c r="I31" s="170">
        <f t="shared" si="9"/>
        <v>350245.9</v>
      </c>
      <c r="M31" s="1" t="s">
        <v>223</v>
      </c>
      <c r="O31" s="281">
        <v>9954.48</v>
      </c>
      <c r="P31" s="259">
        <f>E12</f>
        <v>18433987.118000001</v>
      </c>
      <c r="Q31" s="259">
        <f>G12</f>
        <v>8016094</v>
      </c>
      <c r="R31" s="266">
        <v>5.4000000000000001E-4</v>
      </c>
      <c r="S31" s="261">
        <f t="shared" si="19"/>
        <v>4328.6907600000004</v>
      </c>
      <c r="T31" s="259">
        <f>F12</f>
        <v>-6396055</v>
      </c>
      <c r="U31" s="260">
        <f t="shared" si="10"/>
        <v>5.4000000000000001E-4</v>
      </c>
      <c r="V31" s="262">
        <f t="shared" si="11"/>
        <v>-3453.8697000000002</v>
      </c>
      <c r="X31" s="263">
        <f>O31+S31+V31</f>
        <v>10829.301060000002</v>
      </c>
      <c r="Z31" s="264">
        <f t="shared" si="13"/>
        <v>20054026.118000001</v>
      </c>
      <c r="AA31" s="267">
        <f t="shared" si="14"/>
        <v>5.4000000000000001E-4</v>
      </c>
      <c r="AB31" s="214">
        <f t="shared" si="15"/>
        <v>10829.174103720001</v>
      </c>
      <c r="AC31" s="263">
        <f t="shared" si="16"/>
        <v>0.12695628000074066</v>
      </c>
      <c r="AD31" s="264">
        <f t="shared" si="17"/>
        <v>235.10422222359381</v>
      </c>
      <c r="AE31" s="265">
        <f t="shared" si="18"/>
        <v>1.1723404797533686E-5</v>
      </c>
    </row>
    <row r="32" spans="1:31">
      <c r="A32" s="176" t="s">
        <v>133</v>
      </c>
      <c r="B32" s="148"/>
      <c r="C32" s="177">
        <v>24080</v>
      </c>
      <c r="D32" s="177">
        <v>1468038.15</v>
      </c>
      <c r="E32" s="179">
        <v>-551302</v>
      </c>
      <c r="F32" s="179">
        <v>660839</v>
      </c>
      <c r="G32" s="170">
        <f t="shared" si="7"/>
        <v>1577575.15</v>
      </c>
      <c r="H32" s="170">
        <f>-J71</f>
        <v>2902.480419999998</v>
      </c>
      <c r="I32" s="170">
        <f t="shared" si="9"/>
        <v>1580477.6304199998</v>
      </c>
      <c r="M32" s="1" t="s">
        <v>224</v>
      </c>
      <c r="O32" s="281">
        <v>884.27</v>
      </c>
      <c r="P32" s="259">
        <f>E13</f>
        <v>1637430.122</v>
      </c>
      <c r="Q32" s="259">
        <f>G13</f>
        <v>636344</v>
      </c>
      <c r="R32" s="266">
        <v>5.4000000000000001E-4</v>
      </c>
      <c r="S32" s="261">
        <f t="shared" si="19"/>
        <v>343.62576000000001</v>
      </c>
      <c r="T32" s="259">
        <f>F13</f>
        <v>-651581</v>
      </c>
      <c r="U32" s="260">
        <f t="shared" si="10"/>
        <v>5.4000000000000001E-4</v>
      </c>
      <c r="V32" s="262">
        <f t="shared" si="11"/>
        <v>-351.85374000000002</v>
      </c>
      <c r="X32" s="263">
        <f t="shared" si="12"/>
        <v>876.04201999999987</v>
      </c>
      <c r="Z32" s="264">
        <f t="shared" si="13"/>
        <v>1622193.122</v>
      </c>
      <c r="AA32" s="267">
        <f t="shared" si="14"/>
        <v>5.4000000000000001E-4</v>
      </c>
      <c r="AB32" s="214">
        <f t="shared" si="15"/>
        <v>875.98428588000002</v>
      </c>
      <c r="AC32" s="263">
        <f t="shared" si="16"/>
        <v>5.7734119999850009E-2</v>
      </c>
      <c r="AD32" s="264">
        <f t="shared" si="17"/>
        <v>106.91503703675927</v>
      </c>
      <c r="AE32" s="265">
        <f t="shared" si="18"/>
        <v>6.5903368425010046E-5</v>
      </c>
    </row>
    <row r="33" spans="1:31">
      <c r="A33" s="176" t="s">
        <v>134</v>
      </c>
      <c r="B33" s="148"/>
      <c r="C33" s="177">
        <v>24500</v>
      </c>
      <c r="D33" s="177">
        <v>161206.87</v>
      </c>
      <c r="E33" s="179">
        <v>-65685</v>
      </c>
      <c r="F33" s="179">
        <v>62963</v>
      </c>
      <c r="G33" s="170">
        <f t="shared" si="7"/>
        <v>158484.87</v>
      </c>
      <c r="H33" s="170">
        <f>-J72</f>
        <v>1035.0836299999996</v>
      </c>
      <c r="I33" s="170">
        <f t="shared" si="9"/>
        <v>159519.95363</v>
      </c>
      <c r="O33" s="187">
        <f>SUM(O24:O32)</f>
        <v>-107076.84</v>
      </c>
      <c r="P33" s="268">
        <f>SUM(P24:P32)</f>
        <v>377334565.11500001</v>
      </c>
      <c r="Q33" s="268">
        <f>SUM(Q24:Q32)</f>
        <v>198740525</v>
      </c>
      <c r="S33" s="187">
        <f>SUM(S24:S32)</f>
        <v>-60812.074900000007</v>
      </c>
      <c r="T33" s="268">
        <f>SUM(T24:T32)</f>
        <v>-187728614</v>
      </c>
      <c r="V33" s="187">
        <f>SUM(V24:V32)</f>
        <v>53575.392739999996</v>
      </c>
      <c r="X33" s="187">
        <f>SUM(X24:X32)</f>
        <v>-114313.52216000004</v>
      </c>
      <c r="Z33" s="268">
        <f>SUM(Z24:Z32)</f>
        <v>388346476.11500001</v>
      </c>
      <c r="AB33" s="268">
        <f>SUM(AB24:AB32)</f>
        <v>-114306.7329213</v>
      </c>
      <c r="AC33" s="187">
        <f>SUM(AC24:AC32)</f>
        <v>-6.7892387000301255</v>
      </c>
      <c r="AD33" s="268">
        <f>SUM(AD24:AD32)</f>
        <v>282.58614944811842</v>
      </c>
      <c r="AE33" s="265">
        <f t="shared" si="18"/>
        <v>5.9391387578168582E-5</v>
      </c>
    </row>
    <row r="34" spans="1:31">
      <c r="A34" s="176" t="s">
        <v>183</v>
      </c>
      <c r="B34" s="148"/>
      <c r="C34" s="170"/>
      <c r="D34" s="177">
        <v>536041.97</v>
      </c>
      <c r="E34" s="177"/>
      <c r="F34" s="177"/>
      <c r="G34" s="170">
        <f>SUM(D34:F34)</f>
        <v>536041.97</v>
      </c>
      <c r="H34" s="170"/>
      <c r="I34" s="170">
        <f t="shared" si="9"/>
        <v>536041.97</v>
      </c>
      <c r="U34" s="269"/>
    </row>
    <row r="35" spans="1:31">
      <c r="A35" s="176" t="s">
        <v>184</v>
      </c>
      <c r="B35" s="148"/>
      <c r="C35" s="188"/>
      <c r="D35" s="177">
        <v>1976425.71</v>
      </c>
      <c r="E35" s="177"/>
      <c r="F35" s="177"/>
      <c r="G35" s="170">
        <f>SUM(D35:F35)</f>
        <v>1976425.71</v>
      </c>
      <c r="H35" s="170"/>
      <c r="I35" s="170">
        <f t="shared" si="9"/>
        <v>1976425.71</v>
      </c>
      <c r="U35" s="269" t="s">
        <v>321</v>
      </c>
      <c r="V35" s="1" t="s">
        <v>225</v>
      </c>
      <c r="X35" s="188">
        <v>0.95444899999999999</v>
      </c>
      <c r="AA35" s="1" t="s">
        <v>226</v>
      </c>
      <c r="AB35" s="1" t="s">
        <v>227</v>
      </c>
      <c r="AD35" s="1" t="s">
        <v>228</v>
      </c>
    </row>
    <row r="36" spans="1:31">
      <c r="A36" s="176" t="s">
        <v>185</v>
      </c>
      <c r="B36" s="148"/>
      <c r="C36" s="188"/>
      <c r="D36" s="177">
        <v>1632516.71</v>
      </c>
      <c r="E36" s="177"/>
      <c r="F36" s="177"/>
      <c r="G36" s="170">
        <f>SUM(D36:F36)</f>
        <v>1632516.71</v>
      </c>
      <c r="H36" s="170"/>
      <c r="I36" s="170">
        <f t="shared" si="9"/>
        <v>1632516.71</v>
      </c>
      <c r="T36" s="1" t="s">
        <v>138</v>
      </c>
      <c r="U36" s="1" t="s">
        <v>229</v>
      </c>
      <c r="X36" s="270">
        <f>(X24+X25)*X35</f>
        <v>-211025.35879319935</v>
      </c>
      <c r="Z36" s="1" t="s">
        <v>19</v>
      </c>
      <c r="AA36" s="184">
        <f>P24+P25+Q24+Q25+T24+T25</f>
        <v>190596370.602</v>
      </c>
      <c r="AB36" s="188">
        <v>-1.1100000000000001E-3</v>
      </c>
      <c r="AC36" s="263">
        <f>AA36*AB36</f>
        <v>-211561.97136822002</v>
      </c>
      <c r="AD36" s="263">
        <f>X36-AC36</f>
        <v>536.61257502067019</v>
      </c>
      <c r="AE36" s="265">
        <f>AD36/X36</f>
        <v>-2.5428819459870689E-3</v>
      </c>
    </row>
    <row r="37" spans="1:31">
      <c r="A37" s="148"/>
      <c r="B37" s="148"/>
      <c r="C37" s="162">
        <f t="shared" ref="C37:I37" si="20">SUM(C24:C36)</f>
        <v>4262395.1999999993</v>
      </c>
      <c r="D37" s="162">
        <f t="shared" si="20"/>
        <v>45637532.589999996</v>
      </c>
      <c r="E37" s="162">
        <f t="shared" si="20"/>
        <v>-24083789</v>
      </c>
      <c r="F37" s="162">
        <f t="shared" si="20"/>
        <v>24795225</v>
      </c>
      <c r="G37" s="162">
        <f t="shared" si="20"/>
        <v>46348968.589999996</v>
      </c>
      <c r="H37" s="162">
        <f t="shared" si="20"/>
        <v>261738.09680999993</v>
      </c>
      <c r="I37" s="162">
        <f t="shared" si="20"/>
        <v>46610706.686809994</v>
      </c>
      <c r="T37" s="1" t="s">
        <v>138</v>
      </c>
      <c r="U37" s="1" t="s">
        <v>230</v>
      </c>
      <c r="X37" s="270">
        <f>SUM(X26:X32)*X35</f>
        <v>101918.93188110949</v>
      </c>
      <c r="Z37" s="1" t="s">
        <v>175</v>
      </c>
      <c r="AA37" s="184">
        <f>SUM(P26:Q32,T26:T32)</f>
        <v>197750105.51300001</v>
      </c>
      <c r="AB37" s="188">
        <v>5.1999999999999995E-4</v>
      </c>
      <c r="AC37" s="263">
        <f>AA37*AB37</f>
        <v>102830.05486675999</v>
      </c>
      <c r="AD37" s="263">
        <f>X37-AC37</f>
        <v>-911.12298565050878</v>
      </c>
      <c r="AE37" s="265">
        <f>AD37/X37</f>
        <v>-8.9396834212641905E-3</v>
      </c>
    </row>
    <row r="38" spans="1:31" ht="15.75" thickBot="1">
      <c r="A38" s="148"/>
      <c r="B38" s="148"/>
      <c r="D38" s="163"/>
      <c r="E38" s="148"/>
      <c r="F38" s="148"/>
      <c r="Z38" s="1" t="s">
        <v>211</v>
      </c>
    </row>
    <row r="39" spans="1:31">
      <c r="A39" s="148" t="s">
        <v>19</v>
      </c>
      <c r="B39" s="148"/>
      <c r="C39" s="165">
        <f t="shared" ref="C39:I39" si="21">C24+C25</f>
        <v>2034540</v>
      </c>
      <c r="D39" s="164">
        <f t="shared" si="21"/>
        <v>16625752.889999999</v>
      </c>
      <c r="E39" s="164">
        <f t="shared" si="21"/>
        <v>-8542366</v>
      </c>
      <c r="F39" s="164">
        <f t="shared" si="21"/>
        <v>9246044</v>
      </c>
      <c r="G39" s="164">
        <f t="shared" si="21"/>
        <v>17329430.889999997</v>
      </c>
      <c r="H39" s="164">
        <f t="shared" si="21"/>
        <v>83613.684199999974</v>
      </c>
      <c r="I39" s="165">
        <f t="shared" si="21"/>
        <v>17413044.574199997</v>
      </c>
      <c r="S39" s="263">
        <f>S33+V33</f>
        <v>-7236.6821600000112</v>
      </c>
      <c r="T39" s="1" t="s">
        <v>351</v>
      </c>
    </row>
    <row r="40" spans="1:31" ht="6" customHeight="1">
      <c r="A40" s="148"/>
      <c r="B40" s="148"/>
      <c r="C40" s="169"/>
      <c r="D40" s="164"/>
      <c r="E40" s="148"/>
      <c r="F40" s="148"/>
      <c r="I40" s="185"/>
    </row>
    <row r="41" spans="1:31" ht="15.75" thickBot="1">
      <c r="A41" s="148" t="s">
        <v>175</v>
      </c>
      <c r="B41" s="148"/>
      <c r="C41" s="171">
        <f>SUM(C26:C29,C31:C33)</f>
        <v>1675855.2</v>
      </c>
      <c r="D41" s="172">
        <f t="shared" ref="D41:I41" si="22">SUM(D26:D29,D31:D33)</f>
        <v>19133093.219999999</v>
      </c>
      <c r="E41" s="172">
        <f t="shared" si="22"/>
        <v>-9222679</v>
      </c>
      <c r="F41" s="172">
        <f t="shared" si="22"/>
        <v>9390264</v>
      </c>
      <c r="G41" s="172">
        <f t="shared" si="22"/>
        <v>19300678.219999999</v>
      </c>
      <c r="H41" s="172">
        <f t="shared" si="22"/>
        <v>119621.05464999996</v>
      </c>
      <c r="I41" s="171">
        <f t="shared" si="22"/>
        <v>19420299.27465</v>
      </c>
      <c r="S41" s="263">
        <f>E74</f>
        <v>-7236.6821600000003</v>
      </c>
    </row>
    <row r="42" spans="1:31">
      <c r="A42" s="148"/>
      <c r="B42" s="148"/>
      <c r="C42" s="183"/>
      <c r="D42" s="172"/>
      <c r="E42" s="172"/>
      <c r="F42" s="172"/>
      <c r="G42" s="172"/>
      <c r="H42" s="172"/>
      <c r="I42" s="183"/>
    </row>
    <row r="43" spans="1:31">
      <c r="C43" s="186">
        <v>43040</v>
      </c>
      <c r="D43" s="186">
        <v>43617</v>
      </c>
      <c r="E43" s="287">
        <v>43405</v>
      </c>
      <c r="F43" s="186">
        <v>42278</v>
      </c>
      <c r="G43" s="186">
        <v>43344</v>
      </c>
      <c r="H43" s="186">
        <v>43678</v>
      </c>
      <c r="I43" s="186">
        <v>43374</v>
      </c>
      <c r="J43" s="186">
        <v>43647</v>
      </c>
      <c r="K43" s="186"/>
      <c r="L43" s="1" t="s">
        <v>311</v>
      </c>
    </row>
    <row r="44" spans="1:31" ht="40.9" customHeight="1">
      <c r="A44" s="175" t="s">
        <v>186</v>
      </c>
      <c r="B44" s="150"/>
      <c r="C44" s="161" t="s">
        <v>187</v>
      </c>
      <c r="D44" s="161" t="s">
        <v>261</v>
      </c>
      <c r="E44" s="161" t="s">
        <v>201</v>
      </c>
      <c r="F44" s="161" t="s">
        <v>188</v>
      </c>
      <c r="G44" s="161" t="s">
        <v>189</v>
      </c>
      <c r="H44" s="161" t="s">
        <v>189</v>
      </c>
      <c r="I44" s="161" t="s">
        <v>190</v>
      </c>
      <c r="J44" s="161" t="s">
        <v>191</v>
      </c>
      <c r="K44" s="334"/>
      <c r="L44" s="192" t="s">
        <v>318</v>
      </c>
      <c r="M44" s="271" t="s">
        <v>319</v>
      </c>
      <c r="O44" s="258" t="s">
        <v>315</v>
      </c>
      <c r="P44" s="258" t="s">
        <v>316</v>
      </c>
      <c r="Q44" s="258" t="s">
        <v>317</v>
      </c>
    </row>
    <row r="45" spans="1:31">
      <c r="A45" s="176" t="s">
        <v>127</v>
      </c>
      <c r="B45" s="148"/>
      <c r="C45" s="167">
        <v>-8.0999999999999996E-4</v>
      </c>
      <c r="D45" s="167">
        <v>0</v>
      </c>
      <c r="E45" s="167">
        <v>-1.16E-3</v>
      </c>
      <c r="F45" s="167"/>
      <c r="G45" s="167">
        <v>4.3299999999999996E-3</v>
      </c>
      <c r="H45" s="167">
        <v>3.2299999999999998E-3</v>
      </c>
      <c r="I45" s="167">
        <v>1.15E-3</v>
      </c>
      <c r="J45" s="167">
        <v>-2.5000000000000001E-4</v>
      </c>
      <c r="K45" s="167"/>
      <c r="L45" s="167">
        <f>SUM(C45:J45)-H45</f>
        <v>3.2599999999999994E-3</v>
      </c>
      <c r="M45" s="285">
        <f>SUM(C45:J45)-G45</f>
        <v>2.1599999999999996E-3</v>
      </c>
      <c r="O45" s="262">
        <f t="shared" ref="O45:O57" si="23">-F3*L45</f>
        <v>296674.96665999998</v>
      </c>
      <c r="P45" s="262">
        <f t="shared" ref="P45:P57" si="24">G3*M45</f>
        <v>213313.17167999997</v>
      </c>
      <c r="Q45" s="263">
        <f>P45-O45</f>
        <v>-83361.794980000006</v>
      </c>
    </row>
    <row r="46" spans="1:31">
      <c r="A46" s="176" t="s">
        <v>169</v>
      </c>
      <c r="B46" s="148"/>
      <c r="C46" s="167">
        <v>-8.0999999999999996E-4</v>
      </c>
      <c r="D46" s="167">
        <v>0</v>
      </c>
      <c r="E46" s="167">
        <v>-1.16E-3</v>
      </c>
      <c r="F46" s="167">
        <v>-3.1530000000000002E-2</v>
      </c>
      <c r="G46" s="167">
        <v>4.3299999999999996E-3</v>
      </c>
      <c r="H46" s="167">
        <v>3.2299999999999998E-3</v>
      </c>
      <c r="I46" s="167">
        <v>1.15E-3</v>
      </c>
      <c r="J46" s="167">
        <f>J45</f>
        <v>-2.5000000000000001E-4</v>
      </c>
      <c r="K46" s="167"/>
      <c r="L46" s="167">
        <f t="shared" ref="L46:L57" si="25">SUM(C46:J46)-H46</f>
        <v>-2.827E-2</v>
      </c>
      <c r="M46" s="285">
        <f t="shared" ref="M46:M57" si="26">SUM(C46:J46)-G46</f>
        <v>-2.937E-2</v>
      </c>
      <c r="O46" s="262">
        <f t="shared" si="23"/>
        <v>-4008.3467599999999</v>
      </c>
      <c r="P46" s="262">
        <f t="shared" si="24"/>
        <v>-4260.2359800000004</v>
      </c>
      <c r="Q46" s="263">
        <f t="shared" ref="Q46:Q57" si="27">P46-O46</f>
        <v>-251.88922000000048</v>
      </c>
    </row>
    <row r="47" spans="1:31">
      <c r="A47" s="176" t="s">
        <v>128</v>
      </c>
      <c r="B47" s="148"/>
      <c r="C47" s="167">
        <v>0</v>
      </c>
      <c r="D47" s="167">
        <v>0</v>
      </c>
      <c r="E47" s="167">
        <v>5.4000000000000001E-4</v>
      </c>
      <c r="F47" s="167"/>
      <c r="G47" s="167">
        <v>5.9699999999999996E-3</v>
      </c>
      <c r="H47" s="167">
        <v>4.2599999999999999E-3</v>
      </c>
      <c r="I47" s="167">
        <v>1.67E-3</v>
      </c>
      <c r="J47" s="167">
        <v>-2.5000000000000001E-4</v>
      </c>
      <c r="K47" s="167"/>
      <c r="L47" s="167">
        <f t="shared" si="25"/>
        <v>7.9299999999999978E-3</v>
      </c>
      <c r="M47" s="285">
        <f t="shared" si="26"/>
        <v>6.2199999999999981E-3</v>
      </c>
      <c r="O47" s="262">
        <f t="shared" si="23"/>
        <v>192718.53951999993</v>
      </c>
      <c r="P47" s="262">
        <f t="shared" si="24"/>
        <v>158617.18409999995</v>
      </c>
      <c r="Q47" s="263">
        <f t="shared" si="27"/>
        <v>-34101.355419999978</v>
      </c>
    </row>
    <row r="48" spans="1:31">
      <c r="A48" s="176" t="s">
        <v>129</v>
      </c>
      <c r="B48" s="148"/>
      <c r="C48" s="167">
        <v>-8.0999999999999996E-4</v>
      </c>
      <c r="D48" s="167">
        <v>0</v>
      </c>
      <c r="E48" s="167">
        <v>5.4000000000000001E-4</v>
      </c>
      <c r="F48" s="167"/>
      <c r="G48" s="167">
        <v>5.9699999999999996E-3</v>
      </c>
      <c r="H48" s="167">
        <v>4.2599999999999999E-3</v>
      </c>
      <c r="I48" s="167">
        <v>1.67E-3</v>
      </c>
      <c r="J48" s="167">
        <f>J47</f>
        <v>-2.5000000000000001E-4</v>
      </c>
      <c r="K48" s="167"/>
      <c r="L48" s="167">
        <f t="shared" si="25"/>
        <v>7.1199999999999996E-3</v>
      </c>
      <c r="M48" s="285">
        <f t="shared" si="26"/>
        <v>5.4099999999999999E-3</v>
      </c>
      <c r="O48" s="262">
        <f t="shared" si="23"/>
        <v>14497.494799999999</v>
      </c>
      <c r="P48" s="262">
        <f t="shared" si="24"/>
        <v>11621.3833</v>
      </c>
      <c r="Q48" s="263">
        <f t="shared" si="27"/>
        <v>-2876.1114999999991</v>
      </c>
    </row>
    <row r="49" spans="1:17" ht="14.45" customHeight="1">
      <c r="A49" s="176" t="s">
        <v>130</v>
      </c>
      <c r="B49" s="148"/>
      <c r="C49" s="167">
        <v>0</v>
      </c>
      <c r="D49" s="167">
        <v>0</v>
      </c>
      <c r="E49" s="167">
        <v>5.4000000000000001E-4</v>
      </c>
      <c r="F49" s="167"/>
      <c r="G49" s="167">
        <v>4.5999999999999999E-3</v>
      </c>
      <c r="H49" s="167">
        <v>3.3300000000000001E-3</v>
      </c>
      <c r="I49" s="167">
        <v>1.2099999999999999E-3</v>
      </c>
      <c r="J49" s="167">
        <v>-2.5999999999999998E-4</v>
      </c>
      <c r="K49" s="167"/>
      <c r="L49" s="167">
        <f t="shared" si="25"/>
        <v>6.0899999999999999E-3</v>
      </c>
      <c r="M49" s="285">
        <f t="shared" si="26"/>
        <v>4.8199999999999996E-3</v>
      </c>
      <c r="O49" s="262">
        <f t="shared" si="23"/>
        <v>377241.53606999997</v>
      </c>
      <c r="P49" s="262">
        <f t="shared" si="24"/>
        <v>299659.4241</v>
      </c>
      <c r="Q49" s="263">
        <f t="shared" si="27"/>
        <v>-77582.111969999969</v>
      </c>
    </row>
    <row r="50" spans="1:17">
      <c r="A50" s="176" t="s">
        <v>131</v>
      </c>
      <c r="B50" s="148"/>
      <c r="C50" s="167">
        <v>-8.0999999999999996E-4</v>
      </c>
      <c r="D50" s="167">
        <v>0</v>
      </c>
      <c r="E50" s="167">
        <v>5.4000000000000001E-4</v>
      </c>
      <c r="F50" s="167"/>
      <c r="G50" s="167">
        <v>4.5999999999999999E-3</v>
      </c>
      <c r="H50" s="167">
        <v>3.3300000000000001E-3</v>
      </c>
      <c r="I50" s="167">
        <v>1.2099999999999999E-3</v>
      </c>
      <c r="J50" s="167">
        <f>J49</f>
        <v>-2.5999999999999998E-4</v>
      </c>
      <c r="K50" s="167"/>
      <c r="L50" s="167">
        <f t="shared" si="25"/>
        <v>5.28E-3</v>
      </c>
      <c r="M50" s="285">
        <f t="shared" si="26"/>
        <v>4.0099999999999997E-3</v>
      </c>
      <c r="O50" s="262">
        <f t="shared" si="23"/>
        <v>6608.1681600000002</v>
      </c>
      <c r="P50" s="262">
        <f t="shared" si="24"/>
        <v>5484.2564499999999</v>
      </c>
      <c r="Q50" s="263">
        <f t="shared" si="27"/>
        <v>-1123.9117100000003</v>
      </c>
    </row>
    <row r="51" spans="1:17">
      <c r="A51" s="176" t="s">
        <v>132</v>
      </c>
      <c r="B51" s="148"/>
      <c r="C51" s="167">
        <v>0</v>
      </c>
      <c r="D51" s="167">
        <v>0</v>
      </c>
      <c r="E51" s="167">
        <v>0</v>
      </c>
      <c r="F51" s="167"/>
      <c r="G51" s="167">
        <v>2.97E-3</v>
      </c>
      <c r="H51" s="167">
        <v>2.0500000000000002E-3</v>
      </c>
      <c r="I51" s="167">
        <v>7.6000000000000004E-4</v>
      </c>
      <c r="J51" s="167">
        <v>-2.4000000000000001E-4</v>
      </c>
      <c r="K51" s="167"/>
      <c r="L51" s="167">
        <f t="shared" si="25"/>
        <v>3.4900000000000005E-3</v>
      </c>
      <c r="M51" s="285">
        <f t="shared" si="26"/>
        <v>2.5700000000000007E-3</v>
      </c>
      <c r="O51" s="262">
        <f t="shared" si="23"/>
        <v>212108.15624000004</v>
      </c>
      <c r="P51" s="262">
        <f t="shared" si="24"/>
        <v>153604.79828000005</v>
      </c>
      <c r="Q51" s="263">
        <f t="shared" si="27"/>
        <v>-58503.357959999994</v>
      </c>
    </row>
    <row r="52" spans="1:17">
      <c r="A52" s="176" t="s">
        <v>170</v>
      </c>
      <c r="B52" s="148"/>
      <c r="C52" s="167">
        <v>0</v>
      </c>
      <c r="D52" s="167">
        <v>0</v>
      </c>
      <c r="E52" s="167">
        <v>0</v>
      </c>
      <c r="F52" s="167"/>
      <c r="G52" s="167">
        <v>2.97E-3</v>
      </c>
      <c r="H52" s="167">
        <v>2.0500000000000002E-3</v>
      </c>
      <c r="I52" s="167">
        <v>0</v>
      </c>
      <c r="J52" s="167">
        <f>J51</f>
        <v>-2.4000000000000001E-4</v>
      </c>
      <c r="K52" s="167"/>
      <c r="L52" s="167">
        <f t="shared" si="25"/>
        <v>2.7300000000000002E-3</v>
      </c>
      <c r="M52" s="285">
        <f t="shared" si="26"/>
        <v>1.8100000000000004E-3</v>
      </c>
      <c r="O52" s="262">
        <f t="shared" si="23"/>
        <v>95550.000000000015</v>
      </c>
      <c r="P52" s="262">
        <f t="shared" si="24"/>
        <v>63350.000000000015</v>
      </c>
      <c r="Q52" s="263">
        <f t="shared" si="27"/>
        <v>-32200</v>
      </c>
    </row>
    <row r="53" spans="1:17">
      <c r="A53" s="176" t="s">
        <v>171</v>
      </c>
      <c r="B53" s="148"/>
      <c r="C53" s="167">
        <v>0</v>
      </c>
      <c r="D53" s="167">
        <v>0</v>
      </c>
      <c r="E53" s="167">
        <v>5.4000000000000001E-4</v>
      </c>
      <c r="F53" s="167"/>
      <c r="G53" s="167">
        <v>4.3299999999999996E-3</v>
      </c>
      <c r="H53" s="167">
        <v>2.82E-3</v>
      </c>
      <c r="I53" s="167">
        <v>1.0499999999999999E-3</v>
      </c>
      <c r="J53" s="167">
        <v>-2.4000000000000001E-4</v>
      </c>
      <c r="K53" s="167"/>
      <c r="L53" s="167">
        <f t="shared" si="25"/>
        <v>5.6799999999999993E-3</v>
      </c>
      <c r="M53" s="285">
        <f t="shared" si="26"/>
        <v>4.1699999999999992E-3</v>
      </c>
      <c r="O53" s="262">
        <f t="shared" si="23"/>
        <v>0</v>
      </c>
      <c r="P53" s="262">
        <f t="shared" si="24"/>
        <v>0</v>
      </c>
      <c r="Q53" s="263">
        <f t="shared" si="27"/>
        <v>0</v>
      </c>
    </row>
    <row r="54" spans="1:17">
      <c r="A54" s="176" t="s">
        <v>133</v>
      </c>
      <c r="B54" s="148"/>
      <c r="C54" s="167">
        <v>0</v>
      </c>
      <c r="D54" s="167">
        <v>0</v>
      </c>
      <c r="E54" s="167">
        <v>5.4000000000000001E-4</v>
      </c>
      <c r="F54" s="167"/>
      <c r="G54" s="167">
        <v>4.3299999999999996E-3</v>
      </c>
      <c r="H54" s="167">
        <v>2.82E-3</v>
      </c>
      <c r="I54" s="167">
        <v>1.0499999999999999E-3</v>
      </c>
      <c r="J54" s="167">
        <f>J53</f>
        <v>-2.4000000000000001E-4</v>
      </c>
      <c r="K54" s="167"/>
      <c r="L54" s="167">
        <f t="shared" si="25"/>
        <v>5.6799999999999993E-3</v>
      </c>
      <c r="M54" s="285">
        <f t="shared" si="26"/>
        <v>4.1699999999999992E-3</v>
      </c>
      <c r="O54" s="262">
        <f t="shared" si="23"/>
        <v>36329.592399999994</v>
      </c>
      <c r="P54" s="262">
        <f t="shared" si="24"/>
        <v>33427.111979999994</v>
      </c>
      <c r="Q54" s="263">
        <f t="shared" si="27"/>
        <v>-2902.4804199999999</v>
      </c>
    </row>
    <row r="55" spans="1:17">
      <c r="A55" s="176" t="s">
        <v>134</v>
      </c>
      <c r="B55" s="148"/>
      <c r="C55" s="167">
        <v>-8.0999999999999996E-4</v>
      </c>
      <c r="D55" s="167">
        <v>0</v>
      </c>
      <c r="E55" s="167">
        <v>5.4000000000000001E-4</v>
      </c>
      <c r="F55" s="167"/>
      <c r="G55" s="167">
        <v>4.3299999999999996E-3</v>
      </c>
      <c r="H55" s="167">
        <v>2.82E-3</v>
      </c>
      <c r="I55" s="167">
        <v>1.0499999999999999E-3</v>
      </c>
      <c r="J55" s="167">
        <f>J54</f>
        <v>-2.4000000000000001E-4</v>
      </c>
      <c r="K55" s="167"/>
      <c r="L55" s="167">
        <f t="shared" si="25"/>
        <v>4.8699999999999993E-3</v>
      </c>
      <c r="M55" s="285">
        <f t="shared" si="26"/>
        <v>3.3600000000000001E-3</v>
      </c>
      <c r="O55" s="262">
        <f t="shared" si="23"/>
        <v>3173.1994699999996</v>
      </c>
      <c r="P55" s="262">
        <f t="shared" si="24"/>
        <v>2138.1158399999999</v>
      </c>
      <c r="Q55" s="263">
        <f t="shared" si="27"/>
        <v>-1035.0836299999996</v>
      </c>
    </row>
    <row r="56" spans="1:17" ht="15" customHeight="1">
      <c r="A56" s="176" t="s">
        <v>183</v>
      </c>
      <c r="B56" s="148"/>
      <c r="C56" s="167">
        <v>0</v>
      </c>
      <c r="D56" s="167">
        <v>0</v>
      </c>
      <c r="E56" s="167">
        <v>0</v>
      </c>
      <c r="F56" s="167"/>
      <c r="G56" s="181">
        <v>1.013E-2</v>
      </c>
      <c r="H56" s="181">
        <v>1.0142E-2</v>
      </c>
      <c r="I56" s="375" t="s">
        <v>310</v>
      </c>
      <c r="J56" s="181">
        <v>-4.4999999999999999E-4</v>
      </c>
      <c r="K56" s="181"/>
      <c r="L56" s="167">
        <f t="shared" si="25"/>
        <v>9.6799999999999994E-3</v>
      </c>
      <c r="M56" s="285">
        <f t="shared" si="26"/>
        <v>9.6919999999999992E-3</v>
      </c>
      <c r="O56" s="262">
        <f t="shared" si="23"/>
        <v>0</v>
      </c>
      <c r="P56" s="262">
        <f t="shared" si="24"/>
        <v>0</v>
      </c>
      <c r="Q56" s="263">
        <f t="shared" si="27"/>
        <v>0</v>
      </c>
    </row>
    <row r="57" spans="1:17">
      <c r="A57" s="176" t="s">
        <v>174</v>
      </c>
      <c r="B57" s="148"/>
      <c r="C57" s="167">
        <v>-8.0999999999999996E-4</v>
      </c>
      <c r="D57" s="167">
        <v>0</v>
      </c>
      <c r="E57" s="167">
        <v>0</v>
      </c>
      <c r="F57" s="167"/>
      <c r="G57" s="181">
        <v>1.013E-2</v>
      </c>
      <c r="H57" s="181">
        <v>1.0142E-2</v>
      </c>
      <c r="I57" s="375"/>
      <c r="J57" s="181">
        <v>-4.4999999999999999E-4</v>
      </c>
      <c r="K57" s="181"/>
      <c r="L57" s="167">
        <f t="shared" si="25"/>
        <v>8.8700000000000011E-3</v>
      </c>
      <c r="M57" s="285">
        <f t="shared" si="26"/>
        <v>8.882000000000001E-3</v>
      </c>
      <c r="O57" s="262">
        <f t="shared" si="23"/>
        <v>0</v>
      </c>
      <c r="P57" s="262">
        <f t="shared" si="24"/>
        <v>0</v>
      </c>
      <c r="Q57" s="263">
        <f t="shared" si="27"/>
        <v>0</v>
      </c>
    </row>
    <row r="58" spans="1:17" ht="7.15" customHeight="1">
      <c r="A58" s="176"/>
      <c r="B58" s="148"/>
      <c r="C58" s="167"/>
      <c r="D58" s="167"/>
      <c r="E58" s="167"/>
      <c r="F58" s="167"/>
      <c r="G58" s="181"/>
      <c r="H58" s="331"/>
      <c r="I58" s="167"/>
      <c r="J58" s="181"/>
      <c r="K58" s="167"/>
      <c r="L58" s="282"/>
    </row>
    <row r="59" spans="1:17" hidden="1">
      <c r="A59" s="176"/>
      <c r="B59" s="148"/>
      <c r="C59" s="167"/>
      <c r="D59" s="167"/>
      <c r="E59" s="167"/>
      <c r="F59" s="167"/>
      <c r="G59" s="181"/>
      <c r="H59" s="331"/>
      <c r="I59" s="167"/>
      <c r="J59" s="181"/>
      <c r="K59" s="167"/>
      <c r="L59" s="193"/>
      <c r="M59" s="253"/>
      <c r="N59" s="188"/>
    </row>
    <row r="60" spans="1:17" hidden="1">
      <c r="F60" s="148"/>
      <c r="M60" s="253"/>
      <c r="N60" s="253"/>
    </row>
    <row r="61" spans="1:17" ht="41.45" customHeight="1">
      <c r="A61" s="175" t="s">
        <v>192</v>
      </c>
      <c r="B61" s="150"/>
      <c r="C61" s="168" t="s">
        <v>307</v>
      </c>
      <c r="D61" s="168" t="s">
        <v>261</v>
      </c>
      <c r="E61" s="168" t="s">
        <v>201</v>
      </c>
      <c r="F61" s="168" t="s">
        <v>193</v>
      </c>
      <c r="G61" s="168" t="s">
        <v>194</v>
      </c>
      <c r="H61" s="168" t="s">
        <v>195</v>
      </c>
      <c r="I61" s="168" t="s">
        <v>196</v>
      </c>
      <c r="J61" s="168" t="s">
        <v>197</v>
      </c>
      <c r="M61" s="164"/>
      <c r="O61" s="187">
        <f>SUM(O45:O57)</f>
        <v>1230893.3065599999</v>
      </c>
      <c r="P61" s="187">
        <f>SUM(P45:P57)</f>
        <v>936955.20975000004</v>
      </c>
      <c r="Q61" s="187">
        <f>SUM(Q45:Q57)</f>
        <v>-293938.09680999996</v>
      </c>
    </row>
    <row r="62" spans="1:17">
      <c r="A62" s="176" t="s">
        <v>127</v>
      </c>
      <c r="C62" s="164">
        <f t="shared" ref="C62:E72" si="28">C45*$H3</f>
        <v>-6278.7206699999997</v>
      </c>
      <c r="D62" s="164">
        <f t="shared" si="28"/>
        <v>0</v>
      </c>
      <c r="E62" s="164">
        <f>E45*$H3</f>
        <v>-8991.7481200000002</v>
      </c>
      <c r="F62" s="164">
        <f t="shared" ref="F62:F72" si="29">$H3*F45</f>
        <v>0</v>
      </c>
      <c r="G62" s="164">
        <f>(F3*G45)+H45*G3</f>
        <v>-75067.682489999977</v>
      </c>
      <c r="H62" s="164">
        <f t="shared" ref="H62:H72" si="30">(I45*H3)</f>
        <v>8914.2330500000007</v>
      </c>
      <c r="I62" s="164">
        <f t="shared" ref="I62:I73" si="31">(J45*H3)</f>
        <v>-1937.8767500000001</v>
      </c>
      <c r="J62" s="164">
        <f t="shared" ref="J62:J68" si="32">SUM(C62:I62)</f>
        <v>-83361.794979999977</v>
      </c>
      <c r="M62" s="164"/>
      <c r="O62" s="263">
        <f>'07.2019 Base Rate Revenue'!P61</f>
        <v>1230893.3065599999</v>
      </c>
      <c r="Q62" s="263">
        <f>J74</f>
        <v>-293938.0968099999</v>
      </c>
    </row>
    <row r="63" spans="1:17">
      <c r="A63" s="176" t="s">
        <v>169</v>
      </c>
      <c r="C63" s="164">
        <f t="shared" si="28"/>
        <v>-2.6454599999999999</v>
      </c>
      <c r="D63" s="164">
        <f t="shared" si="28"/>
        <v>0</v>
      </c>
      <c r="E63" s="164">
        <f t="shared" si="28"/>
        <v>-3.7885599999999999</v>
      </c>
      <c r="F63" s="164">
        <f t="shared" si="29"/>
        <v>-102.97698000000001</v>
      </c>
      <c r="G63" s="164">
        <f t="shared" ref="G63:G73" si="33">(F4*G46)+H46*G4</f>
        <v>-145.41761999999994</v>
      </c>
      <c r="H63" s="164">
        <f t="shared" si="30"/>
        <v>3.7559</v>
      </c>
      <c r="I63" s="164">
        <f t="shared" si="31"/>
        <v>-0.8165</v>
      </c>
      <c r="J63" s="164">
        <f t="shared" si="32"/>
        <v>-251.88921999999994</v>
      </c>
      <c r="M63" s="164"/>
    </row>
    <row r="64" spans="1:17">
      <c r="A64" s="176" t="s">
        <v>128</v>
      </c>
      <c r="C64" s="164">
        <f t="shared" si="28"/>
        <v>0</v>
      </c>
      <c r="D64" s="164">
        <f t="shared" si="28"/>
        <v>0</v>
      </c>
      <c r="E64" s="164">
        <f t="shared" si="28"/>
        <v>647.29313999999999</v>
      </c>
      <c r="F64" s="164">
        <f t="shared" si="29"/>
        <v>0</v>
      </c>
      <c r="G64" s="164">
        <f t="shared" si="33"/>
        <v>-36450.789779999992</v>
      </c>
      <c r="H64" s="164">
        <f t="shared" si="30"/>
        <v>2001.8139700000002</v>
      </c>
      <c r="I64" s="164">
        <f t="shared" si="31"/>
        <v>-299.67275000000001</v>
      </c>
      <c r="J64" s="164">
        <f t="shared" si="32"/>
        <v>-34101.355419999985</v>
      </c>
      <c r="M64" s="164"/>
    </row>
    <row r="65" spans="1:13">
      <c r="A65" s="176" t="s">
        <v>129</v>
      </c>
      <c r="C65" s="164">
        <f t="shared" si="28"/>
        <v>-90.691649999999996</v>
      </c>
      <c r="D65" s="164">
        <f t="shared" si="28"/>
        <v>0</v>
      </c>
      <c r="E65" s="164">
        <f t="shared" si="28"/>
        <v>60.461100000000002</v>
      </c>
      <c r="F65" s="164">
        <f t="shared" si="29"/>
        <v>0</v>
      </c>
      <c r="G65" s="164">
        <f t="shared" si="33"/>
        <v>-3004.8712500000001</v>
      </c>
      <c r="H65" s="164">
        <f t="shared" si="30"/>
        <v>186.98155</v>
      </c>
      <c r="I65" s="164">
        <f t="shared" si="31"/>
        <v>-27.991250000000001</v>
      </c>
      <c r="J65" s="164">
        <f t="shared" si="32"/>
        <v>-2876.1115000000004</v>
      </c>
      <c r="M65" s="164"/>
    </row>
    <row r="66" spans="1:13">
      <c r="A66" s="176" t="s">
        <v>130</v>
      </c>
      <c r="C66" s="164">
        <f t="shared" si="28"/>
        <v>0</v>
      </c>
      <c r="D66" s="164">
        <f t="shared" si="28"/>
        <v>0</v>
      </c>
      <c r="E66" s="164">
        <f t="shared" si="28"/>
        <v>121.81428</v>
      </c>
      <c r="F66" s="164">
        <f t="shared" si="29"/>
        <v>0</v>
      </c>
      <c r="G66" s="164">
        <f t="shared" si="33"/>
        <v>-77918.229149999999</v>
      </c>
      <c r="H66" s="164">
        <f t="shared" si="30"/>
        <v>272.95421999999996</v>
      </c>
      <c r="I66" s="164">
        <f t="shared" si="31"/>
        <v>-58.651319999999998</v>
      </c>
      <c r="J66" s="164">
        <f t="shared" si="32"/>
        <v>-77582.111969999998</v>
      </c>
      <c r="M66" s="164"/>
    </row>
    <row r="67" spans="1:13">
      <c r="A67" s="176" t="s">
        <v>131</v>
      </c>
      <c r="C67" s="164">
        <f t="shared" si="28"/>
        <v>-94.039379999999994</v>
      </c>
      <c r="D67" s="164">
        <f t="shared" si="28"/>
        <v>0</v>
      </c>
      <c r="E67" s="164">
        <f t="shared" si="28"/>
        <v>62.692920000000001</v>
      </c>
      <c r="F67" s="164">
        <f t="shared" si="29"/>
        <v>0</v>
      </c>
      <c r="G67" s="164">
        <f t="shared" si="33"/>
        <v>-1202.8583499999995</v>
      </c>
      <c r="H67" s="164">
        <f t="shared" si="30"/>
        <v>140.47857999999999</v>
      </c>
      <c r="I67" s="164">
        <f t="shared" si="31"/>
        <v>-30.185479999999998</v>
      </c>
      <c r="J67" s="164">
        <f t="shared" si="32"/>
        <v>-1123.9117099999996</v>
      </c>
      <c r="M67" s="164"/>
    </row>
    <row r="68" spans="1:13">
      <c r="A68" s="176" t="s">
        <v>132</v>
      </c>
      <c r="C68" s="164">
        <f t="shared" si="28"/>
        <v>0</v>
      </c>
      <c r="D68" s="164">
        <f t="shared" si="28"/>
        <v>0</v>
      </c>
      <c r="E68" s="164">
        <f t="shared" si="28"/>
        <v>0</v>
      </c>
      <c r="F68" s="164">
        <f t="shared" si="29"/>
        <v>0</v>
      </c>
      <c r="G68" s="164">
        <f t="shared" si="33"/>
        <v>-57979.420519999985</v>
      </c>
      <c r="H68" s="164">
        <f t="shared" si="30"/>
        <v>-765.75472000000002</v>
      </c>
      <c r="I68" s="164">
        <f t="shared" si="31"/>
        <v>241.81728000000001</v>
      </c>
      <c r="J68" s="164">
        <f t="shared" si="32"/>
        <v>-58503.357959999979</v>
      </c>
      <c r="M68" s="164"/>
    </row>
    <row r="69" spans="1:13">
      <c r="A69" s="176" t="s">
        <v>170</v>
      </c>
      <c r="C69" s="164">
        <f t="shared" si="28"/>
        <v>0</v>
      </c>
      <c r="D69" s="164">
        <f t="shared" si="28"/>
        <v>0</v>
      </c>
      <c r="E69" s="164">
        <f t="shared" si="28"/>
        <v>0</v>
      </c>
      <c r="F69" s="164">
        <f t="shared" si="29"/>
        <v>0</v>
      </c>
      <c r="G69" s="164">
        <f t="shared" si="33"/>
        <v>-32200</v>
      </c>
      <c r="H69" s="164">
        <f t="shared" si="30"/>
        <v>0</v>
      </c>
      <c r="I69" s="164">
        <f t="shared" si="31"/>
        <v>0</v>
      </c>
      <c r="J69" s="164">
        <f>SUM(C69:I69)</f>
        <v>-32200</v>
      </c>
      <c r="M69" s="164"/>
    </row>
    <row r="70" spans="1:13">
      <c r="A70" s="176" t="s">
        <v>171</v>
      </c>
      <c r="C70" s="164">
        <f t="shared" si="28"/>
        <v>0</v>
      </c>
      <c r="D70" s="164">
        <f t="shared" si="28"/>
        <v>0</v>
      </c>
      <c r="E70" s="164">
        <f t="shared" si="28"/>
        <v>0</v>
      </c>
      <c r="F70" s="164">
        <f t="shared" si="29"/>
        <v>0</v>
      </c>
      <c r="G70" s="164">
        <f t="shared" si="33"/>
        <v>0</v>
      </c>
      <c r="H70" s="164">
        <f t="shared" si="30"/>
        <v>0</v>
      </c>
      <c r="I70" s="164">
        <f t="shared" si="31"/>
        <v>0</v>
      </c>
      <c r="J70" s="164">
        <f>SUM(C70:I70)</f>
        <v>0</v>
      </c>
      <c r="M70" s="164"/>
    </row>
    <row r="71" spans="1:13">
      <c r="A71" s="176" t="s">
        <v>133</v>
      </c>
      <c r="C71" s="164">
        <f t="shared" si="28"/>
        <v>0</v>
      </c>
      <c r="D71" s="164">
        <f t="shared" si="28"/>
        <v>0</v>
      </c>
      <c r="E71" s="164">
        <f t="shared" si="28"/>
        <v>874.82105999999999</v>
      </c>
      <c r="F71" s="164">
        <f t="shared" si="29"/>
        <v>0</v>
      </c>
      <c r="G71" s="164">
        <f t="shared" si="33"/>
        <v>-5089.5330699999977</v>
      </c>
      <c r="H71" s="164">
        <f t="shared" si="30"/>
        <v>1701.0409499999998</v>
      </c>
      <c r="I71" s="164">
        <f t="shared" si="31"/>
        <v>-388.80936000000003</v>
      </c>
      <c r="J71" s="164">
        <f>SUM(C71:I71)</f>
        <v>-2902.480419999998</v>
      </c>
      <c r="M71" s="164"/>
    </row>
    <row r="72" spans="1:13">
      <c r="A72" s="176" t="s">
        <v>134</v>
      </c>
      <c r="C72" s="164">
        <f t="shared" si="28"/>
        <v>12.34197</v>
      </c>
      <c r="D72" s="164">
        <f t="shared" si="28"/>
        <v>0</v>
      </c>
      <c r="E72" s="164">
        <f t="shared" si="28"/>
        <v>-8.2279800000000005</v>
      </c>
      <c r="F72" s="164">
        <f t="shared" si="29"/>
        <v>0</v>
      </c>
      <c r="G72" s="164">
        <f t="shared" si="33"/>
        <v>-1026.8556499999995</v>
      </c>
      <c r="H72" s="164">
        <f t="shared" si="30"/>
        <v>-15.998849999999999</v>
      </c>
      <c r="I72" s="164">
        <f t="shared" si="31"/>
        <v>3.6568800000000001</v>
      </c>
      <c r="J72" s="164">
        <f>SUM(C72:I72)</f>
        <v>-1035.0836299999996</v>
      </c>
      <c r="M72" s="164"/>
    </row>
    <row r="73" spans="1:13">
      <c r="A73" s="176" t="s">
        <v>183</v>
      </c>
      <c r="C73" s="164">
        <f>($H14+$H15)*C56+$H16*C57</f>
        <v>0</v>
      </c>
      <c r="D73" s="164">
        <f>($H14+$H15)*D56+$H16*D57</f>
        <v>0</v>
      </c>
      <c r="E73" s="164">
        <f>E56*$H14</f>
        <v>0</v>
      </c>
      <c r="F73" s="164">
        <f>($H14+$H15)*F56+$H16*F57</f>
        <v>0</v>
      </c>
      <c r="G73" s="164">
        <f t="shared" si="33"/>
        <v>0</v>
      </c>
      <c r="H73" s="164">
        <v>0</v>
      </c>
      <c r="I73" s="164">
        <f t="shared" si="31"/>
        <v>0</v>
      </c>
      <c r="J73" s="164">
        <f>SUM(C73:I73)</f>
        <v>0</v>
      </c>
    </row>
    <row r="74" spans="1:13">
      <c r="A74" s="153"/>
      <c r="C74" s="187">
        <f t="shared" ref="C74:J74" si="34">SUM(C62:C73)</f>
        <v>-6453.7551899999989</v>
      </c>
      <c r="D74" s="187">
        <f t="shared" si="34"/>
        <v>0</v>
      </c>
      <c r="E74" s="187">
        <f t="shared" si="34"/>
        <v>-7236.6821600000003</v>
      </c>
      <c r="F74" s="187">
        <f t="shared" si="34"/>
        <v>-102.97698000000001</v>
      </c>
      <c r="G74" s="254">
        <f t="shared" si="34"/>
        <v>-290085.6578799999</v>
      </c>
      <c r="H74" s="187">
        <f t="shared" si="34"/>
        <v>12439.504650000003</v>
      </c>
      <c r="I74" s="187">
        <f t="shared" si="34"/>
        <v>-2498.52925</v>
      </c>
      <c r="J74" s="187">
        <f t="shared" si="34"/>
        <v>-293938.0968099999</v>
      </c>
    </row>
    <row r="75" spans="1:13" ht="7.9" customHeight="1"/>
    <row r="76" spans="1:13">
      <c r="A76" s="148" t="s">
        <v>19</v>
      </c>
      <c r="B76" s="148"/>
      <c r="C76" s="164">
        <f t="shared" ref="C76:I76" si="35">C62+C63</f>
        <v>-6281.3661299999994</v>
      </c>
      <c r="D76" s="164">
        <f t="shared" si="35"/>
        <v>0</v>
      </c>
      <c r="E76" s="164">
        <f t="shared" si="35"/>
        <v>-8995.5366800000011</v>
      </c>
      <c r="F76" s="164">
        <f t="shared" si="35"/>
        <v>-102.97698000000001</v>
      </c>
      <c r="G76" s="164">
        <f t="shared" si="35"/>
        <v>-75213.10010999997</v>
      </c>
      <c r="H76" s="164">
        <f t="shared" si="35"/>
        <v>8917.9889500000008</v>
      </c>
      <c r="I76" s="164">
        <f t="shared" si="35"/>
        <v>-1938.69325</v>
      </c>
      <c r="J76" s="164">
        <f>J62+J63</f>
        <v>-83613.684199999974</v>
      </c>
    </row>
    <row r="77" spans="1:13" ht="10.9" customHeight="1">
      <c r="A77" s="148"/>
      <c r="B77" s="148"/>
      <c r="C77" s="164"/>
      <c r="D77" s="164"/>
      <c r="E77" s="164"/>
      <c r="F77" s="164"/>
      <c r="G77" s="164"/>
      <c r="H77" s="164"/>
      <c r="I77" s="164"/>
      <c r="J77" s="164"/>
    </row>
    <row r="78" spans="1:13" ht="15.75" customHeight="1">
      <c r="A78" s="148" t="s">
        <v>175</v>
      </c>
      <c r="B78" s="148"/>
      <c r="C78" s="172">
        <f t="shared" ref="C78:I78" si="36">SUM(C64:C67,C70:C72)</f>
        <v>-172.38905999999997</v>
      </c>
      <c r="D78" s="172">
        <f t="shared" si="36"/>
        <v>0</v>
      </c>
      <c r="E78" s="172">
        <f t="shared" si="36"/>
        <v>1758.8545200000001</v>
      </c>
      <c r="F78" s="172">
        <f t="shared" si="36"/>
        <v>0</v>
      </c>
      <c r="G78" s="172">
        <f t="shared" si="36"/>
        <v>-124693.13724999999</v>
      </c>
      <c r="H78" s="172">
        <f t="shared" si="36"/>
        <v>4287.2704199999998</v>
      </c>
      <c r="I78" s="172">
        <f t="shared" si="36"/>
        <v>-801.65328</v>
      </c>
      <c r="J78" s="172">
        <f>SUM(J64:J67,J70:J72)</f>
        <v>-119621.05464999996</v>
      </c>
    </row>
    <row r="79" spans="1:13" ht="7.9" customHeight="1"/>
    <row r="80" spans="1:13">
      <c r="A80" s="1" t="s">
        <v>202</v>
      </c>
    </row>
    <row r="81" spans="1:14">
      <c r="A81" s="1" t="s">
        <v>209</v>
      </c>
    </row>
    <row r="82" spans="1:14" ht="15.75" customHeight="1">
      <c r="A82" s="188" t="s">
        <v>208</v>
      </c>
      <c r="B82" s="188"/>
      <c r="C82" s="188"/>
      <c r="D82" s="188"/>
      <c r="E82" s="188"/>
    </row>
    <row r="83" spans="1:14" ht="29.45" customHeight="1">
      <c r="A83" s="188"/>
      <c r="B83" s="271" t="s">
        <v>203</v>
      </c>
      <c r="C83" s="271" t="s">
        <v>204</v>
      </c>
      <c r="D83" s="271" t="s">
        <v>205</v>
      </c>
      <c r="E83" s="271" t="s">
        <v>207</v>
      </c>
      <c r="G83" s="373" t="s">
        <v>323</v>
      </c>
      <c r="H83" s="373"/>
      <c r="I83" s="373"/>
      <c r="J83" s="373"/>
      <c r="M83" s="272"/>
      <c r="N83" s="272"/>
    </row>
    <row r="84" spans="1:14">
      <c r="A84" s="273" t="s">
        <v>365</v>
      </c>
      <c r="B84" s="275">
        <v>1</v>
      </c>
      <c r="C84" s="276">
        <v>860076</v>
      </c>
      <c r="D84" s="272">
        <f>74931.89-C84*M51</f>
        <v>72721.494680000003</v>
      </c>
      <c r="E84" s="272">
        <f>500*B84</f>
        <v>500</v>
      </c>
      <c r="F84" s="274" t="s">
        <v>206</v>
      </c>
      <c r="H84" s="275"/>
      <c r="I84" s="276"/>
      <c r="J84" s="286">
        <v>53025</v>
      </c>
      <c r="K84" s="272"/>
      <c r="L84" s="274"/>
    </row>
    <row r="85" spans="1:14">
      <c r="A85" s="277" t="s">
        <v>231</v>
      </c>
      <c r="B85" s="278">
        <f>SUM(B84:B84)</f>
        <v>1</v>
      </c>
      <c r="C85" s="279">
        <f>SUM(C84:C84)</f>
        <v>860076</v>
      </c>
      <c r="D85" s="280">
        <f>SUM(D84:D84)</f>
        <v>72721.494680000003</v>
      </c>
      <c r="E85" s="280">
        <f>SUM(E84:E84)</f>
        <v>500</v>
      </c>
    </row>
    <row r="86" spans="1:14">
      <c r="A86" s="188"/>
      <c r="B86" s="188"/>
      <c r="C86" s="188"/>
      <c r="D86" s="188"/>
      <c r="E86" s="188"/>
    </row>
    <row r="87" spans="1:14">
      <c r="A87" s="260"/>
      <c r="B87" s="275"/>
      <c r="C87" s="276"/>
      <c r="D87" s="272"/>
      <c r="E87" s="272"/>
    </row>
    <row r="88" spans="1:14">
      <c r="B88" s="275"/>
      <c r="C88" s="276"/>
      <c r="D88" s="272"/>
      <c r="E88" s="272"/>
    </row>
    <row r="89" spans="1:14" ht="9" customHeight="1"/>
  </sheetData>
  <mergeCells count="4">
    <mergeCell ref="A1:I1"/>
    <mergeCell ref="J1:K1"/>
    <mergeCell ref="I56:I57"/>
    <mergeCell ref="G83:J83"/>
  </mergeCells>
  <pageMargins left="0.7" right="0.7" top="0.75" bottom="0.75" header="0.3" footer="0.3"/>
  <pageSetup scale="77" fitToHeight="2" orientation="landscape" r:id="rId1"/>
  <headerFooter>
    <oddFooter>&amp;F&amp;RPage 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E89"/>
  <sheetViews>
    <sheetView topLeftCell="F29" zoomScaleNormal="100" workbookViewId="0">
      <selection activeCell="P61" sqref="P61"/>
    </sheetView>
  </sheetViews>
  <sheetFormatPr defaultColWidth="9.140625" defaultRowHeight="15"/>
  <cols>
    <col min="1" max="1" width="14.7109375" style="1" customWidth="1"/>
    <col min="2" max="2" width="8.7109375" style="1" customWidth="1"/>
    <col min="3" max="3" width="16.28515625" style="1" customWidth="1"/>
    <col min="4" max="4" width="17.28515625" style="1" customWidth="1"/>
    <col min="5" max="5" width="16.7109375" style="1" customWidth="1"/>
    <col min="6" max="6" width="16.28515625" style="1" customWidth="1"/>
    <col min="7" max="7" width="15.5703125" style="1" customWidth="1"/>
    <col min="8" max="8" width="13.7109375" style="1" bestFit="1" customWidth="1"/>
    <col min="9" max="9" width="17.5703125" style="1" customWidth="1"/>
    <col min="10" max="10" width="15.140625" style="1" customWidth="1"/>
    <col min="11" max="11" width="14.85546875" style="1" customWidth="1"/>
    <col min="12" max="12" width="13.42578125" style="1" bestFit="1" customWidth="1"/>
    <col min="13" max="13" width="15.7109375" style="1" customWidth="1"/>
    <col min="14" max="14" width="2.7109375" style="1" customWidth="1"/>
    <col min="15" max="15" width="15.28515625" style="1" customWidth="1"/>
    <col min="16" max="16" width="15.42578125" style="1" customWidth="1"/>
    <col min="17" max="17" width="16" style="1" customWidth="1"/>
    <col min="18" max="18" width="10" style="1" customWidth="1"/>
    <col min="19" max="19" width="17.7109375" style="1" customWidth="1"/>
    <col min="20" max="20" width="14.7109375" style="1" customWidth="1"/>
    <col min="21" max="21" width="10.5703125" style="1" customWidth="1"/>
    <col min="22" max="22" width="14.7109375" style="1" customWidth="1"/>
    <col min="23" max="23" width="2.85546875" style="1" customWidth="1"/>
    <col min="24" max="24" width="16.85546875" style="1" customWidth="1"/>
    <col min="25" max="25" width="1.7109375" style="1" customWidth="1"/>
    <col min="26" max="26" width="14.7109375" style="1" customWidth="1"/>
    <col min="27" max="27" width="13.7109375" style="1" customWidth="1"/>
    <col min="28" max="28" width="13.5703125" style="1" customWidth="1"/>
    <col min="29" max="29" width="13.140625" style="1" customWidth="1"/>
    <col min="30" max="30" width="18" style="1" customWidth="1"/>
    <col min="31" max="16384" width="9.140625" style="1"/>
  </cols>
  <sheetData>
    <row r="1" spans="1:20">
      <c r="A1" s="371" t="s">
        <v>163</v>
      </c>
      <c r="B1" s="371"/>
      <c r="C1" s="371"/>
      <c r="D1" s="371"/>
      <c r="E1" s="371"/>
      <c r="F1" s="371"/>
      <c r="G1" s="371"/>
      <c r="H1" s="371"/>
      <c r="I1" s="371"/>
      <c r="J1" s="372" t="s">
        <v>311</v>
      </c>
      <c r="K1" s="372"/>
    </row>
    <row r="2" spans="1:20" ht="26.45" customHeight="1">
      <c r="A2" s="149"/>
      <c r="B2" s="150"/>
      <c r="C2" s="151" t="s">
        <v>164</v>
      </c>
      <c r="D2" s="150"/>
      <c r="E2" s="151" t="s">
        <v>165</v>
      </c>
      <c r="F2" s="152" t="s">
        <v>166</v>
      </c>
      <c r="G2" s="152" t="s">
        <v>167</v>
      </c>
      <c r="H2" s="152" t="s">
        <v>86</v>
      </c>
      <c r="I2" s="152" t="s">
        <v>168</v>
      </c>
      <c r="J2" s="258" t="s">
        <v>312</v>
      </c>
      <c r="K2" s="258" t="s">
        <v>313</v>
      </c>
    </row>
    <row r="3" spans="1:20">
      <c r="A3" s="176" t="s">
        <v>127</v>
      </c>
      <c r="B3" s="148"/>
      <c r="C3" s="154">
        <v>217513</v>
      </c>
      <c r="D3" s="213"/>
      <c r="E3" s="178">
        <v>166751650.73300001</v>
      </c>
      <c r="F3" s="178">
        <v>-78919795</v>
      </c>
      <c r="G3" s="178">
        <v>91004591</v>
      </c>
      <c r="H3" s="184">
        <f>SUM(F3:G3)</f>
        <v>12084796</v>
      </c>
      <c r="I3" s="155">
        <f>E3+H3</f>
        <v>178836446.73300001</v>
      </c>
      <c r="J3" s="283">
        <f t="shared" ref="J3:J8" si="0">I3/C3</f>
        <v>822.18739446837662</v>
      </c>
      <c r="K3" s="256">
        <f t="shared" ref="K3:K8" si="1">D24/E3</f>
        <v>9.1269374924323368E-2</v>
      </c>
    </row>
    <row r="4" spans="1:20">
      <c r="A4" s="176" t="s">
        <v>169</v>
      </c>
      <c r="B4" s="148"/>
      <c r="C4" s="154">
        <v>359</v>
      </c>
      <c r="D4" s="213"/>
      <c r="E4" s="178">
        <v>259800.595</v>
      </c>
      <c r="F4" s="178">
        <v>-131250</v>
      </c>
      <c r="G4" s="178">
        <v>141788</v>
      </c>
      <c r="H4" s="184">
        <f t="shared" ref="H4:H16" si="2">SUM(F4:G4)</f>
        <v>10538</v>
      </c>
      <c r="I4" s="155">
        <f t="shared" ref="I4:I16" si="3">E4+H4</f>
        <v>270338.59499999997</v>
      </c>
      <c r="J4" s="283">
        <f t="shared" si="0"/>
        <v>753.03229805013916</v>
      </c>
      <c r="K4" s="256">
        <f t="shared" si="1"/>
        <v>9.1149136898627955E-2</v>
      </c>
    </row>
    <row r="5" spans="1:20">
      <c r="A5" s="176" t="s">
        <v>128</v>
      </c>
      <c r="B5" s="148"/>
      <c r="C5" s="154">
        <v>22923</v>
      </c>
      <c r="D5" s="213"/>
      <c r="E5" s="178">
        <v>44672129.449000001</v>
      </c>
      <c r="F5" s="178">
        <v>-21804441</v>
      </c>
      <c r="G5" s="178">
        <v>24302464</v>
      </c>
      <c r="H5" s="184">
        <f t="shared" si="2"/>
        <v>2498023</v>
      </c>
      <c r="I5" s="155">
        <f t="shared" si="3"/>
        <v>47170152.449000001</v>
      </c>
      <c r="J5" s="283">
        <f t="shared" si="0"/>
        <v>2057.7652335645421</v>
      </c>
      <c r="K5" s="256">
        <f t="shared" si="1"/>
        <v>0.1192127864887178</v>
      </c>
    </row>
    <row r="6" spans="1:20">
      <c r="A6" s="176" t="s">
        <v>129</v>
      </c>
      <c r="B6" s="148"/>
      <c r="C6" s="154">
        <v>9737</v>
      </c>
      <c r="D6" s="213"/>
      <c r="E6" s="178">
        <v>3730905.6179999998</v>
      </c>
      <c r="F6" s="178">
        <v>-1887387</v>
      </c>
      <c r="G6" s="178">
        <v>2036165</v>
      </c>
      <c r="H6" s="184">
        <f t="shared" si="2"/>
        <v>148778</v>
      </c>
      <c r="I6" s="155">
        <f t="shared" si="3"/>
        <v>3879683.6179999998</v>
      </c>
      <c r="J6" s="283">
        <f t="shared" si="0"/>
        <v>398.44753188867207</v>
      </c>
      <c r="K6" s="256">
        <f t="shared" si="1"/>
        <v>0.16426060928566755</v>
      </c>
    </row>
    <row r="7" spans="1:20">
      <c r="A7" s="176" t="s">
        <v>130</v>
      </c>
      <c r="B7" s="148"/>
      <c r="C7" s="154">
        <v>1876</v>
      </c>
      <c r="D7" s="213"/>
      <c r="E7" s="178">
        <v>114187516.73</v>
      </c>
      <c r="F7" s="178">
        <v>-56488170</v>
      </c>
      <c r="G7" s="178">
        <v>61944423</v>
      </c>
      <c r="H7" s="184">
        <f t="shared" si="2"/>
        <v>5456253</v>
      </c>
      <c r="I7" s="155">
        <f t="shared" si="3"/>
        <v>119643769.73</v>
      </c>
      <c r="J7" s="283">
        <f t="shared" si="0"/>
        <v>63775.996657782518</v>
      </c>
      <c r="K7" s="256">
        <f t="shared" si="1"/>
        <v>9.2413342825832731E-2</v>
      </c>
    </row>
    <row r="8" spans="1:20">
      <c r="A8" s="176" t="s">
        <v>131</v>
      </c>
      <c r="B8" s="148"/>
      <c r="C8" s="154">
        <v>47</v>
      </c>
      <c r="D8" s="213"/>
      <c r="E8" s="178">
        <v>2293234.84</v>
      </c>
      <c r="F8" s="178">
        <v>-1139214</v>
      </c>
      <c r="G8" s="178">
        <v>1251547</v>
      </c>
      <c r="H8" s="184">
        <f t="shared" si="2"/>
        <v>112333</v>
      </c>
      <c r="I8" s="155">
        <f t="shared" si="3"/>
        <v>2405567.84</v>
      </c>
      <c r="J8" s="283">
        <f t="shared" si="0"/>
        <v>51182.2944680851</v>
      </c>
      <c r="K8" s="256">
        <f t="shared" si="1"/>
        <v>9.1584937720551984E-2</v>
      </c>
    </row>
    <row r="9" spans="1:20">
      <c r="A9" s="176" t="s">
        <v>132</v>
      </c>
      <c r="B9" s="148"/>
      <c r="C9" s="154">
        <v>23</v>
      </c>
      <c r="D9" s="188"/>
      <c r="E9" s="178">
        <f>90638942-E10</f>
        <v>58452995</v>
      </c>
      <c r="F9" s="178">
        <v>-56195162</v>
      </c>
      <c r="G9" s="178">
        <f>95775976-G10</f>
        <v>60775976</v>
      </c>
      <c r="H9" s="184">
        <f t="shared" si="2"/>
        <v>4580814</v>
      </c>
      <c r="I9" s="155">
        <f t="shared" si="3"/>
        <v>63033809</v>
      </c>
      <c r="J9" s="283">
        <f>(I9+I10)/C9</f>
        <v>4139989.3913043477</v>
      </c>
      <c r="K9" s="256">
        <f>I30/(I9+I10)</f>
        <v>5.8826458254314373E-2</v>
      </c>
    </row>
    <row r="10" spans="1:20">
      <c r="A10" s="176" t="s">
        <v>170</v>
      </c>
      <c r="B10" s="148"/>
      <c r="C10" s="154"/>
      <c r="D10" s="188"/>
      <c r="E10" s="178">
        <v>32185947</v>
      </c>
      <c r="F10" s="178">
        <v>-35000000</v>
      </c>
      <c r="G10" s="178">
        <v>35000000</v>
      </c>
      <c r="H10" s="184">
        <f t="shared" si="2"/>
        <v>0</v>
      </c>
      <c r="I10" s="155">
        <f t="shared" si="3"/>
        <v>32185947</v>
      </c>
      <c r="J10" s="283"/>
    </row>
    <row r="11" spans="1:20">
      <c r="A11" s="176" t="s">
        <v>171</v>
      </c>
      <c r="B11" s="148"/>
      <c r="C11" s="154">
        <v>52</v>
      </c>
      <c r="D11" s="213"/>
      <c r="E11" s="178">
        <v>6277474.7079999996</v>
      </c>
      <c r="F11" s="178"/>
      <c r="G11" s="178"/>
      <c r="H11" s="184">
        <f t="shared" si="2"/>
        <v>0</v>
      </c>
      <c r="I11" s="155">
        <f t="shared" si="3"/>
        <v>6277474.7079999996</v>
      </c>
      <c r="J11" s="283">
        <f>I11/C11</f>
        <v>120720.66746153845</v>
      </c>
      <c r="K11" s="256">
        <f>I31/I11</f>
        <v>6.9525666020413379E-2</v>
      </c>
    </row>
    <row r="12" spans="1:20">
      <c r="A12" s="176" t="s">
        <v>133</v>
      </c>
      <c r="B12" s="148"/>
      <c r="C12" s="154">
        <v>1212</v>
      </c>
      <c r="D12" s="213"/>
      <c r="E12" s="178">
        <v>15358991.911</v>
      </c>
      <c r="F12" s="178">
        <v>-4758420</v>
      </c>
      <c r="G12" s="178">
        <v>6396055</v>
      </c>
      <c r="H12" s="184">
        <f t="shared" si="2"/>
        <v>1637635</v>
      </c>
      <c r="I12" s="155">
        <f t="shared" si="3"/>
        <v>16996626.910999998</v>
      </c>
      <c r="J12" s="283">
        <f>I12/C12</f>
        <v>14023.619563531352</v>
      </c>
      <c r="K12" s="256">
        <f>I32/I12</f>
        <v>8.0165644967954072E-2</v>
      </c>
    </row>
    <row r="13" spans="1:20">
      <c r="A13" s="176" t="s">
        <v>134</v>
      </c>
      <c r="B13" s="148"/>
      <c r="C13" s="154">
        <v>1183</v>
      </c>
      <c r="D13" s="213"/>
      <c r="E13" s="178">
        <v>1691500.243</v>
      </c>
      <c r="F13" s="178">
        <v>-324152</v>
      </c>
      <c r="G13" s="178">
        <v>651581</v>
      </c>
      <c r="H13" s="184">
        <f t="shared" si="2"/>
        <v>327429</v>
      </c>
      <c r="I13" s="155">
        <f t="shared" si="3"/>
        <v>2018929.243</v>
      </c>
      <c r="J13" s="283">
        <f>I13/C13</f>
        <v>1706.6181259509722</v>
      </c>
      <c r="K13" s="256">
        <f>I33/I13</f>
        <v>9.3118177203003652E-2</v>
      </c>
      <c r="S13" s="214"/>
    </row>
    <row r="14" spans="1:20">
      <c r="A14" s="176" t="s">
        <v>172</v>
      </c>
      <c r="B14" s="148"/>
      <c r="C14" s="154">
        <v>441</v>
      </c>
      <c r="D14" s="188"/>
      <c r="E14" s="178">
        <v>914592.69799999997</v>
      </c>
      <c r="F14" s="178"/>
      <c r="G14" s="178"/>
      <c r="H14" s="184"/>
      <c r="I14" s="155">
        <f t="shared" si="3"/>
        <v>914592.69799999997</v>
      </c>
      <c r="J14" s="283"/>
      <c r="K14" s="256"/>
      <c r="S14" s="184"/>
      <c r="T14" s="184"/>
    </row>
    <row r="15" spans="1:20">
      <c r="A15" s="176" t="s">
        <v>173</v>
      </c>
      <c r="B15" s="148"/>
      <c r="C15" s="154"/>
      <c r="D15" s="188"/>
      <c r="E15" s="178">
        <v>391992.74800000002</v>
      </c>
      <c r="F15" s="178"/>
      <c r="G15" s="178"/>
      <c r="H15" s="184">
        <f t="shared" si="2"/>
        <v>0</v>
      </c>
      <c r="I15" s="155">
        <f t="shared" si="3"/>
        <v>391992.74800000002</v>
      </c>
      <c r="J15" s="213"/>
      <c r="S15" s="184"/>
      <c r="T15" s="184"/>
    </row>
    <row r="16" spans="1:20">
      <c r="A16" s="176" t="s">
        <v>174</v>
      </c>
      <c r="B16" s="148"/>
      <c r="C16" s="154"/>
      <c r="D16" s="189"/>
      <c r="E16" s="178">
        <v>211160.42800000001</v>
      </c>
      <c r="F16" s="178"/>
      <c r="G16" s="178"/>
      <c r="H16" s="184">
        <f t="shared" si="2"/>
        <v>0</v>
      </c>
      <c r="I16" s="155">
        <f t="shared" si="3"/>
        <v>211160.42800000001</v>
      </c>
      <c r="J16" s="213"/>
      <c r="T16" s="214"/>
    </row>
    <row r="17" spans="1:31">
      <c r="A17" s="148"/>
      <c r="B17" s="148"/>
      <c r="C17" s="156">
        <f>SUM(C3:C16)</f>
        <v>255366</v>
      </c>
      <c r="E17" s="156">
        <f>SUM(E3:E16)</f>
        <v>447379892.70099998</v>
      </c>
      <c r="F17" s="156">
        <f>SUM(F3:F16)</f>
        <v>-256647991</v>
      </c>
      <c r="G17" s="156">
        <f>SUM(G3:G16)</f>
        <v>283504590</v>
      </c>
      <c r="H17" s="156">
        <f>SUM(H3:H16)</f>
        <v>26856599</v>
      </c>
      <c r="I17" s="156">
        <f>SUM(I3:I16)</f>
        <v>474236491.70099998</v>
      </c>
    </row>
    <row r="18" spans="1:31" ht="15.75" thickBot="1">
      <c r="A18" s="148"/>
      <c r="B18" s="148"/>
      <c r="C18" s="148"/>
      <c r="E18" s="148"/>
      <c r="F18" s="148"/>
      <c r="G18" s="148"/>
      <c r="I18" s="148"/>
    </row>
    <row r="19" spans="1:31">
      <c r="A19" s="148" t="s">
        <v>19</v>
      </c>
      <c r="B19" s="148"/>
      <c r="C19" s="157">
        <f>C3+C4</f>
        <v>217872</v>
      </c>
      <c r="E19" s="158">
        <f>E3+E4</f>
        <v>167011451.32800001</v>
      </c>
      <c r="F19" s="158">
        <f>F3+F4</f>
        <v>-79051045</v>
      </c>
      <c r="G19" s="158">
        <f>G3+G4</f>
        <v>91146379</v>
      </c>
      <c r="H19" s="158">
        <f>H3+H4</f>
        <v>12095334</v>
      </c>
      <c r="I19" s="157">
        <f>I3+I4</f>
        <v>179106785.32800001</v>
      </c>
    </row>
    <row r="20" spans="1:31" ht="7.15" customHeight="1">
      <c r="A20" s="148"/>
      <c r="B20" s="148"/>
      <c r="C20" s="159"/>
      <c r="E20" s="148"/>
      <c r="F20" s="148"/>
      <c r="G20" s="148"/>
      <c r="H20" s="148"/>
      <c r="I20" s="159"/>
    </row>
    <row r="21" spans="1:31" ht="15.75" thickBot="1">
      <c r="A21" s="148" t="s">
        <v>175</v>
      </c>
      <c r="B21" s="148"/>
      <c r="C21" s="173">
        <f>SUM(C5:C8,C11:C13)</f>
        <v>37030</v>
      </c>
      <c r="E21" s="174">
        <f>SUM(E5:E8,E11:E13)</f>
        <v>188211753.49900001</v>
      </c>
      <c r="F21" s="174">
        <f>SUM(F5:F8,F11:F13)</f>
        <v>-86401784</v>
      </c>
      <c r="G21" s="174">
        <f>SUM(G5:G8,G11:G13)</f>
        <v>96582235</v>
      </c>
      <c r="H21" s="174">
        <f>SUM(H5:H8,H11:H13)</f>
        <v>10180451</v>
      </c>
      <c r="I21" s="173">
        <f>SUM(I5:I8,I11:I13)</f>
        <v>198392204.49899998</v>
      </c>
      <c r="Z21" s="1" t="s">
        <v>314</v>
      </c>
    </row>
    <row r="22" spans="1:31">
      <c r="A22" s="148"/>
      <c r="B22" s="148"/>
      <c r="C22" s="148"/>
      <c r="D22" s="148"/>
      <c r="E22" s="148"/>
      <c r="M22" s="1" t="s">
        <v>322</v>
      </c>
      <c r="Z22" s="1" t="s">
        <v>210</v>
      </c>
      <c r="AA22" s="257" t="s">
        <v>341</v>
      </c>
      <c r="AC22" s="1" t="s">
        <v>212</v>
      </c>
      <c r="AD22" s="257" t="s">
        <v>340</v>
      </c>
    </row>
    <row r="23" spans="1:31" ht="53.45" customHeight="1">
      <c r="A23" s="149"/>
      <c r="B23" s="160"/>
      <c r="C23" s="168" t="s">
        <v>176</v>
      </c>
      <c r="D23" s="168" t="s">
        <v>177</v>
      </c>
      <c r="E23" s="152" t="s">
        <v>178</v>
      </c>
      <c r="F23" s="152" t="s">
        <v>179</v>
      </c>
      <c r="G23" s="152" t="s">
        <v>180</v>
      </c>
      <c r="H23" s="152" t="s">
        <v>181</v>
      </c>
      <c r="I23" s="152" t="s">
        <v>182</v>
      </c>
      <c r="O23" s="258" t="str">
        <f>AA22&amp;" Billed Schedule 75 Revenue"</f>
        <v>July Billed Schedule 75 Revenue</v>
      </c>
      <c r="P23" s="258" t="str">
        <f>AA22&amp;" Billed kWhs"</f>
        <v>July Billed kWhs</v>
      </c>
      <c r="Q23" s="258" t="str">
        <f>AA22&amp;" Unbilled kWhs"</f>
        <v>July Unbilled kWhs</v>
      </c>
      <c r="R23" s="258" t="s">
        <v>320</v>
      </c>
      <c r="S23" s="258" t="s">
        <v>213</v>
      </c>
      <c r="T23" s="258" t="str">
        <f>AD22&amp;" Unbilled kWhs reversal"</f>
        <v>June Unbilled kWhs reversal</v>
      </c>
      <c r="U23" s="258" t="s">
        <v>320</v>
      </c>
      <c r="V23" s="258" t="str">
        <f>AD22&amp;" Schedule 75 Unbilled Reversal"</f>
        <v>June Schedule 75 Unbilled Reversal</v>
      </c>
      <c r="X23" s="258" t="str">
        <f>"Total "&amp;AA22&amp;" Schedule 75 Revenue"</f>
        <v>Total July Schedule 75 Revenue</v>
      </c>
      <c r="Z23" s="258" t="str">
        <f>"Calendar "&amp;AA22&amp;" Usage"</f>
        <v>Calendar July Usage</v>
      </c>
      <c r="AA23" s="258" t="str">
        <f>R23</f>
        <v>11/1/2018 rate</v>
      </c>
      <c r="AB23" s="258" t="s">
        <v>214</v>
      </c>
      <c r="AC23" s="258" t="s">
        <v>215</v>
      </c>
      <c r="AD23" s="258" t="str">
        <f>"implied "&amp;AD22&amp;" unbilled/Cancel-Rebill True-up kWhs"</f>
        <v>implied June unbilled/Cancel-Rebill True-up kWhs</v>
      </c>
    </row>
    <row r="24" spans="1:31">
      <c r="A24" s="176" t="s">
        <v>127</v>
      </c>
      <c r="B24" s="148"/>
      <c r="C24" s="177">
        <v>2022173.5</v>
      </c>
      <c r="D24" s="177">
        <v>15219318.93</v>
      </c>
      <c r="E24" s="179">
        <v>-7448385</v>
      </c>
      <c r="F24" s="179">
        <v>8533724</v>
      </c>
      <c r="G24" s="170">
        <f>SUM(D24:F24)</f>
        <v>16304657.93</v>
      </c>
      <c r="H24" s="170">
        <f>-J62</f>
        <v>-46499.216509999998</v>
      </c>
      <c r="I24" s="170">
        <f>SUM(G24:H24)</f>
        <v>16258158.71349</v>
      </c>
      <c r="M24" s="1" t="s">
        <v>216</v>
      </c>
      <c r="O24" s="281">
        <v>-193401.75</v>
      </c>
      <c r="P24" s="259">
        <f t="shared" ref="P24:P29" si="4">E3</f>
        <v>166751650.73300001</v>
      </c>
      <c r="Q24" s="259">
        <f t="shared" ref="Q24:Q29" si="5">G3</f>
        <v>91004591</v>
      </c>
      <c r="R24" s="260">
        <v>-1.16E-3</v>
      </c>
      <c r="S24" s="261">
        <f>Q24*R24</f>
        <v>-105565.32556</v>
      </c>
      <c r="T24" s="259">
        <f t="shared" ref="T24:T29" si="6">F3</f>
        <v>-78919795</v>
      </c>
      <c r="U24" s="260">
        <f>R24</f>
        <v>-1.16E-3</v>
      </c>
      <c r="V24" s="262">
        <f>T24*U24</f>
        <v>91546.962199999994</v>
      </c>
      <c r="X24" s="263">
        <f>O24+S24+V24</f>
        <v>-207420.11336000002</v>
      </c>
      <c r="Z24" s="264">
        <f>P24+Q24+T24</f>
        <v>178836446.73300001</v>
      </c>
      <c r="AA24" s="188">
        <f>R24</f>
        <v>-1.16E-3</v>
      </c>
      <c r="AB24" s="214">
        <f>Z24*AA24</f>
        <v>-207450.27821028003</v>
      </c>
      <c r="AC24" s="263">
        <f>X24-AB24</f>
        <v>30.164850280008977</v>
      </c>
      <c r="AD24" s="264">
        <f>AC24/U24</f>
        <v>-26004.181275869807</v>
      </c>
      <c r="AE24" s="265">
        <f>AC24/X24</f>
        <v>-1.4542876190437048E-4</v>
      </c>
    </row>
    <row r="25" spans="1:31">
      <c r="A25" s="176" t="s">
        <v>169</v>
      </c>
      <c r="B25" s="148"/>
      <c r="C25" s="177">
        <v>3285</v>
      </c>
      <c r="D25" s="177">
        <v>23680.6</v>
      </c>
      <c r="E25" s="179">
        <v>-8090</v>
      </c>
      <c r="F25" s="179">
        <v>8642</v>
      </c>
      <c r="G25" s="170">
        <f t="shared" ref="G25:G33" si="7">SUM(D25:F25)</f>
        <v>24232.6</v>
      </c>
      <c r="H25" s="170">
        <f t="shared" ref="H25:H29" si="8">-J63</f>
        <v>286.09676000000002</v>
      </c>
      <c r="I25" s="170">
        <f t="shared" ref="I25:I36" si="9">SUM(G25:H25)</f>
        <v>24518.696759999999</v>
      </c>
      <c r="M25" s="1" t="s">
        <v>217</v>
      </c>
      <c r="O25" s="281">
        <v>-301.37</v>
      </c>
      <c r="P25" s="259">
        <f t="shared" si="4"/>
        <v>259800.595</v>
      </c>
      <c r="Q25" s="259">
        <f t="shared" si="5"/>
        <v>141788</v>
      </c>
      <c r="R25" s="260">
        <v>-1.16E-3</v>
      </c>
      <c r="S25" s="261">
        <f>Q25*R25</f>
        <v>-164.47408000000001</v>
      </c>
      <c r="T25" s="259">
        <f t="shared" si="6"/>
        <v>-131250</v>
      </c>
      <c r="U25" s="260">
        <f t="shared" ref="U25:U32" si="10">R25</f>
        <v>-1.16E-3</v>
      </c>
      <c r="V25" s="262">
        <f t="shared" ref="V25:V32" si="11">T25*U25</f>
        <v>152.25</v>
      </c>
      <c r="X25" s="263">
        <f t="shared" ref="X25:X32" si="12">O25+S25+V25</f>
        <v>-313.59408000000002</v>
      </c>
      <c r="Z25" s="264">
        <f t="shared" ref="Z25:Z32" si="13">P25+Q25+T25</f>
        <v>270338.59499999997</v>
      </c>
      <c r="AA25" s="188">
        <f t="shared" ref="AA25:AA32" si="14">R25</f>
        <v>-1.16E-3</v>
      </c>
      <c r="AB25" s="214">
        <f t="shared" ref="AB25:AB32" si="15">Z25*AA25</f>
        <v>-313.59277019999996</v>
      </c>
      <c r="AC25" s="263">
        <f t="shared" ref="AC25:AC32" si="16">X25-AB25</f>
        <v>-1.3098000000582033E-3</v>
      </c>
      <c r="AD25" s="264">
        <f t="shared" ref="AD25:AD32" si="17">AC25/U25</f>
        <v>1.1291379310846581</v>
      </c>
      <c r="AE25" s="265">
        <f t="shared" ref="AE25:AE33" si="18">AC25/X25</f>
        <v>4.1767370100169089E-6</v>
      </c>
    </row>
    <row r="26" spans="1:31">
      <c r="A26" s="176" t="s">
        <v>128</v>
      </c>
      <c r="B26" s="148"/>
      <c r="C26" s="177">
        <v>466162.08</v>
      </c>
      <c r="D26" s="177">
        <v>5325489.03</v>
      </c>
      <c r="E26" s="179">
        <v>-2668001</v>
      </c>
      <c r="F26" s="179">
        <v>2927968</v>
      </c>
      <c r="G26" s="170">
        <f t="shared" si="7"/>
        <v>5585456.0300000003</v>
      </c>
      <c r="H26" s="170">
        <f t="shared" si="8"/>
        <v>-22207.810900000004</v>
      </c>
      <c r="I26" s="170">
        <f t="shared" si="9"/>
        <v>5563248.2191000003</v>
      </c>
      <c r="M26" s="1" t="s">
        <v>218</v>
      </c>
      <c r="O26" s="281">
        <v>24122.91</v>
      </c>
      <c r="P26" s="259">
        <f t="shared" si="4"/>
        <v>44672129.449000001</v>
      </c>
      <c r="Q26" s="259">
        <f t="shared" si="5"/>
        <v>24302464</v>
      </c>
      <c r="R26" s="266">
        <v>5.4000000000000001E-4</v>
      </c>
      <c r="S26" s="261">
        <f>Q26*R26</f>
        <v>13123.33056</v>
      </c>
      <c r="T26" s="259">
        <f t="shared" si="6"/>
        <v>-21804441</v>
      </c>
      <c r="U26" s="260">
        <f t="shared" si="10"/>
        <v>5.4000000000000001E-4</v>
      </c>
      <c r="V26" s="262">
        <f t="shared" si="11"/>
        <v>-11774.398139999999</v>
      </c>
      <c r="X26" s="263">
        <f t="shared" si="12"/>
        <v>25471.842420000001</v>
      </c>
      <c r="Z26" s="264">
        <f t="shared" si="13"/>
        <v>47170152.449000001</v>
      </c>
      <c r="AA26" s="267">
        <f t="shared" si="14"/>
        <v>5.4000000000000001E-4</v>
      </c>
      <c r="AB26" s="214">
        <f t="shared" si="15"/>
        <v>25471.882322460002</v>
      </c>
      <c r="AC26" s="263">
        <f t="shared" si="16"/>
        <v>-3.9902460001030704E-2</v>
      </c>
      <c r="AD26" s="264">
        <f t="shared" si="17"/>
        <v>-73.893444446353158</v>
      </c>
      <c r="AE26" s="265">
        <f t="shared" si="18"/>
        <v>-1.5665321472662716E-6</v>
      </c>
    </row>
    <row r="27" spans="1:31">
      <c r="A27" s="176" t="s">
        <v>129</v>
      </c>
      <c r="B27" s="148"/>
      <c r="C27" s="177">
        <v>196829.83</v>
      </c>
      <c r="D27" s="177">
        <v>612840.82999999996</v>
      </c>
      <c r="E27" s="179">
        <v>-319842</v>
      </c>
      <c r="F27" s="179">
        <v>335767</v>
      </c>
      <c r="G27" s="170">
        <f t="shared" si="7"/>
        <v>628765.82999999996</v>
      </c>
      <c r="H27" s="170">
        <f t="shared" si="8"/>
        <v>-1266.9119300000002</v>
      </c>
      <c r="I27" s="170">
        <f t="shared" si="9"/>
        <v>627498.91807000001</v>
      </c>
      <c r="M27" s="1" t="s">
        <v>219</v>
      </c>
      <c r="O27" s="281">
        <v>2015.86</v>
      </c>
      <c r="P27" s="259">
        <f t="shared" si="4"/>
        <v>3730905.6179999998</v>
      </c>
      <c r="Q27" s="259">
        <f t="shared" si="5"/>
        <v>2036165</v>
      </c>
      <c r="R27" s="266">
        <v>5.4000000000000001E-4</v>
      </c>
      <c r="S27" s="261">
        <f t="shared" ref="S27:S32" si="19">Q27*R27</f>
        <v>1099.5291</v>
      </c>
      <c r="T27" s="259">
        <f t="shared" si="6"/>
        <v>-1887387</v>
      </c>
      <c r="U27" s="260">
        <f t="shared" si="10"/>
        <v>5.4000000000000001E-4</v>
      </c>
      <c r="V27" s="262">
        <f t="shared" si="11"/>
        <v>-1019.18898</v>
      </c>
      <c r="X27" s="263">
        <f t="shared" si="12"/>
        <v>2096.20012</v>
      </c>
      <c r="Z27" s="264">
        <f t="shared" si="13"/>
        <v>3879683.6179999998</v>
      </c>
      <c r="AA27" s="267">
        <f t="shared" si="14"/>
        <v>5.4000000000000001E-4</v>
      </c>
      <c r="AB27" s="214">
        <f t="shared" si="15"/>
        <v>2095.0291537200001</v>
      </c>
      <c r="AC27" s="263">
        <f t="shared" si="16"/>
        <v>1.1709662799999023</v>
      </c>
      <c r="AD27" s="264">
        <f t="shared" si="17"/>
        <v>2168.456074073893</v>
      </c>
      <c r="AE27" s="265">
        <f t="shared" si="18"/>
        <v>5.5861378349692219E-4</v>
      </c>
    </row>
    <row r="28" spans="1:31">
      <c r="A28" s="176" t="s">
        <v>130</v>
      </c>
      <c r="B28" s="148"/>
      <c r="C28" s="177">
        <v>939276.66</v>
      </c>
      <c r="D28" s="177">
        <v>10552450.130000001</v>
      </c>
      <c r="E28" s="179">
        <v>-4823066</v>
      </c>
      <c r="F28" s="179">
        <v>5233606</v>
      </c>
      <c r="G28" s="170">
        <f t="shared" si="7"/>
        <v>10962990.130000001</v>
      </c>
      <c r="H28" s="170">
        <f t="shared" si="8"/>
        <v>-38877.397770000003</v>
      </c>
      <c r="I28" s="170">
        <f t="shared" si="9"/>
        <v>10924112.73223</v>
      </c>
      <c r="M28" s="1" t="s">
        <v>220</v>
      </c>
      <c r="O28" s="281">
        <v>61661.24</v>
      </c>
      <c r="P28" s="259">
        <f t="shared" si="4"/>
        <v>114187516.73</v>
      </c>
      <c r="Q28" s="259">
        <f t="shared" si="5"/>
        <v>61944423</v>
      </c>
      <c r="R28" s="266">
        <v>5.4000000000000001E-4</v>
      </c>
      <c r="S28" s="261">
        <f t="shared" si="19"/>
        <v>33449.988420000001</v>
      </c>
      <c r="T28" s="259">
        <f t="shared" si="6"/>
        <v>-56488170</v>
      </c>
      <c r="U28" s="260">
        <f t="shared" si="10"/>
        <v>5.4000000000000001E-4</v>
      </c>
      <c r="V28" s="262">
        <f t="shared" si="11"/>
        <v>-30503.611799999999</v>
      </c>
      <c r="X28" s="263">
        <f t="shared" si="12"/>
        <v>64607.616620000001</v>
      </c>
      <c r="Z28" s="264">
        <f t="shared" si="13"/>
        <v>119643769.73000002</v>
      </c>
      <c r="AA28" s="267">
        <f t="shared" si="14"/>
        <v>5.4000000000000001E-4</v>
      </c>
      <c r="AB28" s="214">
        <f t="shared" si="15"/>
        <v>64607.635654200014</v>
      </c>
      <c r="AC28" s="263">
        <f t="shared" si="16"/>
        <v>-1.9034200013265945E-2</v>
      </c>
      <c r="AD28" s="264">
        <f t="shared" si="17"/>
        <v>-35.248518543085083</v>
      </c>
      <c r="AE28" s="265">
        <f t="shared" si="18"/>
        <v>-2.9461232295905027E-7</v>
      </c>
    </row>
    <row r="29" spans="1:31">
      <c r="A29" s="176" t="s">
        <v>131</v>
      </c>
      <c r="B29" s="148"/>
      <c r="C29" s="177">
        <v>23616.67</v>
      </c>
      <c r="D29" s="177">
        <v>210025.77</v>
      </c>
      <c r="E29" s="179">
        <v>-99989</v>
      </c>
      <c r="F29" s="179">
        <v>108351</v>
      </c>
      <c r="G29" s="170">
        <f t="shared" si="7"/>
        <v>218387.77</v>
      </c>
      <c r="H29" s="170">
        <f t="shared" si="8"/>
        <v>-707.03964000000008</v>
      </c>
      <c r="I29" s="170">
        <f t="shared" si="9"/>
        <v>217680.73035999999</v>
      </c>
      <c r="M29" s="1" t="s">
        <v>221</v>
      </c>
      <c r="O29" s="281">
        <v>1238.33</v>
      </c>
      <c r="P29" s="259">
        <f t="shared" si="4"/>
        <v>2293234.84</v>
      </c>
      <c r="Q29" s="259">
        <f t="shared" si="5"/>
        <v>1251547</v>
      </c>
      <c r="R29" s="266">
        <v>5.4000000000000001E-4</v>
      </c>
      <c r="S29" s="261">
        <f t="shared" si="19"/>
        <v>675.83537999999999</v>
      </c>
      <c r="T29" s="259">
        <f t="shared" si="6"/>
        <v>-1139214</v>
      </c>
      <c r="U29" s="260">
        <f t="shared" si="10"/>
        <v>5.4000000000000001E-4</v>
      </c>
      <c r="V29" s="262">
        <f t="shared" si="11"/>
        <v>-615.17556000000002</v>
      </c>
      <c r="X29" s="263">
        <f t="shared" si="12"/>
        <v>1298.9898199999998</v>
      </c>
      <c r="Z29" s="264">
        <f t="shared" si="13"/>
        <v>2405567.84</v>
      </c>
      <c r="AA29" s="267">
        <f t="shared" si="14"/>
        <v>5.4000000000000001E-4</v>
      </c>
      <c r="AB29" s="214">
        <f t="shared" si="15"/>
        <v>1299.0066336</v>
      </c>
      <c r="AC29" s="263">
        <f t="shared" si="16"/>
        <v>-1.6813600000205042E-2</v>
      </c>
      <c r="AD29" s="264">
        <f t="shared" si="17"/>
        <v>-31.136296296676004</v>
      </c>
      <c r="AE29" s="265">
        <f t="shared" si="18"/>
        <v>-1.2943596432653372E-5</v>
      </c>
    </row>
    <row r="30" spans="1:31">
      <c r="A30" s="176" t="s">
        <v>132</v>
      </c>
      <c r="B30" s="148"/>
      <c r="C30" s="177">
        <v>552000</v>
      </c>
      <c r="D30" s="177">
        <f>5548297.86-82306.35</f>
        <v>5465991.5100000007</v>
      </c>
      <c r="E30" s="179">
        <v>-6157276</v>
      </c>
      <c r="F30" s="179">
        <v>6318744</v>
      </c>
      <c r="G30" s="170">
        <f t="shared" si="7"/>
        <v>5627459.5100000007</v>
      </c>
      <c r="H30" s="170">
        <f>-J68-I69</f>
        <v>-26018.508679999999</v>
      </c>
      <c r="I30" s="170">
        <f t="shared" si="9"/>
        <v>5601441.0013200007</v>
      </c>
      <c r="J30" s="214"/>
      <c r="M30" s="1" t="s">
        <v>222</v>
      </c>
      <c r="O30" s="281">
        <v>3389.82</v>
      </c>
      <c r="P30" s="259">
        <f>E11</f>
        <v>6277474.7079999996</v>
      </c>
      <c r="Q30" s="259">
        <f>G11</f>
        <v>0</v>
      </c>
      <c r="R30" s="266">
        <v>5.4000000000000001E-4</v>
      </c>
      <c r="S30" s="261">
        <f t="shared" si="19"/>
        <v>0</v>
      </c>
      <c r="T30" s="259">
        <f>F11</f>
        <v>0</v>
      </c>
      <c r="U30" s="260">
        <f t="shared" si="10"/>
        <v>5.4000000000000001E-4</v>
      </c>
      <c r="V30" s="262">
        <f t="shared" si="11"/>
        <v>0</v>
      </c>
      <c r="X30" s="263">
        <f t="shared" si="12"/>
        <v>3389.82</v>
      </c>
      <c r="Z30" s="264">
        <f t="shared" si="13"/>
        <v>6277474.7079999996</v>
      </c>
      <c r="AA30" s="267">
        <f t="shared" si="14"/>
        <v>5.4000000000000001E-4</v>
      </c>
      <c r="AB30" s="214">
        <f t="shared" si="15"/>
        <v>3389.8363423199999</v>
      </c>
      <c r="AC30" s="263">
        <f t="shared" si="16"/>
        <v>-1.6342319999694155E-2</v>
      </c>
      <c r="AD30" s="264">
        <f t="shared" si="17"/>
        <v>-30.263555554989175</v>
      </c>
      <c r="AE30" s="265">
        <f t="shared" si="18"/>
        <v>-4.820999345007745E-6</v>
      </c>
    </row>
    <row r="31" spans="1:31">
      <c r="A31" s="176" t="s">
        <v>171</v>
      </c>
      <c r="B31" s="148"/>
      <c r="C31" s="177">
        <v>1040</v>
      </c>
      <c r="D31" s="177">
        <v>436445.61</v>
      </c>
      <c r="E31" s="179"/>
      <c r="F31" s="179"/>
      <c r="G31" s="170">
        <f t="shared" si="7"/>
        <v>436445.61</v>
      </c>
      <c r="H31" s="170">
        <f>-J70</f>
        <v>0</v>
      </c>
      <c r="I31" s="170">
        <f t="shared" si="9"/>
        <v>436445.61</v>
      </c>
      <c r="M31" s="1" t="s">
        <v>223</v>
      </c>
      <c r="O31" s="281">
        <v>8293.7900000000009</v>
      </c>
      <c r="P31" s="259">
        <f>E12</f>
        <v>15358991.911</v>
      </c>
      <c r="Q31" s="259">
        <f>G12</f>
        <v>6396055</v>
      </c>
      <c r="R31" s="266">
        <v>5.4000000000000001E-4</v>
      </c>
      <c r="S31" s="261">
        <f t="shared" si="19"/>
        <v>3453.8697000000002</v>
      </c>
      <c r="T31" s="259">
        <f>F12</f>
        <v>-4758420</v>
      </c>
      <c r="U31" s="260">
        <f t="shared" si="10"/>
        <v>5.4000000000000001E-4</v>
      </c>
      <c r="V31" s="262">
        <f t="shared" si="11"/>
        <v>-2569.5468000000001</v>
      </c>
      <c r="X31" s="263">
        <f>O31+S31+V31</f>
        <v>9178.1129000000001</v>
      </c>
      <c r="Z31" s="264">
        <f t="shared" si="13"/>
        <v>16996626.910999998</v>
      </c>
      <c r="AA31" s="267">
        <f t="shared" si="14"/>
        <v>5.4000000000000001E-4</v>
      </c>
      <c r="AB31" s="214">
        <f t="shared" si="15"/>
        <v>9178.1785319399987</v>
      </c>
      <c r="AC31" s="263">
        <f t="shared" si="16"/>
        <v>-6.56319399986387E-2</v>
      </c>
      <c r="AD31" s="264">
        <f t="shared" si="17"/>
        <v>-121.5406296271087</v>
      </c>
      <c r="AE31" s="265">
        <f t="shared" si="18"/>
        <v>-7.1509187905760783E-6</v>
      </c>
    </row>
    <row r="32" spans="1:31">
      <c r="A32" s="176" t="s">
        <v>133</v>
      </c>
      <c r="B32" s="148"/>
      <c r="C32" s="177">
        <v>24320</v>
      </c>
      <c r="D32" s="177">
        <v>1247113.92</v>
      </c>
      <c r="E32" s="179">
        <v>-425950</v>
      </c>
      <c r="F32" s="179">
        <v>551302</v>
      </c>
      <c r="G32" s="170">
        <f t="shared" si="7"/>
        <v>1372465.92</v>
      </c>
      <c r="H32" s="170">
        <f>-J71</f>
        <v>-9920.3613999999998</v>
      </c>
      <c r="I32" s="170">
        <f t="shared" si="9"/>
        <v>1362545.5585999999</v>
      </c>
      <c r="M32" s="1" t="s">
        <v>224</v>
      </c>
      <c r="O32" s="281">
        <v>914.01</v>
      </c>
      <c r="P32" s="259">
        <f>E13</f>
        <v>1691500.243</v>
      </c>
      <c r="Q32" s="259">
        <f>G13</f>
        <v>651581</v>
      </c>
      <c r="R32" s="266">
        <v>5.4000000000000001E-4</v>
      </c>
      <c r="S32" s="261">
        <f t="shared" si="19"/>
        <v>351.85374000000002</v>
      </c>
      <c r="T32" s="259">
        <f>F13</f>
        <v>-324152</v>
      </c>
      <c r="U32" s="260">
        <f t="shared" si="10"/>
        <v>5.4000000000000001E-4</v>
      </c>
      <c r="V32" s="262">
        <f t="shared" si="11"/>
        <v>-175.04208</v>
      </c>
      <c r="X32" s="263">
        <f t="shared" si="12"/>
        <v>1090.8216600000001</v>
      </c>
      <c r="Z32" s="264">
        <f t="shared" si="13"/>
        <v>2018929.2429999998</v>
      </c>
      <c r="AA32" s="267">
        <f t="shared" si="14"/>
        <v>5.4000000000000001E-4</v>
      </c>
      <c r="AB32" s="214">
        <f t="shared" si="15"/>
        <v>1090.2217912199999</v>
      </c>
      <c r="AC32" s="263">
        <f t="shared" si="16"/>
        <v>0.59986878000017896</v>
      </c>
      <c r="AD32" s="264">
        <f t="shared" si="17"/>
        <v>1110.8681111114424</v>
      </c>
      <c r="AE32" s="265">
        <f t="shared" si="18"/>
        <v>5.4992378864220472E-4</v>
      </c>
    </row>
    <row r="33" spans="1:31">
      <c r="A33" s="176" t="s">
        <v>134</v>
      </c>
      <c r="B33" s="148"/>
      <c r="C33" s="177">
        <v>23960</v>
      </c>
      <c r="D33" s="177">
        <v>163451.73000000001</v>
      </c>
      <c r="E33" s="179">
        <v>-39501</v>
      </c>
      <c r="F33" s="179">
        <v>65685</v>
      </c>
      <c r="G33" s="170">
        <f t="shared" si="7"/>
        <v>189635.73</v>
      </c>
      <c r="H33" s="170">
        <f>-J72</f>
        <v>-1636.7189900000001</v>
      </c>
      <c r="I33" s="170">
        <f t="shared" si="9"/>
        <v>187999.01101000002</v>
      </c>
      <c r="O33" s="187">
        <f>SUM(O24:O32)</f>
        <v>-92067.160000000018</v>
      </c>
      <c r="P33" s="268">
        <f>SUM(P24:P32)</f>
        <v>355223204.82699996</v>
      </c>
      <c r="Q33" s="268">
        <f>SUM(Q24:Q32)</f>
        <v>187728614</v>
      </c>
      <c r="S33" s="187">
        <f>SUM(S24:S32)</f>
        <v>-53575.392739999996</v>
      </c>
      <c r="T33" s="268">
        <f>SUM(T24:T32)</f>
        <v>-165452829</v>
      </c>
      <c r="V33" s="187">
        <f>SUM(V24:V32)</f>
        <v>45042.248839999986</v>
      </c>
      <c r="X33" s="187">
        <f>SUM(X24:X32)</f>
        <v>-100600.30390000001</v>
      </c>
      <c r="Z33" s="268">
        <f>SUM(Z24:Z32)</f>
        <v>377498989.82699996</v>
      </c>
      <c r="AB33" s="268">
        <f>SUM(AB24:AB32)</f>
        <v>-100632.08055101999</v>
      </c>
      <c r="AC33" s="187">
        <f>SUM(AC24:AC32)</f>
        <v>31.776651019996166</v>
      </c>
      <c r="AD33" s="268">
        <f>SUM(AD24:AD32)</f>
        <v>-23015.810397221601</v>
      </c>
      <c r="AE33" s="265">
        <f t="shared" si="18"/>
        <v>-3.1587032830023254E-4</v>
      </c>
    </row>
    <row r="34" spans="1:31">
      <c r="A34" s="176" t="s">
        <v>183</v>
      </c>
      <c r="B34" s="148"/>
      <c r="C34" s="170"/>
      <c r="D34" s="177">
        <v>554829.85</v>
      </c>
      <c r="E34" s="177"/>
      <c r="F34" s="177"/>
      <c r="G34" s="170">
        <f>SUM(D34:F34)</f>
        <v>554829.85</v>
      </c>
      <c r="H34" s="170"/>
      <c r="I34" s="170">
        <f t="shared" si="9"/>
        <v>554829.85</v>
      </c>
      <c r="U34" s="269"/>
    </row>
    <row r="35" spans="1:31">
      <c r="A35" s="176" t="s">
        <v>184</v>
      </c>
      <c r="B35" s="148"/>
      <c r="C35" s="188"/>
      <c r="D35" s="177">
        <v>2049941.78</v>
      </c>
      <c r="E35" s="177"/>
      <c r="F35" s="177"/>
      <c r="G35" s="170">
        <f>SUM(D35:F35)</f>
        <v>2049941.78</v>
      </c>
      <c r="H35" s="170"/>
      <c r="I35" s="170">
        <f t="shared" si="9"/>
        <v>2049941.78</v>
      </c>
      <c r="U35" s="269" t="s">
        <v>321</v>
      </c>
      <c r="V35" s="1" t="s">
        <v>225</v>
      </c>
      <c r="X35" s="188">
        <v>0.95444899999999999</v>
      </c>
      <c r="AA35" s="1" t="s">
        <v>226</v>
      </c>
      <c r="AB35" s="1" t="s">
        <v>227</v>
      </c>
      <c r="AD35" s="1" t="s">
        <v>228</v>
      </c>
    </row>
    <row r="36" spans="1:31">
      <c r="A36" s="176" t="s">
        <v>185</v>
      </c>
      <c r="B36" s="148"/>
      <c r="C36" s="188"/>
      <c r="D36" s="177">
        <v>1547073.03</v>
      </c>
      <c r="E36" s="177"/>
      <c r="F36" s="177"/>
      <c r="G36" s="170">
        <f>SUM(D36:F36)</f>
        <v>1547073.03</v>
      </c>
      <c r="H36" s="170"/>
      <c r="I36" s="170">
        <f t="shared" si="9"/>
        <v>1547073.03</v>
      </c>
      <c r="T36" s="1" t="s">
        <v>138</v>
      </c>
      <c r="U36" s="1" t="s">
        <v>229</v>
      </c>
      <c r="X36" s="270">
        <f>(X24+X25)*X35</f>
        <v>-198271.22933240057</v>
      </c>
      <c r="Z36" s="1" t="s">
        <v>19</v>
      </c>
      <c r="AA36" s="184">
        <f>P24+P25+Q24+Q25+T24+T25</f>
        <v>179106785.32800001</v>
      </c>
      <c r="AB36" s="188">
        <v>-1.1100000000000001E-3</v>
      </c>
      <c r="AC36" s="263">
        <f>AA36*AB36</f>
        <v>-198808.53171408002</v>
      </c>
      <c r="AD36" s="263">
        <f>X36-AC36</f>
        <v>537.30238167944481</v>
      </c>
      <c r="AE36" s="265">
        <f>AD36/X36</f>
        <v>-2.7099361994606915E-3</v>
      </c>
    </row>
    <row r="37" spans="1:31">
      <c r="A37" s="148"/>
      <c r="B37" s="148"/>
      <c r="C37" s="162">
        <f t="shared" ref="C37:I37" si="20">SUM(C24:C36)</f>
        <v>4252663.74</v>
      </c>
      <c r="D37" s="162">
        <f t="shared" si="20"/>
        <v>43408652.719999999</v>
      </c>
      <c r="E37" s="162">
        <f t="shared" si="20"/>
        <v>-21990100</v>
      </c>
      <c r="F37" s="162">
        <f t="shared" si="20"/>
        <v>24083789</v>
      </c>
      <c r="G37" s="162">
        <f t="shared" si="20"/>
        <v>45502341.719999999</v>
      </c>
      <c r="H37" s="162">
        <f t="shared" si="20"/>
        <v>-146847.86906</v>
      </c>
      <c r="I37" s="162">
        <f t="shared" si="20"/>
        <v>45355493.850939997</v>
      </c>
      <c r="T37" s="1" t="s">
        <v>138</v>
      </c>
      <c r="U37" s="1" t="s">
        <v>230</v>
      </c>
      <c r="X37" s="270">
        <f>SUM(X26:X32)*X35</f>
        <v>102253.36987534947</v>
      </c>
      <c r="Z37" s="1" t="s">
        <v>175</v>
      </c>
      <c r="AA37" s="184">
        <f>SUM(P26:Q32,T26:T32)</f>
        <v>198392204.49899995</v>
      </c>
      <c r="AB37" s="188">
        <v>5.1999999999999995E-4</v>
      </c>
      <c r="AC37" s="263">
        <f>AA37*AB37</f>
        <v>103163.94633947997</v>
      </c>
      <c r="AD37" s="263">
        <f>X37-AC37</f>
        <v>-910.57646413049952</v>
      </c>
      <c r="AE37" s="265">
        <f>AD37/X37</f>
        <v>-8.9050998049308785E-3</v>
      </c>
    </row>
    <row r="38" spans="1:31" ht="15.75" thickBot="1">
      <c r="A38" s="148"/>
      <c r="B38" s="148"/>
      <c r="D38" s="163"/>
      <c r="E38" s="148"/>
      <c r="F38" s="148"/>
      <c r="Z38" s="1" t="s">
        <v>211</v>
      </c>
    </row>
    <row r="39" spans="1:31">
      <c r="A39" s="148" t="s">
        <v>19</v>
      </c>
      <c r="B39" s="148"/>
      <c r="C39" s="165">
        <f t="shared" ref="C39:I39" si="21">C24+C25</f>
        <v>2025458.5</v>
      </c>
      <c r="D39" s="164">
        <f t="shared" si="21"/>
        <v>15242999.529999999</v>
      </c>
      <c r="E39" s="164">
        <f t="shared" si="21"/>
        <v>-7456475</v>
      </c>
      <c r="F39" s="164">
        <f t="shared" si="21"/>
        <v>8542366</v>
      </c>
      <c r="G39" s="164">
        <f t="shared" si="21"/>
        <v>16328890.529999999</v>
      </c>
      <c r="H39" s="164">
        <f t="shared" si="21"/>
        <v>-46213.119749999998</v>
      </c>
      <c r="I39" s="165">
        <f t="shared" si="21"/>
        <v>16282677.410250001</v>
      </c>
      <c r="S39" s="263">
        <f>S33+V33</f>
        <v>-8533.14390000001</v>
      </c>
      <c r="T39" s="1" t="s">
        <v>351</v>
      </c>
    </row>
    <row r="40" spans="1:31" ht="6" customHeight="1">
      <c r="A40" s="148"/>
      <c r="B40" s="148"/>
      <c r="C40" s="169"/>
      <c r="D40" s="164"/>
      <c r="E40" s="148"/>
      <c r="F40" s="148"/>
      <c r="I40" s="185"/>
    </row>
    <row r="41" spans="1:31" ht="15.75" thickBot="1">
      <c r="A41" s="148" t="s">
        <v>175</v>
      </c>
      <c r="B41" s="148"/>
      <c r="C41" s="171">
        <f>SUM(C26:C29,C31:C33)</f>
        <v>1675205.24</v>
      </c>
      <c r="D41" s="172">
        <f t="shared" ref="D41:I41" si="22">SUM(D26:D29,D31:D33)</f>
        <v>18547817.02</v>
      </c>
      <c r="E41" s="172">
        <f t="shared" si="22"/>
        <v>-8376349</v>
      </c>
      <c r="F41" s="172">
        <f t="shared" si="22"/>
        <v>9222679</v>
      </c>
      <c r="G41" s="172">
        <f t="shared" si="22"/>
        <v>19394147.02</v>
      </c>
      <c r="H41" s="172">
        <f t="shared" si="22"/>
        <v>-74616.24063</v>
      </c>
      <c r="I41" s="171">
        <f t="shared" si="22"/>
        <v>19319530.779370002</v>
      </c>
    </row>
    <row r="42" spans="1:31">
      <c r="A42" s="148"/>
      <c r="B42" s="148"/>
      <c r="C42" s="183"/>
      <c r="D42" s="172"/>
      <c r="E42" s="172"/>
      <c r="F42" s="172"/>
      <c r="G42" s="172"/>
      <c r="H42" s="172"/>
      <c r="I42" s="183"/>
    </row>
    <row r="43" spans="1:31">
      <c r="C43" s="186">
        <v>43040</v>
      </c>
      <c r="D43" s="186">
        <v>43617</v>
      </c>
      <c r="E43" s="287">
        <v>43405</v>
      </c>
      <c r="F43" s="186">
        <v>42278</v>
      </c>
      <c r="G43" s="186">
        <v>43344</v>
      </c>
      <c r="H43" s="186">
        <v>43374</v>
      </c>
      <c r="I43" s="186">
        <v>43647</v>
      </c>
      <c r="J43" s="186">
        <v>43282</v>
      </c>
      <c r="K43" s="190"/>
      <c r="L43" s="1" t="s">
        <v>311</v>
      </c>
    </row>
    <row r="44" spans="1:31" ht="40.9" customHeight="1">
      <c r="A44" s="175" t="s">
        <v>186</v>
      </c>
      <c r="B44" s="150"/>
      <c r="C44" s="161" t="s">
        <v>187</v>
      </c>
      <c r="D44" s="161" t="s">
        <v>261</v>
      </c>
      <c r="E44" s="161" t="s">
        <v>201</v>
      </c>
      <c r="F44" s="161" t="s">
        <v>188</v>
      </c>
      <c r="G44" s="161" t="s">
        <v>189</v>
      </c>
      <c r="H44" s="161" t="s">
        <v>190</v>
      </c>
      <c r="I44" s="161" t="s">
        <v>191</v>
      </c>
      <c r="J44" s="161" t="s">
        <v>191</v>
      </c>
      <c r="L44" s="192" t="s">
        <v>318</v>
      </c>
      <c r="M44" s="271" t="s">
        <v>319</v>
      </c>
      <c r="O44" s="258" t="s">
        <v>315</v>
      </c>
      <c r="P44" s="258" t="s">
        <v>316</v>
      </c>
      <c r="Q44" s="258" t="s">
        <v>317</v>
      </c>
    </row>
    <row r="45" spans="1:31">
      <c r="A45" s="176" t="s">
        <v>127</v>
      </c>
      <c r="B45" s="148"/>
      <c r="C45" s="167">
        <v>-8.0999999999999996E-4</v>
      </c>
      <c r="D45" s="167">
        <v>0</v>
      </c>
      <c r="E45" s="167">
        <v>-1.16E-3</v>
      </c>
      <c r="F45" s="167"/>
      <c r="G45" s="167">
        <v>4.3299999999999996E-3</v>
      </c>
      <c r="H45" s="167">
        <v>1.15E-3</v>
      </c>
      <c r="I45" s="167">
        <v>-2.5000000000000001E-4</v>
      </c>
      <c r="J45" s="167">
        <v>-3.4000000000000002E-4</v>
      </c>
      <c r="L45" s="167">
        <f>SUM(C45:I45)-I45+J45</f>
        <v>3.1700000000000001E-3</v>
      </c>
      <c r="M45" s="285">
        <f>SUM(C45:I45)</f>
        <v>3.2599999999999999E-3</v>
      </c>
      <c r="O45" s="262">
        <f t="shared" ref="O45:O57" si="23">-F3*L45</f>
        <v>250175.75015000001</v>
      </c>
      <c r="P45" s="262">
        <f t="shared" ref="P45:P57" si="24">G3*M45</f>
        <v>296674.96665999998</v>
      </c>
      <c r="Q45" s="263">
        <f>P45-O45</f>
        <v>46499.216509999969</v>
      </c>
    </row>
    <row r="46" spans="1:31">
      <c r="A46" s="176" t="s">
        <v>169</v>
      </c>
      <c r="B46" s="148"/>
      <c r="C46" s="167">
        <v>-8.0999999999999996E-4</v>
      </c>
      <c r="D46" s="167">
        <v>0</v>
      </c>
      <c r="E46" s="167">
        <v>-1.16E-3</v>
      </c>
      <c r="F46" s="167">
        <v>-3.1530000000000002E-2</v>
      </c>
      <c r="G46" s="167">
        <v>4.3299999999999996E-3</v>
      </c>
      <c r="H46" s="167">
        <v>1.15E-3</v>
      </c>
      <c r="I46" s="167">
        <f>I45</f>
        <v>-2.5000000000000001E-4</v>
      </c>
      <c r="J46" s="167">
        <v>-3.4000000000000002E-4</v>
      </c>
      <c r="L46" s="167">
        <f t="shared" ref="L46:L57" si="25">SUM(C46:I46)-I46+J46</f>
        <v>-2.8360000000000003E-2</v>
      </c>
      <c r="M46" s="285">
        <f t="shared" ref="M46:M57" si="26">SUM(C46:I46)</f>
        <v>-2.8270000000000003E-2</v>
      </c>
      <c r="O46" s="262">
        <f t="shared" si="23"/>
        <v>-3722.2500000000005</v>
      </c>
      <c r="P46" s="262">
        <f t="shared" si="24"/>
        <v>-4008.3467600000004</v>
      </c>
      <c r="Q46" s="263">
        <f t="shared" ref="Q46:Q57" si="27">P46-O46</f>
        <v>-286.0967599999999</v>
      </c>
    </row>
    <row r="47" spans="1:31">
      <c r="A47" s="176" t="s">
        <v>128</v>
      </c>
      <c r="B47" s="148"/>
      <c r="C47" s="167">
        <v>0</v>
      </c>
      <c r="D47" s="167">
        <v>0</v>
      </c>
      <c r="E47" s="167">
        <v>5.4000000000000001E-4</v>
      </c>
      <c r="F47" s="167"/>
      <c r="G47" s="167">
        <v>5.9699999999999996E-3</v>
      </c>
      <c r="H47" s="167">
        <v>1.67E-3</v>
      </c>
      <c r="I47" s="167">
        <v>-2.5000000000000001E-4</v>
      </c>
      <c r="J47" s="167">
        <v>-3.6000000000000002E-4</v>
      </c>
      <c r="L47" s="167">
        <f t="shared" si="25"/>
        <v>7.8200000000000006E-3</v>
      </c>
      <c r="M47" s="285">
        <f t="shared" si="26"/>
        <v>7.9299999999999995E-3</v>
      </c>
      <c r="O47" s="262">
        <f t="shared" si="23"/>
        <v>170510.72862000001</v>
      </c>
      <c r="P47" s="262">
        <f t="shared" si="24"/>
        <v>192718.53951999999</v>
      </c>
      <c r="Q47" s="263">
        <f t="shared" si="27"/>
        <v>22207.810899999982</v>
      </c>
    </row>
    <row r="48" spans="1:31">
      <c r="A48" s="176" t="s">
        <v>129</v>
      </c>
      <c r="B48" s="148"/>
      <c r="C48" s="167">
        <v>-8.0999999999999996E-4</v>
      </c>
      <c r="D48" s="167">
        <v>0</v>
      </c>
      <c r="E48" s="167">
        <v>5.4000000000000001E-4</v>
      </c>
      <c r="F48" s="167"/>
      <c r="G48" s="167">
        <v>5.9699999999999996E-3</v>
      </c>
      <c r="H48" s="167">
        <v>1.67E-3</v>
      </c>
      <c r="I48" s="167">
        <f>I47</f>
        <v>-2.5000000000000001E-4</v>
      </c>
      <c r="J48" s="167">
        <v>-3.6000000000000002E-4</v>
      </c>
      <c r="L48" s="167">
        <f t="shared" si="25"/>
        <v>7.0099999999999997E-3</v>
      </c>
      <c r="M48" s="285">
        <f t="shared" si="26"/>
        <v>7.1199999999999996E-3</v>
      </c>
      <c r="O48" s="262">
        <f t="shared" si="23"/>
        <v>13230.58287</v>
      </c>
      <c r="P48" s="262">
        <f t="shared" si="24"/>
        <v>14497.494799999999</v>
      </c>
      <c r="Q48" s="263">
        <f t="shared" si="27"/>
        <v>1266.9119299999984</v>
      </c>
    </row>
    <row r="49" spans="1:17" ht="14.45" customHeight="1">
      <c r="A49" s="176" t="s">
        <v>130</v>
      </c>
      <c r="B49" s="148"/>
      <c r="C49" s="167">
        <v>0</v>
      </c>
      <c r="D49" s="167">
        <v>0</v>
      </c>
      <c r="E49" s="167">
        <v>5.4000000000000001E-4</v>
      </c>
      <c r="F49" s="167"/>
      <c r="G49" s="167">
        <v>4.5999999999999999E-3</v>
      </c>
      <c r="H49" s="167">
        <v>1.2099999999999999E-3</v>
      </c>
      <c r="I49" s="167">
        <v>-2.5999999999999998E-4</v>
      </c>
      <c r="J49" s="167">
        <v>-3.6000000000000002E-4</v>
      </c>
      <c r="L49" s="167">
        <f t="shared" si="25"/>
        <v>5.9899999999999997E-3</v>
      </c>
      <c r="M49" s="285">
        <f t="shared" si="26"/>
        <v>6.0899999999999999E-3</v>
      </c>
      <c r="O49" s="262">
        <f t="shared" si="23"/>
        <v>338364.13829999999</v>
      </c>
      <c r="P49" s="262">
        <f t="shared" si="24"/>
        <v>377241.53606999997</v>
      </c>
      <c r="Q49" s="263">
        <f t="shared" si="27"/>
        <v>38877.397769999981</v>
      </c>
    </row>
    <row r="50" spans="1:17">
      <c r="A50" s="176" t="s">
        <v>131</v>
      </c>
      <c r="B50" s="148"/>
      <c r="C50" s="167">
        <v>-8.0999999999999996E-4</v>
      </c>
      <c r="D50" s="167">
        <v>0</v>
      </c>
      <c r="E50" s="167">
        <v>5.4000000000000001E-4</v>
      </c>
      <c r="F50" s="167"/>
      <c r="G50" s="167">
        <v>4.5999999999999999E-3</v>
      </c>
      <c r="H50" s="167">
        <v>1.2099999999999999E-3</v>
      </c>
      <c r="I50" s="167">
        <f>I49</f>
        <v>-2.5999999999999998E-4</v>
      </c>
      <c r="J50" s="167">
        <v>-3.6000000000000002E-4</v>
      </c>
      <c r="L50" s="167">
        <f t="shared" si="25"/>
        <v>5.1799999999999997E-3</v>
      </c>
      <c r="M50" s="285">
        <f t="shared" si="26"/>
        <v>5.28E-3</v>
      </c>
      <c r="O50" s="262">
        <f t="shared" si="23"/>
        <v>5901.1285199999993</v>
      </c>
      <c r="P50" s="262">
        <f t="shared" si="24"/>
        <v>6608.1681600000002</v>
      </c>
      <c r="Q50" s="263">
        <f t="shared" si="27"/>
        <v>707.03964000000087</v>
      </c>
    </row>
    <row r="51" spans="1:17">
      <c r="A51" s="176" t="s">
        <v>132</v>
      </c>
      <c r="B51" s="148"/>
      <c r="C51" s="167">
        <v>0</v>
      </c>
      <c r="D51" s="167">
        <v>0</v>
      </c>
      <c r="E51" s="167">
        <v>0</v>
      </c>
      <c r="F51" s="167"/>
      <c r="G51" s="167">
        <v>2.97E-3</v>
      </c>
      <c r="H51" s="167">
        <v>7.6000000000000004E-4</v>
      </c>
      <c r="I51" s="167">
        <v>-2.4000000000000001E-4</v>
      </c>
      <c r="J51" s="167">
        <v>-3.5E-4</v>
      </c>
      <c r="L51" s="167">
        <f t="shared" si="25"/>
        <v>3.3799999999999998E-3</v>
      </c>
      <c r="M51" s="285">
        <f t="shared" si="26"/>
        <v>3.4899999999999996E-3</v>
      </c>
      <c r="O51" s="262">
        <f t="shared" si="23"/>
        <v>189939.64755999998</v>
      </c>
      <c r="P51" s="262">
        <f t="shared" si="24"/>
        <v>212108.15623999998</v>
      </c>
      <c r="Q51" s="263">
        <f t="shared" si="27"/>
        <v>22168.508679999999</v>
      </c>
    </row>
    <row r="52" spans="1:17">
      <c r="A52" s="176" t="s">
        <v>170</v>
      </c>
      <c r="B52" s="148"/>
      <c r="C52" s="167">
        <v>0</v>
      </c>
      <c r="D52" s="167">
        <v>0</v>
      </c>
      <c r="E52" s="167">
        <v>0</v>
      </c>
      <c r="F52" s="167"/>
      <c r="G52" s="167">
        <v>2.97E-3</v>
      </c>
      <c r="H52" s="167">
        <v>0</v>
      </c>
      <c r="I52" s="167">
        <f>I51</f>
        <v>-2.4000000000000001E-4</v>
      </c>
      <c r="J52" s="167">
        <v>-3.5E-4</v>
      </c>
      <c r="L52" s="167">
        <f t="shared" si="25"/>
        <v>2.6199999999999999E-3</v>
      </c>
      <c r="M52" s="285">
        <f t="shared" si="26"/>
        <v>2.7299999999999998E-3</v>
      </c>
      <c r="O52" s="262">
        <f t="shared" si="23"/>
        <v>91700</v>
      </c>
      <c r="P52" s="262">
        <f t="shared" si="24"/>
        <v>95549.999999999985</v>
      </c>
      <c r="Q52" s="263">
        <f t="shared" si="27"/>
        <v>3849.9999999999854</v>
      </c>
    </row>
    <row r="53" spans="1:17">
      <c r="A53" s="176" t="s">
        <v>171</v>
      </c>
      <c r="B53" s="148"/>
      <c r="C53" s="167">
        <v>0</v>
      </c>
      <c r="D53" s="167">
        <v>0</v>
      </c>
      <c r="E53" s="167">
        <v>5.4000000000000001E-4</v>
      </c>
      <c r="F53" s="167"/>
      <c r="G53" s="167">
        <v>4.3299999999999996E-3</v>
      </c>
      <c r="H53" s="167">
        <v>1.0499999999999999E-3</v>
      </c>
      <c r="I53" s="167">
        <v>-2.4000000000000001E-4</v>
      </c>
      <c r="J53" s="167">
        <v>-3.6999999999999999E-4</v>
      </c>
      <c r="L53" s="167">
        <f t="shared" si="25"/>
        <v>5.5499999999999994E-3</v>
      </c>
      <c r="M53" s="285">
        <f t="shared" si="26"/>
        <v>5.6799999999999993E-3</v>
      </c>
      <c r="O53" s="262">
        <f t="shared" si="23"/>
        <v>0</v>
      </c>
      <c r="P53" s="262">
        <f t="shared" si="24"/>
        <v>0</v>
      </c>
      <c r="Q53" s="263">
        <f t="shared" si="27"/>
        <v>0</v>
      </c>
    </row>
    <row r="54" spans="1:17">
      <c r="A54" s="176" t="s">
        <v>133</v>
      </c>
      <c r="B54" s="148"/>
      <c r="C54" s="167">
        <v>0</v>
      </c>
      <c r="D54" s="167">
        <v>0</v>
      </c>
      <c r="E54" s="167">
        <v>5.4000000000000001E-4</v>
      </c>
      <c r="F54" s="167"/>
      <c r="G54" s="167">
        <v>4.3299999999999996E-3</v>
      </c>
      <c r="H54" s="167">
        <v>1.0499999999999999E-3</v>
      </c>
      <c r="I54" s="167">
        <f>I53</f>
        <v>-2.4000000000000001E-4</v>
      </c>
      <c r="J54" s="167">
        <v>-3.6999999999999999E-4</v>
      </c>
      <c r="L54" s="167">
        <f t="shared" si="25"/>
        <v>5.5499999999999994E-3</v>
      </c>
      <c r="M54" s="285">
        <f t="shared" si="26"/>
        <v>5.6799999999999993E-3</v>
      </c>
      <c r="O54" s="262">
        <f t="shared" si="23"/>
        <v>26409.230999999996</v>
      </c>
      <c r="P54" s="262">
        <f t="shared" si="24"/>
        <v>36329.592399999994</v>
      </c>
      <c r="Q54" s="263">
        <f t="shared" si="27"/>
        <v>9920.361399999998</v>
      </c>
    </row>
    <row r="55" spans="1:17">
      <c r="A55" s="176" t="s">
        <v>134</v>
      </c>
      <c r="B55" s="148"/>
      <c r="C55" s="167">
        <v>-8.0999999999999996E-4</v>
      </c>
      <c r="D55" s="167">
        <v>0</v>
      </c>
      <c r="E55" s="167">
        <v>5.4000000000000001E-4</v>
      </c>
      <c r="F55" s="167"/>
      <c r="G55" s="167">
        <v>4.3299999999999996E-3</v>
      </c>
      <c r="H55" s="167">
        <v>1.0499999999999999E-3</v>
      </c>
      <c r="I55" s="167">
        <f>I54</f>
        <v>-2.4000000000000001E-4</v>
      </c>
      <c r="J55" s="167">
        <v>-3.6999999999999999E-4</v>
      </c>
      <c r="L55" s="167">
        <f t="shared" si="25"/>
        <v>4.7399999999999994E-3</v>
      </c>
      <c r="M55" s="285">
        <f t="shared" si="26"/>
        <v>4.8699999999999993E-3</v>
      </c>
      <c r="O55" s="262">
        <f t="shared" si="23"/>
        <v>1536.4804799999997</v>
      </c>
      <c r="P55" s="262">
        <f t="shared" si="24"/>
        <v>3173.1994699999996</v>
      </c>
      <c r="Q55" s="263">
        <f t="shared" si="27"/>
        <v>1636.7189899999998</v>
      </c>
    </row>
    <row r="56" spans="1:17" ht="15" customHeight="1">
      <c r="A56" s="176" t="s">
        <v>183</v>
      </c>
      <c r="B56" s="148"/>
      <c r="C56" s="167">
        <v>0</v>
      </c>
      <c r="D56" s="167">
        <v>0</v>
      </c>
      <c r="E56" s="167">
        <v>0</v>
      </c>
      <c r="F56" s="167"/>
      <c r="G56" s="181">
        <v>1.013E-2</v>
      </c>
      <c r="H56" s="375" t="s">
        <v>310</v>
      </c>
      <c r="I56" s="181">
        <v>-4.4999999999999999E-4</v>
      </c>
      <c r="J56" s="181">
        <v>-4.8000000000000001E-4</v>
      </c>
      <c r="L56" s="167">
        <f t="shared" si="25"/>
        <v>9.6500000000000006E-3</v>
      </c>
      <c r="M56" s="285">
        <f t="shared" si="26"/>
        <v>9.6799999999999994E-3</v>
      </c>
      <c r="O56" s="262">
        <f t="shared" si="23"/>
        <v>0</v>
      </c>
      <c r="P56" s="262">
        <f t="shared" si="24"/>
        <v>0</v>
      </c>
      <c r="Q56" s="263">
        <f t="shared" si="27"/>
        <v>0</v>
      </c>
    </row>
    <row r="57" spans="1:17">
      <c r="A57" s="176" t="s">
        <v>174</v>
      </c>
      <c r="B57" s="148"/>
      <c r="C57" s="167">
        <v>-8.0999999999999996E-4</v>
      </c>
      <c r="D57" s="167">
        <v>0</v>
      </c>
      <c r="E57" s="167">
        <v>0</v>
      </c>
      <c r="F57" s="167"/>
      <c r="G57" s="181">
        <v>1.013E-2</v>
      </c>
      <c r="H57" s="375"/>
      <c r="I57" s="181">
        <v>-4.4999999999999999E-4</v>
      </c>
      <c r="J57" s="181">
        <v>-4.8000000000000001E-4</v>
      </c>
      <c r="L57" s="167">
        <f t="shared" si="25"/>
        <v>8.8400000000000006E-3</v>
      </c>
      <c r="M57" s="285">
        <f t="shared" si="26"/>
        <v>8.8699999999999994E-3</v>
      </c>
      <c r="O57" s="262">
        <f t="shared" si="23"/>
        <v>0</v>
      </c>
      <c r="P57" s="262">
        <f t="shared" si="24"/>
        <v>0</v>
      </c>
      <c r="Q57" s="263">
        <f t="shared" si="27"/>
        <v>0</v>
      </c>
    </row>
    <row r="58" spans="1:17" ht="7.15" customHeight="1">
      <c r="A58" s="176"/>
      <c r="B58" s="148"/>
      <c r="C58" s="167"/>
      <c r="D58" s="167"/>
      <c r="E58" s="167"/>
      <c r="F58" s="167"/>
      <c r="G58" s="181"/>
      <c r="H58" s="311"/>
      <c r="I58" s="167"/>
      <c r="J58" s="181"/>
      <c r="K58" s="167"/>
      <c r="L58" s="193"/>
      <c r="M58" s="282"/>
    </row>
    <row r="59" spans="1:17" hidden="1">
      <c r="A59" s="176"/>
      <c r="B59" s="148"/>
      <c r="C59" s="167"/>
      <c r="D59" s="167"/>
      <c r="E59" s="167"/>
      <c r="F59" s="167"/>
      <c r="G59" s="181"/>
      <c r="H59" s="311"/>
      <c r="I59" s="167"/>
      <c r="J59" s="181"/>
      <c r="K59" s="167"/>
      <c r="L59" s="193"/>
      <c r="M59" s="253"/>
      <c r="N59" s="188"/>
    </row>
    <row r="60" spans="1:17" hidden="1">
      <c r="F60" s="148"/>
      <c r="M60" s="253"/>
      <c r="N60" s="253"/>
    </row>
    <row r="61" spans="1:17" ht="41.45" customHeight="1">
      <c r="A61" s="175" t="s">
        <v>192</v>
      </c>
      <c r="B61" s="150"/>
      <c r="C61" s="168" t="s">
        <v>307</v>
      </c>
      <c r="D61" s="168" t="s">
        <v>261</v>
      </c>
      <c r="E61" s="168" t="s">
        <v>201</v>
      </c>
      <c r="F61" s="168" t="s">
        <v>193</v>
      </c>
      <c r="G61" s="168" t="s">
        <v>194</v>
      </c>
      <c r="H61" s="168" t="s">
        <v>195</v>
      </c>
      <c r="I61" s="168" t="s">
        <v>196</v>
      </c>
      <c r="J61" s="168" t="s">
        <v>197</v>
      </c>
      <c r="M61" s="164"/>
      <c r="O61" s="187">
        <f>SUM(O45:O57)</f>
        <v>1084045.4374999998</v>
      </c>
      <c r="P61" s="187">
        <f>SUM(P45:P57)</f>
        <v>1230893.3065599999</v>
      </c>
      <c r="Q61" s="187">
        <f>SUM(Q45:Q57)</f>
        <v>146847.86905999991</v>
      </c>
    </row>
    <row r="62" spans="1:17">
      <c r="A62" s="176" t="s">
        <v>127</v>
      </c>
      <c r="C62" s="164">
        <f t="shared" ref="C62:E72" si="28">C45*$H3</f>
        <v>-9788.6847600000001</v>
      </c>
      <c r="D62" s="164">
        <f t="shared" si="28"/>
        <v>0</v>
      </c>
      <c r="E62" s="164">
        <f>E45*$H3</f>
        <v>-14018.363359999999</v>
      </c>
      <c r="F62" s="164">
        <f t="shared" ref="F62:F72" si="29">$H3*F45</f>
        <v>0</v>
      </c>
      <c r="G62" s="164">
        <f t="shared" ref="G62:G72" si="30">(H3*G45)</f>
        <v>52327.166679999995</v>
      </c>
      <c r="H62" s="164">
        <f t="shared" ref="H62:H72" si="31">(H45*H3)</f>
        <v>13897.5154</v>
      </c>
      <c r="I62" s="164">
        <f>G3*I45+F3*J45</f>
        <v>4081.5825500000028</v>
      </c>
      <c r="J62" s="164">
        <f t="shared" ref="J62:J68" si="32">SUM(C62:I62)</f>
        <v>46499.216509999998</v>
      </c>
      <c r="M62" s="164"/>
    </row>
    <row r="63" spans="1:17">
      <c r="A63" s="176" t="s">
        <v>169</v>
      </c>
      <c r="C63" s="164">
        <f t="shared" si="28"/>
        <v>-8.535779999999999</v>
      </c>
      <c r="D63" s="164">
        <f t="shared" si="28"/>
        <v>0</v>
      </c>
      <c r="E63" s="164">
        <f t="shared" si="28"/>
        <v>-12.224080000000001</v>
      </c>
      <c r="F63" s="164">
        <f t="shared" si="29"/>
        <v>-332.26314000000002</v>
      </c>
      <c r="G63" s="164">
        <f t="shared" si="30"/>
        <v>45.629539999999999</v>
      </c>
      <c r="H63" s="164">
        <f t="shared" si="31"/>
        <v>12.1187</v>
      </c>
      <c r="I63" s="164">
        <f t="shared" ref="I63:I73" si="33">G4*I46+F4*J46</f>
        <v>9.1779999999999973</v>
      </c>
      <c r="J63" s="164">
        <f t="shared" si="32"/>
        <v>-286.09676000000002</v>
      </c>
      <c r="M63" s="164"/>
    </row>
    <row r="64" spans="1:17">
      <c r="A64" s="176" t="s">
        <v>128</v>
      </c>
      <c r="C64" s="164">
        <f t="shared" si="28"/>
        <v>0</v>
      </c>
      <c r="D64" s="164">
        <f t="shared" si="28"/>
        <v>0</v>
      </c>
      <c r="E64" s="164">
        <f t="shared" si="28"/>
        <v>1348.9324200000001</v>
      </c>
      <c r="F64" s="164">
        <f t="shared" si="29"/>
        <v>0</v>
      </c>
      <c r="G64" s="164">
        <f t="shared" si="30"/>
        <v>14913.19731</v>
      </c>
      <c r="H64" s="164">
        <f t="shared" si="31"/>
        <v>4171.69841</v>
      </c>
      <c r="I64" s="164">
        <f t="shared" si="33"/>
        <v>1773.9827600000008</v>
      </c>
      <c r="J64" s="164">
        <f t="shared" si="32"/>
        <v>22207.810900000004</v>
      </c>
      <c r="M64" s="164"/>
    </row>
    <row r="65" spans="1:13">
      <c r="A65" s="176" t="s">
        <v>129</v>
      </c>
      <c r="C65" s="164">
        <f t="shared" si="28"/>
        <v>-120.51017999999999</v>
      </c>
      <c r="D65" s="164">
        <f t="shared" si="28"/>
        <v>0</v>
      </c>
      <c r="E65" s="164">
        <f t="shared" si="28"/>
        <v>80.340119999999999</v>
      </c>
      <c r="F65" s="164">
        <f t="shared" si="29"/>
        <v>0</v>
      </c>
      <c r="G65" s="164">
        <f t="shared" si="30"/>
        <v>888.20465999999999</v>
      </c>
      <c r="H65" s="164">
        <f t="shared" si="31"/>
        <v>248.45926</v>
      </c>
      <c r="I65" s="164">
        <f t="shared" si="33"/>
        <v>170.41807000000006</v>
      </c>
      <c r="J65" s="164">
        <f t="shared" si="32"/>
        <v>1266.9119300000002</v>
      </c>
      <c r="M65" s="164"/>
    </row>
    <row r="66" spans="1:13">
      <c r="A66" s="176" t="s">
        <v>130</v>
      </c>
      <c r="C66" s="164">
        <f t="shared" si="28"/>
        <v>0</v>
      </c>
      <c r="D66" s="164">
        <f t="shared" si="28"/>
        <v>0</v>
      </c>
      <c r="E66" s="164">
        <f t="shared" si="28"/>
        <v>2946.37662</v>
      </c>
      <c r="F66" s="164">
        <f t="shared" si="29"/>
        <v>0</v>
      </c>
      <c r="G66" s="164">
        <f t="shared" si="30"/>
        <v>25098.763800000001</v>
      </c>
      <c r="H66" s="164">
        <f t="shared" si="31"/>
        <v>6602.0661299999992</v>
      </c>
      <c r="I66" s="164">
        <f t="shared" si="33"/>
        <v>4230.1912200000024</v>
      </c>
      <c r="J66" s="164">
        <f t="shared" si="32"/>
        <v>38877.397770000003</v>
      </c>
      <c r="M66" s="164"/>
    </row>
    <row r="67" spans="1:13">
      <c r="A67" s="176" t="s">
        <v>131</v>
      </c>
      <c r="C67" s="164">
        <f t="shared" si="28"/>
        <v>-90.989729999999994</v>
      </c>
      <c r="D67" s="164">
        <f t="shared" si="28"/>
        <v>0</v>
      </c>
      <c r="E67" s="164">
        <f t="shared" si="28"/>
        <v>60.659820000000003</v>
      </c>
      <c r="F67" s="164">
        <f t="shared" si="29"/>
        <v>0</v>
      </c>
      <c r="G67" s="164">
        <f t="shared" si="30"/>
        <v>516.73180000000002</v>
      </c>
      <c r="H67" s="164">
        <f t="shared" si="31"/>
        <v>135.92292999999998</v>
      </c>
      <c r="I67" s="164">
        <f t="shared" si="33"/>
        <v>84.714820000000032</v>
      </c>
      <c r="J67" s="164">
        <f t="shared" si="32"/>
        <v>707.03964000000008</v>
      </c>
      <c r="M67" s="164"/>
    </row>
    <row r="68" spans="1:13">
      <c r="A68" s="176" t="s">
        <v>132</v>
      </c>
      <c r="C68" s="164">
        <f t="shared" si="28"/>
        <v>0</v>
      </c>
      <c r="D68" s="164">
        <f t="shared" si="28"/>
        <v>0</v>
      </c>
      <c r="E68" s="164">
        <f t="shared" si="28"/>
        <v>0</v>
      </c>
      <c r="F68" s="164">
        <f t="shared" si="29"/>
        <v>0</v>
      </c>
      <c r="G68" s="164">
        <f t="shared" si="30"/>
        <v>13605.01758</v>
      </c>
      <c r="H68" s="164">
        <f t="shared" si="31"/>
        <v>3481.4186400000003</v>
      </c>
      <c r="I68" s="164">
        <f t="shared" si="33"/>
        <v>5082.0724600000012</v>
      </c>
      <c r="J68" s="164">
        <f t="shared" si="32"/>
        <v>22168.508679999999</v>
      </c>
      <c r="M68" s="164"/>
    </row>
    <row r="69" spans="1:13">
      <c r="A69" s="176" t="s">
        <v>170</v>
      </c>
      <c r="C69" s="164">
        <f t="shared" si="28"/>
        <v>0</v>
      </c>
      <c r="D69" s="164">
        <f t="shared" si="28"/>
        <v>0</v>
      </c>
      <c r="E69" s="164">
        <f t="shared" si="28"/>
        <v>0</v>
      </c>
      <c r="F69" s="164">
        <f t="shared" si="29"/>
        <v>0</v>
      </c>
      <c r="G69" s="164">
        <f t="shared" si="30"/>
        <v>0</v>
      </c>
      <c r="H69" s="164">
        <f t="shared" si="31"/>
        <v>0</v>
      </c>
      <c r="I69" s="164">
        <f t="shared" si="33"/>
        <v>3850</v>
      </c>
      <c r="J69" s="164">
        <f>SUM(C69:I69)</f>
        <v>3850</v>
      </c>
      <c r="M69" s="164"/>
    </row>
    <row r="70" spans="1:13">
      <c r="A70" s="176" t="s">
        <v>171</v>
      </c>
      <c r="C70" s="164">
        <f t="shared" si="28"/>
        <v>0</v>
      </c>
      <c r="D70" s="164">
        <f t="shared" si="28"/>
        <v>0</v>
      </c>
      <c r="E70" s="164">
        <f t="shared" si="28"/>
        <v>0</v>
      </c>
      <c r="F70" s="164">
        <f t="shared" si="29"/>
        <v>0</v>
      </c>
      <c r="G70" s="164">
        <f t="shared" si="30"/>
        <v>0</v>
      </c>
      <c r="H70" s="164">
        <f t="shared" si="31"/>
        <v>0</v>
      </c>
      <c r="I70" s="164">
        <f t="shared" si="33"/>
        <v>0</v>
      </c>
      <c r="J70" s="164">
        <f>SUM(C70:I70)</f>
        <v>0</v>
      </c>
      <c r="M70" s="164"/>
    </row>
    <row r="71" spans="1:13">
      <c r="A71" s="176" t="s">
        <v>133</v>
      </c>
      <c r="C71" s="164">
        <f t="shared" si="28"/>
        <v>0</v>
      </c>
      <c r="D71" s="164">
        <f t="shared" si="28"/>
        <v>0</v>
      </c>
      <c r="E71" s="164">
        <f t="shared" si="28"/>
        <v>884.3229</v>
      </c>
      <c r="F71" s="164">
        <f t="shared" si="29"/>
        <v>0</v>
      </c>
      <c r="G71" s="164">
        <f t="shared" si="30"/>
        <v>7090.9595499999996</v>
      </c>
      <c r="H71" s="164">
        <f t="shared" si="31"/>
        <v>1719.51675</v>
      </c>
      <c r="I71" s="164">
        <f t="shared" si="33"/>
        <v>225.56219999999985</v>
      </c>
      <c r="J71" s="164">
        <f>SUM(C71:I71)</f>
        <v>9920.3613999999998</v>
      </c>
      <c r="M71" s="164"/>
    </row>
    <row r="72" spans="1:13">
      <c r="A72" s="176" t="s">
        <v>134</v>
      </c>
      <c r="C72" s="164">
        <f t="shared" si="28"/>
        <v>-265.21749</v>
      </c>
      <c r="D72" s="164">
        <f t="shared" si="28"/>
        <v>0</v>
      </c>
      <c r="E72" s="164">
        <f t="shared" si="28"/>
        <v>176.81165999999999</v>
      </c>
      <c r="F72" s="164">
        <f t="shared" si="29"/>
        <v>0</v>
      </c>
      <c r="G72" s="164">
        <f t="shared" si="30"/>
        <v>1417.76757</v>
      </c>
      <c r="H72" s="164">
        <f t="shared" si="31"/>
        <v>343.80044999999996</v>
      </c>
      <c r="I72" s="164">
        <f t="shared" si="33"/>
        <v>-36.443200000000019</v>
      </c>
      <c r="J72" s="164">
        <f>SUM(C72:I72)</f>
        <v>1636.7189900000001</v>
      </c>
      <c r="M72" s="164"/>
    </row>
    <row r="73" spans="1:13">
      <c r="A73" s="176" t="s">
        <v>183</v>
      </c>
      <c r="C73" s="164">
        <f>($H14+$H15)*C56+$H16*C57</f>
        <v>0</v>
      </c>
      <c r="D73" s="164">
        <f>($H14+$H15)*D56+$H16*D57</f>
        <v>0</v>
      </c>
      <c r="E73" s="164">
        <f>E56*$H14</f>
        <v>0</v>
      </c>
      <c r="F73" s="164">
        <f>($H14+$H15)*F56+$H16*F57</f>
        <v>0</v>
      </c>
      <c r="G73" s="164">
        <f>($H14+$H15)*G56+$H16*G57</f>
        <v>0</v>
      </c>
      <c r="H73" s="164">
        <v>0</v>
      </c>
      <c r="I73" s="164">
        <f t="shared" si="33"/>
        <v>0</v>
      </c>
      <c r="J73" s="164">
        <f>SUM(C73:I73)</f>
        <v>0</v>
      </c>
    </row>
    <row r="74" spans="1:13">
      <c r="A74" s="153"/>
      <c r="C74" s="187">
        <f t="shared" ref="C74:J74" si="34">SUM(C62:C73)</f>
        <v>-10273.93794</v>
      </c>
      <c r="D74" s="187">
        <f t="shared" si="34"/>
        <v>0</v>
      </c>
      <c r="E74" s="187">
        <f t="shared" si="34"/>
        <v>-8533.1438999999991</v>
      </c>
      <c r="F74" s="187">
        <f t="shared" si="34"/>
        <v>-332.26314000000002</v>
      </c>
      <c r="G74" s="254">
        <f t="shared" si="34"/>
        <v>115903.43848999999</v>
      </c>
      <c r="H74" s="187">
        <f t="shared" si="34"/>
        <v>30612.516669999997</v>
      </c>
      <c r="I74" s="187">
        <f t="shared" si="34"/>
        <v>19471.258880000005</v>
      </c>
      <c r="J74" s="187">
        <f t="shared" si="34"/>
        <v>146847.86906</v>
      </c>
    </row>
    <row r="75" spans="1:13" ht="7.9" customHeight="1"/>
    <row r="76" spans="1:13">
      <c r="A76" s="148" t="s">
        <v>19</v>
      </c>
      <c r="B76" s="148"/>
      <c r="C76" s="164">
        <f t="shared" ref="C76:I76" si="35">C62+C63</f>
        <v>-9797.2205400000003</v>
      </c>
      <c r="D76" s="164">
        <f t="shared" si="35"/>
        <v>0</v>
      </c>
      <c r="E76" s="164">
        <f t="shared" si="35"/>
        <v>-14030.587439999999</v>
      </c>
      <c r="F76" s="164">
        <f t="shared" si="35"/>
        <v>-332.26314000000002</v>
      </c>
      <c r="G76" s="164">
        <f t="shared" si="35"/>
        <v>52372.796219999997</v>
      </c>
      <c r="H76" s="164">
        <f t="shared" si="35"/>
        <v>13909.634100000001</v>
      </c>
      <c r="I76" s="164">
        <f t="shared" si="35"/>
        <v>4090.7605500000027</v>
      </c>
      <c r="J76" s="164">
        <f>J62+J63</f>
        <v>46213.119749999998</v>
      </c>
    </row>
    <row r="77" spans="1:13" ht="10.9" customHeight="1">
      <c r="A77" s="148"/>
      <c r="B77" s="148"/>
      <c r="C77" s="164"/>
      <c r="D77" s="164"/>
      <c r="E77" s="164"/>
      <c r="F77" s="164"/>
      <c r="G77" s="164"/>
      <c r="H77" s="164"/>
      <c r="I77" s="164"/>
      <c r="J77" s="164"/>
    </row>
    <row r="78" spans="1:13" ht="15.75" customHeight="1">
      <c r="A78" s="148" t="s">
        <v>175</v>
      </c>
      <c r="B78" s="148"/>
      <c r="C78" s="172">
        <f t="shared" ref="C78:I78" si="36">SUM(C64:C67,C70:C72)</f>
        <v>-476.7174</v>
      </c>
      <c r="D78" s="172">
        <f t="shared" si="36"/>
        <v>0</v>
      </c>
      <c r="E78" s="172">
        <f t="shared" si="36"/>
        <v>5497.4435400000002</v>
      </c>
      <c r="F78" s="172">
        <f t="shared" si="36"/>
        <v>0</v>
      </c>
      <c r="G78" s="172">
        <f t="shared" si="36"/>
        <v>49925.624689999997</v>
      </c>
      <c r="H78" s="172">
        <f t="shared" si="36"/>
        <v>13221.463930000002</v>
      </c>
      <c r="I78" s="172">
        <f t="shared" si="36"/>
        <v>6448.4258700000028</v>
      </c>
      <c r="J78" s="172">
        <f>SUM(J64:J67,J70:J72)</f>
        <v>74616.24063</v>
      </c>
    </row>
    <row r="79" spans="1:13" ht="7.9" customHeight="1"/>
    <row r="80" spans="1:13">
      <c r="A80" s="1" t="s">
        <v>202</v>
      </c>
    </row>
    <row r="81" spans="1:14">
      <c r="A81" s="1" t="s">
        <v>209</v>
      </c>
    </row>
    <row r="82" spans="1:14" ht="15.75" customHeight="1">
      <c r="A82" s="188" t="s">
        <v>208</v>
      </c>
      <c r="B82" s="188"/>
      <c r="C82" s="188"/>
      <c r="D82" s="188"/>
      <c r="E82" s="188"/>
    </row>
    <row r="83" spans="1:14" ht="29.45" customHeight="1">
      <c r="A83" s="188"/>
      <c r="B83" s="271" t="s">
        <v>203</v>
      </c>
      <c r="C83" s="271" t="s">
        <v>204</v>
      </c>
      <c r="D83" s="271" t="s">
        <v>205</v>
      </c>
      <c r="E83" s="271" t="s">
        <v>207</v>
      </c>
      <c r="G83" s="373" t="s">
        <v>323</v>
      </c>
      <c r="H83" s="373"/>
      <c r="I83" s="373"/>
      <c r="J83" s="373"/>
      <c r="M83" s="272"/>
      <c r="N83" s="272"/>
    </row>
    <row r="84" spans="1:14">
      <c r="A84" s="273" t="s">
        <v>332</v>
      </c>
      <c r="B84" s="275">
        <v>1</v>
      </c>
      <c r="C84" s="276">
        <v>837921</v>
      </c>
      <c r="D84" s="272">
        <f>74745.91-C84*M51</f>
        <v>71821.56571000001</v>
      </c>
      <c r="E84" s="272">
        <f>500*B84</f>
        <v>500</v>
      </c>
      <c r="F84" s="274" t="s">
        <v>206</v>
      </c>
      <c r="H84" s="275"/>
      <c r="I84" s="276"/>
      <c r="J84" s="286">
        <v>52544</v>
      </c>
      <c r="K84" s="272"/>
      <c r="L84" s="274"/>
    </row>
    <row r="85" spans="1:14">
      <c r="A85" s="277" t="s">
        <v>231</v>
      </c>
      <c r="B85" s="278">
        <f>SUM(B84:B84)</f>
        <v>1</v>
      </c>
      <c r="C85" s="279">
        <f>SUM(C84:C84)</f>
        <v>837921</v>
      </c>
      <c r="D85" s="280">
        <f>SUM(D84:D84)</f>
        <v>71821.56571000001</v>
      </c>
      <c r="E85" s="280">
        <f>SUM(E84:E84)</f>
        <v>500</v>
      </c>
    </row>
    <row r="86" spans="1:14">
      <c r="A86" s="188"/>
      <c r="B86" s="188"/>
      <c r="C86" s="188"/>
      <c r="D86" s="188"/>
      <c r="E86" s="188"/>
    </row>
    <row r="87" spans="1:14">
      <c r="A87" s="260"/>
      <c r="B87" s="275"/>
      <c r="C87" s="276"/>
      <c r="D87" s="272"/>
      <c r="E87" s="272"/>
    </row>
    <row r="88" spans="1:14">
      <c r="B88" s="275"/>
      <c r="C88" s="276"/>
      <c r="D88" s="272"/>
      <c r="E88" s="272"/>
    </row>
    <row r="89" spans="1:14" ht="9" customHeight="1"/>
  </sheetData>
  <mergeCells count="4">
    <mergeCell ref="A1:I1"/>
    <mergeCell ref="J1:K1"/>
    <mergeCell ref="H56:H57"/>
    <mergeCell ref="G83:J83"/>
  </mergeCells>
  <pageMargins left="0.7" right="0.7" top="0.75" bottom="0.75" header="0.3" footer="0.3"/>
  <pageSetup scale="80" fitToHeight="2" orientation="landscape" r:id="rId1"/>
  <headerFooter scaleWithDoc="0">
    <oddFooter>&amp;C&amp;F / &amp;A&amp;RPage 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E89"/>
  <sheetViews>
    <sheetView topLeftCell="H30" zoomScaleNormal="100" workbookViewId="0">
      <selection activeCell="S39" sqref="S39:T39"/>
    </sheetView>
  </sheetViews>
  <sheetFormatPr defaultColWidth="9.140625" defaultRowHeight="15"/>
  <cols>
    <col min="1" max="1" width="14.7109375" style="1" customWidth="1"/>
    <col min="2" max="2" width="8.7109375" style="1" customWidth="1"/>
    <col min="3" max="3" width="16.28515625" style="1" customWidth="1"/>
    <col min="4" max="4" width="18.7109375" style="1" customWidth="1"/>
    <col min="5" max="5" width="16.7109375" style="1" customWidth="1"/>
    <col min="6" max="6" width="16.28515625" style="1" customWidth="1"/>
    <col min="7" max="7" width="15.5703125" style="1" customWidth="1"/>
    <col min="8" max="8" width="13.7109375" style="1" bestFit="1" customWidth="1"/>
    <col min="9" max="9" width="17.5703125" style="1" customWidth="1"/>
    <col min="10" max="10" width="13.7109375" style="1" bestFit="1" customWidth="1"/>
    <col min="11" max="11" width="14.85546875" style="1" customWidth="1"/>
    <col min="12" max="12" width="13.42578125" style="1" bestFit="1" customWidth="1"/>
    <col min="13" max="13" width="15.7109375" style="1" customWidth="1"/>
    <col min="14" max="14" width="6.42578125" style="1" customWidth="1"/>
    <col min="15" max="15" width="13.85546875" style="1" customWidth="1"/>
    <col min="16" max="16" width="15.28515625" style="1" customWidth="1"/>
    <col min="17" max="17" width="16" style="1" customWidth="1"/>
    <col min="18" max="18" width="10" style="1" customWidth="1"/>
    <col min="19" max="19" width="16" style="1" customWidth="1"/>
    <col min="20" max="20" width="14.140625" style="1" customWidth="1"/>
    <col min="21" max="21" width="10.5703125" style="1" customWidth="1"/>
    <col min="22" max="22" width="14.7109375" style="1" customWidth="1"/>
    <col min="23" max="23" width="2.85546875" style="1" customWidth="1"/>
    <col min="24" max="24" width="16.85546875" style="1" customWidth="1"/>
    <col min="25" max="25" width="1.7109375" style="1" customWidth="1"/>
    <col min="26" max="26" width="14.7109375" style="1" customWidth="1"/>
    <col min="27" max="27" width="13.7109375" style="1" customWidth="1"/>
    <col min="28" max="28" width="13.5703125" style="1" customWidth="1"/>
    <col min="29" max="29" width="13.140625" style="1" customWidth="1"/>
    <col min="30" max="30" width="18" style="1" customWidth="1"/>
    <col min="31" max="16384" width="9.140625" style="1"/>
  </cols>
  <sheetData>
    <row r="1" spans="1:20">
      <c r="A1" s="371" t="s">
        <v>163</v>
      </c>
      <c r="B1" s="371"/>
      <c r="C1" s="371"/>
      <c r="D1" s="371"/>
      <c r="E1" s="371"/>
      <c r="F1" s="371"/>
      <c r="G1" s="371"/>
      <c r="H1" s="371"/>
      <c r="I1" s="371"/>
      <c r="J1" s="372" t="s">
        <v>311</v>
      </c>
      <c r="K1" s="372"/>
    </row>
    <row r="2" spans="1:20" ht="26.45" customHeight="1">
      <c r="A2" s="149"/>
      <c r="B2" s="150"/>
      <c r="C2" s="151" t="s">
        <v>164</v>
      </c>
      <c r="D2" s="168"/>
      <c r="E2" s="151" t="s">
        <v>165</v>
      </c>
      <c r="F2" s="152" t="s">
        <v>166</v>
      </c>
      <c r="G2" s="152" t="s">
        <v>167</v>
      </c>
      <c r="H2" s="152" t="s">
        <v>86</v>
      </c>
      <c r="I2" s="152" t="s">
        <v>168</v>
      </c>
      <c r="J2" s="258" t="s">
        <v>312</v>
      </c>
      <c r="K2" s="258" t="s">
        <v>313</v>
      </c>
    </row>
    <row r="3" spans="1:20">
      <c r="A3" s="176" t="s">
        <v>127</v>
      </c>
      <c r="B3" s="148"/>
      <c r="C3" s="154">
        <v>217018</v>
      </c>
      <c r="D3" s="283"/>
      <c r="E3" s="178">
        <v>150390788.13699999</v>
      </c>
      <c r="F3" s="178">
        <v>-77047881</v>
      </c>
      <c r="G3" s="178">
        <v>78919795</v>
      </c>
      <c r="H3" s="184">
        <f>SUM(F3:G3)</f>
        <v>1871914</v>
      </c>
      <c r="I3" s="155">
        <f>E3+H3</f>
        <v>152262702.13699999</v>
      </c>
      <c r="J3" s="283">
        <f t="shared" ref="J3:J8" si="0">I3/C3</f>
        <v>701.61324008607573</v>
      </c>
      <c r="K3" s="256">
        <f t="shared" ref="K3:K8" si="1">D24/E3</f>
        <v>9.169901594928298E-2</v>
      </c>
    </row>
    <row r="4" spans="1:20">
      <c r="A4" s="176" t="s">
        <v>169</v>
      </c>
      <c r="B4" s="148"/>
      <c r="C4" s="154">
        <v>366</v>
      </c>
      <c r="D4" s="283"/>
      <c r="E4" s="178">
        <v>250103.22</v>
      </c>
      <c r="F4" s="178">
        <v>-147751</v>
      </c>
      <c r="G4" s="178">
        <v>131250</v>
      </c>
      <c r="H4" s="184">
        <f t="shared" ref="H4:H16" si="2">SUM(F4:G4)</f>
        <v>-16501</v>
      </c>
      <c r="I4" s="155">
        <f t="shared" ref="I4:I16" si="3">E4+H4</f>
        <v>233602.22</v>
      </c>
      <c r="J4" s="283">
        <f t="shared" si="0"/>
        <v>638.25743169398902</v>
      </c>
      <c r="K4" s="256">
        <f t="shared" si="1"/>
        <v>9.1379311309946337E-2</v>
      </c>
    </row>
    <row r="5" spans="1:20">
      <c r="A5" s="176" t="s">
        <v>128</v>
      </c>
      <c r="B5" s="148"/>
      <c r="C5" s="154">
        <v>22905</v>
      </c>
      <c r="D5" s="283"/>
      <c r="E5" s="178">
        <v>41657082.214000002</v>
      </c>
      <c r="F5" s="178">
        <v>-20033011</v>
      </c>
      <c r="G5" s="178">
        <v>21804441</v>
      </c>
      <c r="H5" s="184">
        <f t="shared" si="2"/>
        <v>1771430</v>
      </c>
      <c r="I5" s="155">
        <f t="shared" si="3"/>
        <v>43428512.214000002</v>
      </c>
      <c r="J5" s="283">
        <f t="shared" si="0"/>
        <v>1896.0276015717093</v>
      </c>
      <c r="K5" s="256">
        <f t="shared" si="1"/>
        <v>0.12096038565818119</v>
      </c>
    </row>
    <row r="6" spans="1:20">
      <c r="A6" s="176" t="s">
        <v>129</v>
      </c>
      <c r="B6" s="148"/>
      <c r="C6" s="154">
        <v>9693</v>
      </c>
      <c r="D6" s="283"/>
      <c r="E6" s="178">
        <v>3596510.247</v>
      </c>
      <c r="F6" s="178">
        <v>-1951017</v>
      </c>
      <c r="G6" s="178">
        <v>1887387</v>
      </c>
      <c r="H6" s="184">
        <f t="shared" si="2"/>
        <v>-63630</v>
      </c>
      <c r="I6" s="155">
        <f t="shared" si="3"/>
        <v>3532880.247</v>
      </c>
      <c r="J6" s="283">
        <f t="shared" si="0"/>
        <v>364.47748344165893</v>
      </c>
      <c r="K6" s="256">
        <f t="shared" si="1"/>
        <v>0.16605929331027983</v>
      </c>
    </row>
    <row r="7" spans="1:20">
      <c r="A7" s="176" t="s">
        <v>130</v>
      </c>
      <c r="B7" s="148"/>
      <c r="C7" s="154">
        <v>1877</v>
      </c>
      <c r="D7" s="283"/>
      <c r="E7" s="178">
        <v>108348274.913</v>
      </c>
      <c r="F7" s="178">
        <v>-50651191</v>
      </c>
      <c r="G7" s="178">
        <v>56488170</v>
      </c>
      <c r="H7" s="184">
        <f t="shared" si="2"/>
        <v>5836979</v>
      </c>
      <c r="I7" s="155">
        <f t="shared" si="3"/>
        <v>114185253.913</v>
      </c>
      <c r="J7" s="283">
        <f t="shared" si="0"/>
        <v>60833.912580181139</v>
      </c>
      <c r="K7" s="256">
        <f t="shared" si="1"/>
        <v>9.3359008144081976E-2</v>
      </c>
    </row>
    <row r="8" spans="1:20">
      <c r="A8" s="176" t="s">
        <v>131</v>
      </c>
      <c r="B8" s="148"/>
      <c r="C8" s="154">
        <v>48</v>
      </c>
      <c r="D8" s="283"/>
      <c r="E8" s="178">
        <v>2170828.6</v>
      </c>
      <c r="F8" s="178">
        <v>-1090220</v>
      </c>
      <c r="G8" s="178">
        <v>1139214</v>
      </c>
      <c r="H8" s="184">
        <f t="shared" si="2"/>
        <v>48994</v>
      </c>
      <c r="I8" s="155">
        <f t="shared" si="3"/>
        <v>2219822.6</v>
      </c>
      <c r="J8" s="283">
        <f t="shared" si="0"/>
        <v>46246.304166666669</v>
      </c>
      <c r="K8" s="256">
        <f t="shared" si="1"/>
        <v>9.2492424321293717E-2</v>
      </c>
    </row>
    <row r="9" spans="1:20">
      <c r="A9" s="176" t="s">
        <v>132</v>
      </c>
      <c r="B9" s="148"/>
      <c r="C9" s="154">
        <v>23</v>
      </c>
      <c r="D9" s="283"/>
      <c r="E9" s="178">
        <f>92286223.4-E10</f>
        <v>59034759.400000006</v>
      </c>
      <c r="F9" s="178">
        <v>-57015166</v>
      </c>
      <c r="G9" s="178">
        <f>91195162-G10</f>
        <v>56195162</v>
      </c>
      <c r="H9" s="184">
        <f t="shared" si="2"/>
        <v>-820004</v>
      </c>
      <c r="I9" s="155">
        <f t="shared" si="3"/>
        <v>58214755.400000006</v>
      </c>
      <c r="J9" s="283">
        <f>(I9+I10)/C9</f>
        <v>3976792.1478260872</v>
      </c>
      <c r="K9" s="256">
        <f>I30/(I9+I10)</f>
        <v>6.431197438493888E-2</v>
      </c>
    </row>
    <row r="10" spans="1:20">
      <c r="A10" s="176" t="s">
        <v>170</v>
      </c>
      <c r="B10" s="148"/>
      <c r="C10" s="154"/>
      <c r="D10" s="283"/>
      <c r="E10" s="178">
        <v>33251464</v>
      </c>
      <c r="F10" s="178">
        <v>-35000000</v>
      </c>
      <c r="G10" s="178">
        <v>35000000</v>
      </c>
      <c r="H10" s="184">
        <f t="shared" si="2"/>
        <v>0</v>
      </c>
      <c r="I10" s="155">
        <f t="shared" si="3"/>
        <v>33251464</v>
      </c>
      <c r="J10" s="283"/>
    </row>
    <row r="11" spans="1:20">
      <c r="A11" s="176" t="s">
        <v>171</v>
      </c>
      <c r="B11" s="148"/>
      <c r="C11" s="154">
        <v>52</v>
      </c>
      <c r="D11" s="283"/>
      <c r="E11" s="178">
        <v>5611284.4299999997</v>
      </c>
      <c r="F11" s="178"/>
      <c r="G11" s="178"/>
      <c r="H11" s="184">
        <f t="shared" si="2"/>
        <v>0</v>
      </c>
      <c r="I11" s="155">
        <f t="shared" si="3"/>
        <v>5611284.4299999997</v>
      </c>
      <c r="J11" s="283">
        <f>I11/C11</f>
        <v>107909.31596153845</v>
      </c>
      <c r="K11" s="256">
        <f>I31/I11</f>
        <v>6.9545334026134914E-2</v>
      </c>
    </row>
    <row r="12" spans="1:20">
      <c r="A12" s="176" t="s">
        <v>133</v>
      </c>
      <c r="B12" s="148"/>
      <c r="C12" s="154">
        <v>1201</v>
      </c>
      <c r="D12" s="283"/>
      <c r="E12" s="178">
        <v>11954209.716</v>
      </c>
      <c r="F12" s="178">
        <v>-2739460</v>
      </c>
      <c r="G12" s="178">
        <v>4758420</v>
      </c>
      <c r="H12" s="184">
        <f t="shared" si="2"/>
        <v>2018960</v>
      </c>
      <c r="I12" s="155">
        <f t="shared" si="3"/>
        <v>13973169.716</v>
      </c>
      <c r="J12" s="283">
        <f>I12/C12</f>
        <v>11634.612586178186</v>
      </c>
      <c r="K12" s="256">
        <f>I32/I12</f>
        <v>8.2741976766812497E-2</v>
      </c>
    </row>
    <row r="13" spans="1:20">
      <c r="A13" s="176" t="s">
        <v>134</v>
      </c>
      <c r="B13" s="148"/>
      <c r="C13" s="154">
        <v>1204</v>
      </c>
      <c r="D13" s="283"/>
      <c r="E13" s="178">
        <v>975118.32</v>
      </c>
      <c r="F13" s="178">
        <v>-192447</v>
      </c>
      <c r="G13" s="178">
        <v>324152</v>
      </c>
      <c r="H13" s="184">
        <f t="shared" si="2"/>
        <v>131705</v>
      </c>
      <c r="I13" s="155">
        <f t="shared" si="3"/>
        <v>1106823.3199999998</v>
      </c>
      <c r="J13" s="283">
        <f>I13/C13</f>
        <v>919.28847176079717</v>
      </c>
      <c r="K13" s="256">
        <f>I33/I13</f>
        <v>0.10617176660137594</v>
      </c>
      <c r="S13" s="214"/>
    </row>
    <row r="14" spans="1:20">
      <c r="A14" s="176" t="s">
        <v>172</v>
      </c>
      <c r="B14" s="148"/>
      <c r="C14" s="154">
        <v>438</v>
      </c>
      <c r="D14" s="283"/>
      <c r="E14" s="178">
        <v>897989.68499999994</v>
      </c>
      <c r="F14" s="178"/>
      <c r="G14" s="178"/>
      <c r="H14" s="184"/>
      <c r="I14" s="155">
        <f t="shared" si="3"/>
        <v>897989.68499999994</v>
      </c>
      <c r="J14" s="283">
        <f>I14/C14</f>
        <v>2050.2047602739726</v>
      </c>
      <c r="K14" s="256">
        <f>I34/I14</f>
        <v>0.62292380340649467</v>
      </c>
      <c r="S14" s="184"/>
      <c r="T14" s="184"/>
    </row>
    <row r="15" spans="1:20">
      <c r="A15" s="176" t="s">
        <v>173</v>
      </c>
      <c r="B15" s="148"/>
      <c r="C15" s="154">
        <v>0</v>
      </c>
      <c r="D15" s="188"/>
      <c r="E15" s="178">
        <v>395650.48798999999</v>
      </c>
      <c r="F15" s="178"/>
      <c r="G15" s="178"/>
      <c r="H15" s="184">
        <f t="shared" si="2"/>
        <v>0</v>
      </c>
      <c r="I15" s="155">
        <f t="shared" si="3"/>
        <v>395650.48798999999</v>
      </c>
      <c r="J15" s="213"/>
      <c r="S15" s="184"/>
      <c r="T15" s="184"/>
    </row>
    <row r="16" spans="1:20">
      <c r="A16" s="176" t="s">
        <v>174</v>
      </c>
      <c r="B16" s="148"/>
      <c r="C16" s="154">
        <v>0</v>
      </c>
      <c r="D16" s="189"/>
      <c r="E16" s="178">
        <v>209330.76500000001</v>
      </c>
      <c r="F16" s="178"/>
      <c r="G16" s="178"/>
      <c r="H16" s="184">
        <f t="shared" si="2"/>
        <v>0</v>
      </c>
      <c r="I16" s="155">
        <f t="shared" si="3"/>
        <v>209330.76500000001</v>
      </c>
      <c r="J16" s="213"/>
      <c r="T16" s="214"/>
    </row>
    <row r="17" spans="1:31">
      <c r="A17" s="148"/>
      <c r="B17" s="148"/>
      <c r="C17" s="156">
        <f t="shared" ref="C17:I17" si="4">SUM(C3:C16)</f>
        <v>254825</v>
      </c>
      <c r="D17" s="156">
        <f t="shared" si="4"/>
        <v>0</v>
      </c>
      <c r="E17" s="156">
        <f t="shared" si="4"/>
        <v>418743394.1349901</v>
      </c>
      <c r="F17" s="156">
        <f t="shared" si="4"/>
        <v>-245868144</v>
      </c>
      <c r="G17" s="156">
        <f t="shared" si="4"/>
        <v>256647991</v>
      </c>
      <c r="H17" s="156">
        <f t="shared" si="4"/>
        <v>10779847</v>
      </c>
      <c r="I17" s="156">
        <f t="shared" si="4"/>
        <v>429523241.1349901</v>
      </c>
    </row>
    <row r="18" spans="1:31" ht="15.75" thickBot="1">
      <c r="A18" s="148"/>
      <c r="B18" s="148"/>
      <c r="C18" s="148"/>
      <c r="E18" s="148"/>
      <c r="F18" s="148"/>
      <c r="G18" s="148"/>
      <c r="I18" s="148"/>
    </row>
    <row r="19" spans="1:31">
      <c r="A19" s="148" t="s">
        <v>19</v>
      </c>
      <c r="B19" s="148"/>
      <c r="C19" s="157">
        <f t="shared" ref="C19:I19" si="5">C3+C4</f>
        <v>217384</v>
      </c>
      <c r="D19" s="157">
        <f t="shared" si="5"/>
        <v>0</v>
      </c>
      <c r="E19" s="158">
        <f t="shared" si="5"/>
        <v>150640891.35699999</v>
      </c>
      <c r="F19" s="158">
        <f t="shared" si="5"/>
        <v>-77195632</v>
      </c>
      <c r="G19" s="158">
        <f t="shared" si="5"/>
        <v>79051045</v>
      </c>
      <c r="H19" s="158">
        <f t="shared" si="5"/>
        <v>1855413</v>
      </c>
      <c r="I19" s="157">
        <f t="shared" si="5"/>
        <v>152496304.35699999</v>
      </c>
    </row>
    <row r="20" spans="1:31" ht="7.15" customHeight="1">
      <c r="A20" s="148"/>
      <c r="B20" s="148"/>
      <c r="C20" s="159"/>
      <c r="D20" s="159"/>
      <c r="E20" s="148"/>
      <c r="F20" s="148"/>
      <c r="G20" s="148"/>
      <c r="H20" s="148"/>
      <c r="I20" s="159"/>
    </row>
    <row r="21" spans="1:31" ht="15.75" thickBot="1">
      <c r="A21" s="148" t="s">
        <v>175</v>
      </c>
      <c r="B21" s="148"/>
      <c r="C21" s="173">
        <f t="shared" ref="C21:I21" si="6">SUM(C5:C8,C11:C13)</f>
        <v>36980</v>
      </c>
      <c r="D21" s="173">
        <f t="shared" si="6"/>
        <v>0</v>
      </c>
      <c r="E21" s="174">
        <f t="shared" si="6"/>
        <v>174313308.44</v>
      </c>
      <c r="F21" s="174">
        <f t="shared" si="6"/>
        <v>-76657346</v>
      </c>
      <c r="G21" s="174">
        <f t="shared" si="6"/>
        <v>86401784</v>
      </c>
      <c r="H21" s="174">
        <f t="shared" si="6"/>
        <v>9744438</v>
      </c>
      <c r="I21" s="173">
        <f t="shared" si="6"/>
        <v>184057746.44</v>
      </c>
      <c r="Z21" s="1" t="s">
        <v>314</v>
      </c>
    </row>
    <row r="22" spans="1:31">
      <c r="A22" s="148"/>
      <c r="B22" s="148"/>
      <c r="C22" s="148"/>
      <c r="D22" s="148"/>
      <c r="E22" s="148"/>
      <c r="M22" s="1" t="s">
        <v>322</v>
      </c>
      <c r="Z22" s="1" t="s">
        <v>210</v>
      </c>
      <c r="AA22" s="257" t="s">
        <v>340</v>
      </c>
      <c r="AC22" s="1" t="s">
        <v>212</v>
      </c>
      <c r="AD22" s="257" t="s">
        <v>39</v>
      </c>
    </row>
    <row r="23" spans="1:31" ht="53.45" customHeight="1">
      <c r="A23" s="149"/>
      <c r="B23" s="160"/>
      <c r="C23" s="168" t="s">
        <v>176</v>
      </c>
      <c r="D23" s="168" t="s">
        <v>177</v>
      </c>
      <c r="E23" s="152" t="s">
        <v>178</v>
      </c>
      <c r="F23" s="152" t="s">
        <v>179</v>
      </c>
      <c r="G23" s="152" t="s">
        <v>180</v>
      </c>
      <c r="H23" s="152" t="s">
        <v>181</v>
      </c>
      <c r="I23" s="152" t="s">
        <v>182</v>
      </c>
      <c r="O23" s="258" t="str">
        <f>AA22&amp;" Billed Schedule 75 Revenue"</f>
        <v>June Billed Schedule 75 Revenue</v>
      </c>
      <c r="P23" s="258" t="str">
        <f>AA22&amp;" Billed kWhs"</f>
        <v>June Billed kWhs</v>
      </c>
      <c r="Q23" s="258" t="str">
        <f>AA22&amp;" Unbilled kWhs"</f>
        <v>June Unbilled kWhs</v>
      </c>
      <c r="R23" s="258" t="s">
        <v>320</v>
      </c>
      <c r="S23" s="258" t="s">
        <v>213</v>
      </c>
      <c r="T23" s="258" t="str">
        <f>AD22&amp;" Unbilled kWhs reversal"</f>
        <v>May Unbilled kWhs reversal</v>
      </c>
      <c r="U23" s="258" t="s">
        <v>320</v>
      </c>
      <c r="V23" s="258" t="str">
        <f>AD22&amp;" Schedule 75 Unbilled Reversal"</f>
        <v>May Schedule 75 Unbilled Reversal</v>
      </c>
      <c r="X23" s="258" t="str">
        <f>"Total "&amp;AA22&amp;" Schedule 75 Revenue"</f>
        <v>Total June Schedule 75 Revenue</v>
      </c>
      <c r="Z23" s="258" t="str">
        <f>"Calendar "&amp;AA22&amp;" Usage"</f>
        <v>Calendar June Usage</v>
      </c>
      <c r="AA23" s="258" t="str">
        <f>R23</f>
        <v>11/1/2018 rate</v>
      </c>
      <c r="AB23" s="258" t="s">
        <v>214</v>
      </c>
      <c r="AC23" s="258" t="s">
        <v>215</v>
      </c>
      <c r="AD23" s="258" t="str">
        <f>"implied "&amp;AD22&amp;" unbilled/Cancel-Rebill True-up kWhs"</f>
        <v>implied May unbilled/Cancel-Rebill True-up kWhs</v>
      </c>
    </row>
    <row r="24" spans="1:31">
      <c r="A24" s="176" t="s">
        <v>127</v>
      </c>
      <c r="B24" s="148"/>
      <c r="C24" s="177">
        <v>2011275</v>
      </c>
      <c r="D24" s="177">
        <v>13790687.279999999</v>
      </c>
      <c r="E24" s="179">
        <v>-7294111</v>
      </c>
      <c r="F24" s="179">
        <v>7448385</v>
      </c>
      <c r="G24" s="170">
        <f>SUM(D24:F24)</f>
        <v>13944961.279999999</v>
      </c>
      <c r="H24" s="170">
        <f>-J62</f>
        <v>-115341.95839999999</v>
      </c>
      <c r="I24" s="170">
        <f>SUM(G24:H24)</f>
        <v>13829619.321599999</v>
      </c>
      <c r="M24" s="1" t="s">
        <v>216</v>
      </c>
      <c r="O24" s="281">
        <v>-174460.59</v>
      </c>
      <c r="P24" s="259">
        <f t="shared" ref="P24:P29" si="7">E3</f>
        <v>150390788.13699999</v>
      </c>
      <c r="Q24" s="259">
        <f t="shared" ref="Q24:Q29" si="8">G3</f>
        <v>78919795</v>
      </c>
      <c r="R24" s="260">
        <v>-1.16E-3</v>
      </c>
      <c r="S24" s="261">
        <f>Q24*R24</f>
        <v>-91546.962199999994</v>
      </c>
      <c r="T24" s="259">
        <f t="shared" ref="T24:T29" si="9">F3</f>
        <v>-77047881</v>
      </c>
      <c r="U24" s="260">
        <f>R24</f>
        <v>-1.16E-3</v>
      </c>
      <c r="V24" s="262">
        <f>T24*U24</f>
        <v>89375.541960000002</v>
      </c>
      <c r="X24" s="263">
        <f>O24+S24+V24</f>
        <v>-176632.01023999997</v>
      </c>
      <c r="Z24" s="264">
        <f>P24+Q24+T24</f>
        <v>152262702.13699999</v>
      </c>
      <c r="AA24" s="188">
        <f>R24</f>
        <v>-1.16E-3</v>
      </c>
      <c r="AB24" s="214">
        <f>Z24*AA24</f>
        <v>-176624.73447892</v>
      </c>
      <c r="AC24" s="263">
        <f>X24-AB24</f>
        <v>-7.2757610799744725</v>
      </c>
      <c r="AD24" s="264">
        <f>AC24/U24</f>
        <v>6272.2078275642007</v>
      </c>
      <c r="AE24" s="265">
        <f>AC24/X24</f>
        <v>4.1191633781942928E-5</v>
      </c>
    </row>
    <row r="25" spans="1:31">
      <c r="A25" s="176" t="s">
        <v>169</v>
      </c>
      <c r="B25" s="148"/>
      <c r="C25" s="177">
        <v>3339</v>
      </c>
      <c r="D25" s="177">
        <v>22854.26</v>
      </c>
      <c r="E25" s="179">
        <v>-8774</v>
      </c>
      <c r="F25" s="179">
        <v>8090</v>
      </c>
      <c r="G25" s="170">
        <f t="shared" ref="G25:G33" si="10">SUM(D25:F25)</f>
        <v>22170.26</v>
      </c>
      <c r="H25" s="170">
        <f t="shared" ref="H25:H30" si="11">-J63</f>
        <v>-677.77478000000008</v>
      </c>
      <c r="I25" s="170">
        <f t="shared" ref="I25:I34" si="12">SUM(G25:H25)</f>
        <v>21492.485219999999</v>
      </c>
      <c r="M25" s="1" t="s">
        <v>217</v>
      </c>
      <c r="O25" s="281">
        <v>-290.08</v>
      </c>
      <c r="P25" s="259">
        <f t="shared" si="7"/>
        <v>250103.22</v>
      </c>
      <c r="Q25" s="259">
        <f t="shared" si="8"/>
        <v>131250</v>
      </c>
      <c r="R25" s="260">
        <v>-1.16E-3</v>
      </c>
      <c r="S25" s="261">
        <f>Q25*R25</f>
        <v>-152.25</v>
      </c>
      <c r="T25" s="259">
        <f t="shared" si="9"/>
        <v>-147751</v>
      </c>
      <c r="U25" s="260">
        <f t="shared" ref="U25:U32" si="13">R25</f>
        <v>-1.16E-3</v>
      </c>
      <c r="V25" s="262">
        <f t="shared" ref="V25:V32" si="14">T25*U25</f>
        <v>171.39116000000001</v>
      </c>
      <c r="X25" s="263">
        <f t="shared" ref="X25:X32" si="15">O25+S25+V25</f>
        <v>-270.93883999999997</v>
      </c>
      <c r="Z25" s="264">
        <f t="shared" ref="Z25:Z32" si="16">P25+Q25+T25</f>
        <v>233602.21999999997</v>
      </c>
      <c r="AA25" s="188">
        <f t="shared" ref="AA25:AA32" si="17">R25</f>
        <v>-1.16E-3</v>
      </c>
      <c r="AB25" s="214">
        <f t="shared" ref="AB25:AB32" si="18">Z25*AA25</f>
        <v>-270.97857519999997</v>
      </c>
      <c r="AC25" s="263">
        <f t="shared" ref="AC25:AC32" si="19">X25-AB25</f>
        <v>3.973519999999553E-2</v>
      </c>
      <c r="AD25" s="264">
        <f t="shared" ref="AD25:AD32" si="20">AC25/U25</f>
        <v>-34.254482758616838</v>
      </c>
      <c r="AE25" s="265">
        <f t="shared" ref="AE25:AE33" si="21">AC25/X25</f>
        <v>-1.4665745228700151E-4</v>
      </c>
    </row>
    <row r="26" spans="1:31">
      <c r="A26" s="176" t="s">
        <v>128</v>
      </c>
      <c r="B26" s="148"/>
      <c r="C26" s="177">
        <v>465521.42</v>
      </c>
      <c r="D26" s="177">
        <v>5038856.7300000004</v>
      </c>
      <c r="E26" s="179">
        <v>-2462889</v>
      </c>
      <c r="F26" s="179">
        <v>2668001</v>
      </c>
      <c r="G26" s="170">
        <f t="shared" si="10"/>
        <v>5243968.7300000004</v>
      </c>
      <c r="H26" s="170">
        <f t="shared" si="11"/>
        <v>-51514.643279999997</v>
      </c>
      <c r="I26" s="170">
        <f t="shared" si="12"/>
        <v>5192454.08672</v>
      </c>
      <c r="M26" s="1" t="s">
        <v>218</v>
      </c>
      <c r="O26" s="281">
        <v>22499.23</v>
      </c>
      <c r="P26" s="259">
        <f t="shared" si="7"/>
        <v>41657082.214000002</v>
      </c>
      <c r="Q26" s="259">
        <f t="shared" si="8"/>
        <v>21804441</v>
      </c>
      <c r="R26" s="266">
        <v>5.4000000000000001E-4</v>
      </c>
      <c r="S26" s="261">
        <f>Q26*R26</f>
        <v>11774.398139999999</v>
      </c>
      <c r="T26" s="259">
        <f t="shared" si="9"/>
        <v>-20033011</v>
      </c>
      <c r="U26" s="260">
        <f t="shared" si="13"/>
        <v>5.4000000000000001E-4</v>
      </c>
      <c r="V26" s="262">
        <f t="shared" si="14"/>
        <v>-10817.825940000001</v>
      </c>
      <c r="X26" s="263">
        <f t="shared" si="15"/>
        <v>23455.802199999998</v>
      </c>
      <c r="Z26" s="264">
        <f t="shared" si="16"/>
        <v>43428512.214000002</v>
      </c>
      <c r="AA26" s="267">
        <f t="shared" si="17"/>
        <v>5.4000000000000001E-4</v>
      </c>
      <c r="AB26" s="214">
        <f t="shared" si="18"/>
        <v>23451.39659556</v>
      </c>
      <c r="AC26" s="263">
        <f t="shared" si="19"/>
        <v>4.4056044399985694</v>
      </c>
      <c r="AD26" s="264">
        <f t="shared" si="20"/>
        <v>8158.5267407380916</v>
      </c>
      <c r="AE26" s="265">
        <f t="shared" si="21"/>
        <v>1.8782578410379713E-4</v>
      </c>
    </row>
    <row r="27" spans="1:31">
      <c r="A27" s="176" t="s">
        <v>129</v>
      </c>
      <c r="B27" s="148"/>
      <c r="C27" s="177">
        <v>195540.47</v>
      </c>
      <c r="D27" s="177">
        <v>597233.94999999995</v>
      </c>
      <c r="E27" s="179">
        <v>-332941</v>
      </c>
      <c r="F27" s="179">
        <v>319842</v>
      </c>
      <c r="G27" s="170">
        <f t="shared" si="10"/>
        <v>584134.94999999995</v>
      </c>
      <c r="H27" s="170">
        <f t="shared" si="11"/>
        <v>-3221.8656600000004</v>
      </c>
      <c r="I27" s="170">
        <f t="shared" si="12"/>
        <v>580913.08433999994</v>
      </c>
      <c r="M27" s="1" t="s">
        <v>219</v>
      </c>
      <c r="O27" s="281">
        <v>1941.54</v>
      </c>
      <c r="P27" s="259">
        <f t="shared" si="7"/>
        <v>3596510.247</v>
      </c>
      <c r="Q27" s="259">
        <f t="shared" si="8"/>
        <v>1887387</v>
      </c>
      <c r="R27" s="266">
        <v>5.4000000000000001E-4</v>
      </c>
      <c r="S27" s="261">
        <f t="shared" ref="S27:S32" si="22">Q27*R27</f>
        <v>1019.18898</v>
      </c>
      <c r="T27" s="259">
        <f t="shared" si="9"/>
        <v>-1951017</v>
      </c>
      <c r="U27" s="260">
        <f t="shared" si="13"/>
        <v>5.4000000000000001E-4</v>
      </c>
      <c r="V27" s="262">
        <f t="shared" si="14"/>
        <v>-1053.54918</v>
      </c>
      <c r="X27" s="263">
        <f t="shared" si="15"/>
        <v>1907.1797999999999</v>
      </c>
      <c r="Z27" s="264">
        <f t="shared" si="16"/>
        <v>3532880.2469999995</v>
      </c>
      <c r="AA27" s="267">
        <f t="shared" si="17"/>
        <v>5.4000000000000001E-4</v>
      </c>
      <c r="AB27" s="214">
        <f t="shared" si="18"/>
        <v>1907.7553333799997</v>
      </c>
      <c r="AC27" s="263">
        <f t="shared" si="19"/>
        <v>-0.57553337999979703</v>
      </c>
      <c r="AD27" s="264">
        <f t="shared" si="20"/>
        <v>-1065.8025555551797</v>
      </c>
      <c r="AE27" s="265">
        <f t="shared" si="21"/>
        <v>-3.0177195668693485E-4</v>
      </c>
    </row>
    <row r="28" spans="1:31">
      <c r="A28" s="176" t="s">
        <v>130</v>
      </c>
      <c r="B28" s="148"/>
      <c r="C28" s="177">
        <v>939720</v>
      </c>
      <c r="D28" s="177">
        <v>10115287.48</v>
      </c>
      <c r="E28" s="179">
        <v>-4323617</v>
      </c>
      <c r="F28" s="179">
        <v>4823066</v>
      </c>
      <c r="G28" s="170">
        <f t="shared" si="10"/>
        <v>10614736.48</v>
      </c>
      <c r="H28" s="170">
        <f t="shared" si="11"/>
        <v>-107901.21925000002</v>
      </c>
      <c r="I28" s="170">
        <f t="shared" si="12"/>
        <v>10506835.260750001</v>
      </c>
      <c r="M28" s="1" t="s">
        <v>220</v>
      </c>
      <c r="O28" s="281">
        <v>58503.11</v>
      </c>
      <c r="P28" s="259">
        <f t="shared" si="7"/>
        <v>108348274.913</v>
      </c>
      <c r="Q28" s="259">
        <f t="shared" si="8"/>
        <v>56488170</v>
      </c>
      <c r="R28" s="266">
        <v>5.4000000000000001E-4</v>
      </c>
      <c r="S28" s="261">
        <f t="shared" si="22"/>
        <v>30503.611799999999</v>
      </c>
      <c r="T28" s="259">
        <f t="shared" si="9"/>
        <v>-50651191</v>
      </c>
      <c r="U28" s="260">
        <f t="shared" si="13"/>
        <v>5.4000000000000001E-4</v>
      </c>
      <c r="V28" s="262">
        <f t="shared" si="14"/>
        <v>-27351.64314</v>
      </c>
      <c r="X28" s="263">
        <f t="shared" si="15"/>
        <v>61655.078659999999</v>
      </c>
      <c r="Z28" s="264">
        <f t="shared" si="16"/>
        <v>114185253.91299999</v>
      </c>
      <c r="AA28" s="267">
        <f t="shared" si="17"/>
        <v>5.4000000000000001E-4</v>
      </c>
      <c r="AB28" s="214">
        <f t="shared" si="18"/>
        <v>61660.037113019993</v>
      </c>
      <c r="AC28" s="263">
        <f t="shared" si="19"/>
        <v>-4.9584530199936125</v>
      </c>
      <c r="AD28" s="264">
        <f t="shared" si="20"/>
        <v>-9182.3204073955785</v>
      </c>
      <c r="AE28" s="265">
        <f t="shared" si="21"/>
        <v>-8.0422458745649307E-5</v>
      </c>
    </row>
    <row r="29" spans="1:31">
      <c r="A29" s="176" t="s">
        <v>131</v>
      </c>
      <c r="B29" s="148"/>
      <c r="C29" s="177">
        <v>24000</v>
      </c>
      <c r="D29" s="177">
        <v>200785.2</v>
      </c>
      <c r="E29" s="179">
        <v>-95368</v>
      </c>
      <c r="F29" s="179">
        <v>99989</v>
      </c>
      <c r="G29" s="170">
        <f t="shared" si="10"/>
        <v>205406.2</v>
      </c>
      <c r="H29" s="170">
        <f t="shared" si="11"/>
        <v>-1823.7057200000002</v>
      </c>
      <c r="I29" s="170">
        <f t="shared" si="12"/>
        <v>203582.49428000001</v>
      </c>
      <c r="M29" s="1" t="s">
        <v>221</v>
      </c>
      <c r="O29" s="281">
        <v>1172.24</v>
      </c>
      <c r="P29" s="259">
        <f t="shared" si="7"/>
        <v>2170828.6</v>
      </c>
      <c r="Q29" s="259">
        <f t="shared" si="8"/>
        <v>1139214</v>
      </c>
      <c r="R29" s="266">
        <v>5.4000000000000001E-4</v>
      </c>
      <c r="S29" s="261">
        <f t="shared" si="22"/>
        <v>615.17556000000002</v>
      </c>
      <c r="T29" s="259">
        <f t="shared" si="9"/>
        <v>-1090220</v>
      </c>
      <c r="U29" s="260">
        <f t="shared" si="13"/>
        <v>5.4000000000000001E-4</v>
      </c>
      <c r="V29" s="262">
        <f t="shared" si="14"/>
        <v>-588.71879999999999</v>
      </c>
      <c r="X29" s="263">
        <f t="shared" si="15"/>
        <v>1198.6967599999998</v>
      </c>
      <c r="Z29" s="264">
        <f t="shared" si="16"/>
        <v>2219822.6</v>
      </c>
      <c r="AA29" s="267">
        <f t="shared" si="17"/>
        <v>5.4000000000000001E-4</v>
      </c>
      <c r="AB29" s="214">
        <f t="shared" si="18"/>
        <v>1198.7042040000001</v>
      </c>
      <c r="AC29" s="263">
        <f t="shared" si="19"/>
        <v>-7.4440000003050955E-3</v>
      </c>
      <c r="AD29" s="264">
        <f t="shared" si="20"/>
        <v>-13.785185185750176</v>
      </c>
      <c r="AE29" s="265">
        <f t="shared" si="21"/>
        <v>-6.2100776849560325E-6</v>
      </c>
    </row>
    <row r="30" spans="1:31">
      <c r="A30" s="176" t="s">
        <v>132</v>
      </c>
      <c r="B30" s="148"/>
      <c r="C30" s="177">
        <v>552000</v>
      </c>
      <c r="D30" s="177">
        <f>5651752.99-80656.34</f>
        <v>5571096.6500000004</v>
      </c>
      <c r="E30" s="179">
        <v>-5795747</v>
      </c>
      <c r="F30" s="179">
        <v>6157276</v>
      </c>
      <c r="G30" s="170">
        <f t="shared" si="10"/>
        <v>5932625.6500000004</v>
      </c>
      <c r="H30" s="170">
        <f t="shared" si="11"/>
        <v>-50252.490860000005</v>
      </c>
      <c r="I30" s="170">
        <f t="shared" si="12"/>
        <v>5882373.1591400001</v>
      </c>
      <c r="J30" s="214"/>
      <c r="M30" s="1" t="s">
        <v>222</v>
      </c>
      <c r="O30" s="281">
        <v>3030.1</v>
      </c>
      <c r="P30" s="259">
        <f>E11</f>
        <v>5611284.4299999997</v>
      </c>
      <c r="Q30" s="259">
        <f>G11</f>
        <v>0</v>
      </c>
      <c r="R30" s="266">
        <v>5.4000000000000001E-4</v>
      </c>
      <c r="S30" s="261">
        <f t="shared" si="22"/>
        <v>0</v>
      </c>
      <c r="T30" s="259">
        <f>F11</f>
        <v>0</v>
      </c>
      <c r="U30" s="260">
        <f t="shared" si="13"/>
        <v>5.4000000000000001E-4</v>
      </c>
      <c r="V30" s="262">
        <f t="shared" si="14"/>
        <v>0</v>
      </c>
      <c r="X30" s="263">
        <f t="shared" si="15"/>
        <v>3030.1</v>
      </c>
      <c r="Z30" s="264">
        <f t="shared" si="16"/>
        <v>5611284.4299999997</v>
      </c>
      <c r="AA30" s="267">
        <f t="shared" si="17"/>
        <v>5.4000000000000001E-4</v>
      </c>
      <c r="AB30" s="214">
        <f t="shared" si="18"/>
        <v>3030.0935921999999</v>
      </c>
      <c r="AC30" s="263">
        <f t="shared" si="19"/>
        <v>6.4078000000336033E-3</v>
      </c>
      <c r="AD30" s="264">
        <f t="shared" si="20"/>
        <v>11.866296296358524</v>
      </c>
      <c r="AE30" s="265">
        <f t="shared" si="21"/>
        <v>2.1147156859620485E-6</v>
      </c>
    </row>
    <row r="31" spans="1:31">
      <c r="A31" s="176" t="s">
        <v>171</v>
      </c>
      <c r="B31" s="148"/>
      <c r="C31" s="177">
        <v>1040</v>
      </c>
      <c r="D31" s="177">
        <v>390238.65</v>
      </c>
      <c r="E31" s="179"/>
      <c r="F31" s="179"/>
      <c r="G31" s="170">
        <f t="shared" si="10"/>
        <v>390238.65</v>
      </c>
      <c r="H31" s="170">
        <f>-J70</f>
        <v>0</v>
      </c>
      <c r="I31" s="170">
        <f t="shared" si="12"/>
        <v>390238.65</v>
      </c>
      <c r="M31" s="1" t="s">
        <v>223</v>
      </c>
      <c r="O31" s="281">
        <v>6455.14</v>
      </c>
      <c r="P31" s="259">
        <f>E12</f>
        <v>11954209.716</v>
      </c>
      <c r="Q31" s="259">
        <f>G12</f>
        <v>4758420</v>
      </c>
      <c r="R31" s="266">
        <v>5.4000000000000001E-4</v>
      </c>
      <c r="S31" s="261">
        <f t="shared" si="22"/>
        <v>2569.5468000000001</v>
      </c>
      <c r="T31" s="259">
        <f>F12</f>
        <v>-2739460</v>
      </c>
      <c r="U31" s="260">
        <f t="shared" si="13"/>
        <v>5.4000000000000001E-4</v>
      </c>
      <c r="V31" s="262">
        <f t="shared" si="14"/>
        <v>-1479.3084000000001</v>
      </c>
      <c r="X31" s="263">
        <f>O31+S31+V31</f>
        <v>7545.3783999999996</v>
      </c>
      <c r="Z31" s="264">
        <f t="shared" si="16"/>
        <v>13973169.716</v>
      </c>
      <c r="AA31" s="267">
        <f t="shared" si="17"/>
        <v>5.4000000000000001E-4</v>
      </c>
      <c r="AB31" s="214">
        <f t="shared" si="18"/>
        <v>7545.5116466400004</v>
      </c>
      <c r="AC31" s="263">
        <f t="shared" si="19"/>
        <v>-0.1332466400008343</v>
      </c>
      <c r="AD31" s="264">
        <f t="shared" si="20"/>
        <v>-246.75303703858205</v>
      </c>
      <c r="AE31" s="265">
        <f t="shared" si="21"/>
        <v>-1.7659371463839948E-5</v>
      </c>
    </row>
    <row r="32" spans="1:31">
      <c r="A32" s="176" t="s">
        <v>133</v>
      </c>
      <c r="B32" s="148"/>
      <c r="C32" s="177">
        <v>24060</v>
      </c>
      <c r="D32" s="177">
        <v>997791.21</v>
      </c>
      <c r="E32" s="179">
        <v>-252807</v>
      </c>
      <c r="F32" s="179">
        <v>425950</v>
      </c>
      <c r="G32" s="170">
        <f t="shared" si="10"/>
        <v>1170934.21</v>
      </c>
      <c r="H32" s="170">
        <f>-J71</f>
        <v>-14766.526</v>
      </c>
      <c r="I32" s="170">
        <f t="shared" si="12"/>
        <v>1156167.6839999999</v>
      </c>
      <c r="M32" s="1" t="s">
        <v>224</v>
      </c>
      <c r="O32" s="281">
        <v>526.61</v>
      </c>
      <c r="P32" s="259">
        <f>E13</f>
        <v>975118.32</v>
      </c>
      <c r="Q32" s="259">
        <f>G13</f>
        <v>324152</v>
      </c>
      <c r="R32" s="266">
        <v>5.4000000000000001E-4</v>
      </c>
      <c r="S32" s="261">
        <f t="shared" si="22"/>
        <v>175.04208</v>
      </c>
      <c r="T32" s="259">
        <f>F13</f>
        <v>-192447</v>
      </c>
      <c r="U32" s="260">
        <f t="shared" si="13"/>
        <v>5.4000000000000001E-4</v>
      </c>
      <c r="V32" s="262">
        <f t="shared" si="14"/>
        <v>-103.92138</v>
      </c>
      <c r="X32" s="263">
        <f t="shared" si="15"/>
        <v>597.73070000000007</v>
      </c>
      <c r="Z32" s="264">
        <f t="shared" si="16"/>
        <v>1106823.3199999998</v>
      </c>
      <c r="AA32" s="267">
        <f t="shared" si="17"/>
        <v>5.4000000000000001E-4</v>
      </c>
      <c r="AB32" s="214">
        <f t="shared" si="18"/>
        <v>597.6845927999999</v>
      </c>
      <c r="AC32" s="263">
        <f t="shared" si="19"/>
        <v>4.6107200000164994E-2</v>
      </c>
      <c r="AD32" s="264">
        <f t="shared" si="20"/>
        <v>85.38370370400925</v>
      </c>
      <c r="AE32" s="265">
        <f t="shared" si="21"/>
        <v>7.7137078621133208E-5</v>
      </c>
    </row>
    <row r="33" spans="1:31">
      <c r="A33" s="176" t="s">
        <v>134</v>
      </c>
      <c r="B33" s="148"/>
      <c r="C33" s="177">
        <v>24280</v>
      </c>
      <c r="D33" s="177">
        <v>107849.85</v>
      </c>
      <c r="E33" s="179">
        <v>-28963</v>
      </c>
      <c r="F33" s="179">
        <v>39501</v>
      </c>
      <c r="G33" s="170">
        <f t="shared" si="10"/>
        <v>118387.85</v>
      </c>
      <c r="H33" s="170">
        <f>-J72</f>
        <v>-874.4627999999999</v>
      </c>
      <c r="I33" s="170">
        <f t="shared" si="12"/>
        <v>117513.38720000001</v>
      </c>
      <c r="O33" s="187">
        <f>SUM(O24:O32)</f>
        <v>-80622.699999999953</v>
      </c>
      <c r="P33" s="268">
        <f>SUM(P24:P32)</f>
        <v>324954199.79700005</v>
      </c>
      <c r="Q33" s="268">
        <f>SUM(Q24:Q32)</f>
        <v>165452829</v>
      </c>
      <c r="S33" s="187">
        <f>SUM(S24:S32)</f>
        <v>-45042.248839999986</v>
      </c>
      <c r="T33" s="268">
        <f>SUM(T24:T32)</f>
        <v>-153852978</v>
      </c>
      <c r="V33" s="187">
        <f>SUM(V24:V32)</f>
        <v>48151.966280000001</v>
      </c>
      <c r="X33" s="187">
        <f>SUM(X24:X32)</f>
        <v>-77512.982559999931</v>
      </c>
      <c r="Z33" s="268">
        <f>SUM(Z24:Z32)</f>
        <v>336554050.79699999</v>
      </c>
      <c r="AB33" s="268">
        <f>SUM(AB24:AB32)</f>
        <v>-77504.529976520018</v>
      </c>
      <c r="AC33" s="187">
        <f>SUM(AC24:AC32)</f>
        <v>-8.4525834799702579</v>
      </c>
      <c r="AD33" s="268">
        <f>SUM(AD24:AD32)</f>
        <v>3985.0689003689522</v>
      </c>
      <c r="AE33" s="265">
        <f t="shared" si="21"/>
        <v>1.0904732601957905E-4</v>
      </c>
    </row>
    <row r="34" spans="1:31">
      <c r="A34" s="176" t="s">
        <v>183</v>
      </c>
      <c r="B34" s="148"/>
      <c r="C34" s="170"/>
      <c r="D34" s="177">
        <v>559379.15</v>
      </c>
      <c r="E34" s="177"/>
      <c r="F34" s="177"/>
      <c r="G34" s="170">
        <f>SUM(D34:F34)</f>
        <v>559379.15</v>
      </c>
      <c r="H34" s="170"/>
      <c r="I34" s="170">
        <f t="shared" si="12"/>
        <v>559379.15</v>
      </c>
      <c r="U34" s="269"/>
    </row>
    <row r="35" spans="1:31">
      <c r="A35" s="176" t="s">
        <v>184</v>
      </c>
      <c r="B35" s="148"/>
      <c r="C35" s="188"/>
      <c r="D35" s="177">
        <v>1552690.59</v>
      </c>
      <c r="E35" s="177"/>
      <c r="F35" s="177"/>
      <c r="G35" s="170"/>
      <c r="H35" s="170"/>
      <c r="I35" s="170"/>
      <c r="U35" s="269" t="s">
        <v>321</v>
      </c>
      <c r="V35" s="1" t="s">
        <v>225</v>
      </c>
      <c r="X35" s="188">
        <v>0.95444899999999999</v>
      </c>
      <c r="AA35" s="1" t="s">
        <v>226</v>
      </c>
      <c r="AB35" s="1" t="s">
        <v>227</v>
      </c>
      <c r="AD35" s="1" t="s">
        <v>228</v>
      </c>
    </row>
    <row r="36" spans="1:31">
      <c r="A36" s="176" t="s">
        <v>185</v>
      </c>
      <c r="B36" s="148"/>
      <c r="C36" s="188"/>
      <c r="D36" s="177">
        <v>1435047.68</v>
      </c>
      <c r="E36" s="177"/>
      <c r="F36" s="177"/>
      <c r="G36" s="170"/>
      <c r="H36" s="170"/>
      <c r="I36" s="170"/>
      <c r="T36" s="1" t="s">
        <v>138</v>
      </c>
      <c r="U36" s="1" t="s">
        <v>229</v>
      </c>
      <c r="X36" s="270">
        <f>(X24+X25)*X35</f>
        <v>-168844.84284645689</v>
      </c>
      <c r="Z36" s="1" t="s">
        <v>19</v>
      </c>
      <c r="AA36" s="184">
        <f>P24+P25+Q24+Q25+T24+T25</f>
        <v>152496304.35699999</v>
      </c>
      <c r="AB36" s="188">
        <v>-1.1100000000000001E-3</v>
      </c>
      <c r="AC36" s="263">
        <f>AA36*AB36</f>
        <v>-169270.89783627001</v>
      </c>
      <c r="AD36" s="263">
        <f>X36-AC36</f>
        <v>426.05498981312849</v>
      </c>
      <c r="AE36" s="265">
        <f>AD36/X36</f>
        <v>-2.5233521061734281E-3</v>
      </c>
    </row>
    <row r="37" spans="1:31">
      <c r="A37" s="148"/>
      <c r="B37" s="148"/>
      <c r="C37" s="162">
        <f t="shared" ref="C37:I37" si="23">SUM(C24:C36)</f>
        <v>4240775.8900000006</v>
      </c>
      <c r="D37" s="162">
        <f t="shared" si="23"/>
        <v>40379798.68</v>
      </c>
      <c r="E37" s="162">
        <f t="shared" si="23"/>
        <v>-20595217</v>
      </c>
      <c r="F37" s="162">
        <f t="shared" si="23"/>
        <v>21990100</v>
      </c>
      <c r="G37" s="162">
        <f t="shared" si="23"/>
        <v>38786943.409999996</v>
      </c>
      <c r="H37" s="162">
        <f t="shared" si="23"/>
        <v>-346374.64675000007</v>
      </c>
      <c r="I37" s="162">
        <f t="shared" si="23"/>
        <v>38440568.763249993</v>
      </c>
      <c r="T37" s="1" t="s">
        <v>138</v>
      </c>
      <c r="U37" s="1" t="s">
        <v>230</v>
      </c>
      <c r="X37" s="270">
        <f>SUM(X26:X32)*X35</f>
        <v>94862.654155047479</v>
      </c>
      <c r="Z37" s="1" t="s">
        <v>175</v>
      </c>
      <c r="AA37" s="184">
        <f>SUM(P26:Q32,T26:T32)</f>
        <v>184057746.44</v>
      </c>
      <c r="AB37" s="188">
        <v>5.1999999999999995E-4</v>
      </c>
      <c r="AC37" s="263">
        <f>AA37*AB37</f>
        <v>95710.028148799989</v>
      </c>
      <c r="AD37" s="263">
        <f>X37-AC37</f>
        <v>-847.3739937525097</v>
      </c>
      <c r="AE37" s="265">
        <f>AD37/X37</f>
        <v>-8.9326405770549736E-3</v>
      </c>
    </row>
    <row r="38" spans="1:31" ht="15.75" thickBot="1">
      <c r="A38" s="148"/>
      <c r="B38" s="148"/>
      <c r="D38" s="163"/>
      <c r="E38" s="148"/>
      <c r="F38" s="148"/>
      <c r="Z38" s="1" t="s">
        <v>211</v>
      </c>
    </row>
    <row r="39" spans="1:31">
      <c r="A39" s="148" t="s">
        <v>19</v>
      </c>
      <c r="B39" s="148"/>
      <c r="C39" s="165">
        <f t="shared" ref="C39:I39" si="24">C24+C25</f>
        <v>2014614</v>
      </c>
      <c r="D39" s="164">
        <f t="shared" si="24"/>
        <v>13813541.539999999</v>
      </c>
      <c r="E39" s="164">
        <f t="shared" si="24"/>
        <v>-7302885</v>
      </c>
      <c r="F39" s="164">
        <f t="shared" si="24"/>
        <v>7456475</v>
      </c>
      <c r="G39" s="164">
        <f t="shared" si="24"/>
        <v>13967131.539999999</v>
      </c>
      <c r="H39" s="164">
        <f t="shared" si="24"/>
        <v>-116019.73318</v>
      </c>
      <c r="I39" s="165">
        <f t="shared" si="24"/>
        <v>13851111.80682</v>
      </c>
      <c r="S39" s="263">
        <f>S33+V33</f>
        <v>3109.7174400000149</v>
      </c>
      <c r="T39" s="1" t="s">
        <v>351</v>
      </c>
    </row>
    <row r="40" spans="1:31" ht="6" customHeight="1">
      <c r="A40" s="148"/>
      <c r="B40" s="148"/>
      <c r="C40" s="169"/>
      <c r="D40" s="164"/>
      <c r="E40" s="148"/>
      <c r="F40" s="148"/>
      <c r="I40" s="185"/>
    </row>
    <row r="41" spans="1:31" ht="15.75" thickBot="1">
      <c r="A41" s="148" t="s">
        <v>175</v>
      </c>
      <c r="B41" s="148"/>
      <c r="C41" s="171">
        <f>SUM(C26:C29,C31:C33)</f>
        <v>1674161.8900000001</v>
      </c>
      <c r="D41" s="172">
        <f t="shared" ref="D41:I41" si="25">SUM(D26:D29,D31:D33)</f>
        <v>17448043.07</v>
      </c>
      <c r="E41" s="172">
        <f t="shared" si="25"/>
        <v>-7496585</v>
      </c>
      <c r="F41" s="172">
        <f t="shared" si="25"/>
        <v>8376349</v>
      </c>
      <c r="G41" s="172">
        <f t="shared" si="25"/>
        <v>18327807.07</v>
      </c>
      <c r="H41" s="172">
        <f t="shared" si="25"/>
        <v>-180102.42271000004</v>
      </c>
      <c r="I41" s="171">
        <f t="shared" si="25"/>
        <v>18147704.647290003</v>
      </c>
    </row>
    <row r="42" spans="1:31">
      <c r="A42" s="148"/>
      <c r="B42" s="148"/>
      <c r="C42" s="183"/>
      <c r="D42" s="172"/>
      <c r="E42" s="172"/>
      <c r="F42" s="172"/>
      <c r="G42" s="172"/>
      <c r="H42" s="172"/>
      <c r="I42" s="183"/>
    </row>
    <row r="43" spans="1:31">
      <c r="C43" s="186">
        <v>43040</v>
      </c>
      <c r="D43" s="186">
        <v>43617</v>
      </c>
      <c r="E43" s="287">
        <v>43405</v>
      </c>
      <c r="F43" s="186">
        <v>42278</v>
      </c>
      <c r="G43" s="186">
        <v>43344</v>
      </c>
      <c r="H43" s="186">
        <v>43374</v>
      </c>
      <c r="I43" s="186">
        <v>43282</v>
      </c>
      <c r="J43" s="186">
        <v>43252</v>
      </c>
      <c r="K43" s="190"/>
      <c r="L43" s="1" t="s">
        <v>311</v>
      </c>
    </row>
    <row r="44" spans="1:31" ht="40.9" customHeight="1">
      <c r="A44" s="175" t="s">
        <v>186</v>
      </c>
      <c r="B44" s="150"/>
      <c r="C44" s="161" t="s">
        <v>187</v>
      </c>
      <c r="D44" s="161" t="s">
        <v>261</v>
      </c>
      <c r="E44" s="161" t="s">
        <v>201</v>
      </c>
      <c r="F44" s="161" t="s">
        <v>188</v>
      </c>
      <c r="G44" s="161" t="s">
        <v>189</v>
      </c>
      <c r="H44" s="161" t="s">
        <v>190</v>
      </c>
      <c r="I44" s="161" t="s">
        <v>191</v>
      </c>
      <c r="J44" s="161" t="s">
        <v>261</v>
      </c>
      <c r="L44" s="192" t="s">
        <v>318</v>
      </c>
      <c r="M44" s="271" t="s">
        <v>319</v>
      </c>
      <c r="O44" s="258" t="s">
        <v>315</v>
      </c>
      <c r="P44" s="258" t="s">
        <v>316</v>
      </c>
      <c r="Q44" s="258" t="s">
        <v>317</v>
      </c>
    </row>
    <row r="45" spans="1:31">
      <c r="A45" s="176" t="s">
        <v>127</v>
      </c>
      <c r="B45" s="148"/>
      <c r="C45" s="167">
        <v>-8.0999999999999996E-4</v>
      </c>
      <c r="D45" s="167">
        <v>0</v>
      </c>
      <c r="E45" s="167">
        <v>-1.16E-3</v>
      </c>
      <c r="F45" s="167"/>
      <c r="G45" s="167">
        <v>4.3299999999999996E-3</v>
      </c>
      <c r="H45" s="167">
        <v>1.15E-3</v>
      </c>
      <c r="I45" s="167">
        <v>-3.4000000000000002E-4</v>
      </c>
      <c r="J45" s="167">
        <v>-1.42E-3</v>
      </c>
      <c r="L45" s="167">
        <f>SUM(C45:I45)-D45+J45</f>
        <v>1.7499999999999996E-3</v>
      </c>
      <c r="M45" s="285">
        <f>SUM(C45:D45,E45:I45)</f>
        <v>3.1699999999999996E-3</v>
      </c>
      <c r="O45" s="262">
        <f t="shared" ref="O45:O57" si="26">-F3*L45</f>
        <v>134833.79174999997</v>
      </c>
      <c r="P45" s="262">
        <f t="shared" ref="P45:P57" si="27">G3*M45</f>
        <v>250175.75014999998</v>
      </c>
      <c r="Q45" s="263">
        <f>P45-O45</f>
        <v>115341.9584</v>
      </c>
    </row>
    <row r="46" spans="1:31">
      <c r="A46" s="176" t="s">
        <v>169</v>
      </c>
      <c r="B46" s="148"/>
      <c r="C46" s="167">
        <v>-8.0999999999999996E-4</v>
      </c>
      <c r="D46" s="167">
        <v>0</v>
      </c>
      <c r="E46" s="167">
        <v>-1.16E-3</v>
      </c>
      <c r="F46" s="167">
        <v>-3.1530000000000002E-2</v>
      </c>
      <c r="G46" s="167">
        <v>4.3299999999999996E-3</v>
      </c>
      <c r="H46" s="167">
        <v>1.15E-3</v>
      </c>
      <c r="I46" s="167">
        <v>-3.4000000000000002E-4</v>
      </c>
      <c r="J46" s="167">
        <v>-1.42E-3</v>
      </c>
      <c r="L46" s="167">
        <f t="shared" ref="L46:L57" si="28">SUM(C46:I46)-D46+J46</f>
        <v>-2.9780000000000004E-2</v>
      </c>
      <c r="M46" s="285">
        <f t="shared" ref="M46:M57" si="29">SUM(C46:D46,E46:I46)</f>
        <v>-2.8360000000000003E-2</v>
      </c>
      <c r="O46" s="262">
        <f t="shared" si="26"/>
        <v>-4400.0247800000006</v>
      </c>
      <c r="P46" s="262">
        <f t="shared" si="27"/>
        <v>-3722.2500000000005</v>
      </c>
      <c r="Q46" s="263">
        <f t="shared" ref="Q46:Q57" si="30">P46-O46</f>
        <v>677.77478000000019</v>
      </c>
    </row>
    <row r="47" spans="1:31">
      <c r="A47" s="176" t="s">
        <v>128</v>
      </c>
      <c r="B47" s="148"/>
      <c r="C47" s="167">
        <v>0</v>
      </c>
      <c r="D47" s="167">
        <v>0</v>
      </c>
      <c r="E47" s="167">
        <v>5.4000000000000001E-4</v>
      </c>
      <c r="F47" s="167"/>
      <c r="G47" s="167">
        <v>5.9699999999999996E-3</v>
      </c>
      <c r="H47" s="167">
        <v>1.67E-3</v>
      </c>
      <c r="I47" s="167">
        <v>-3.6000000000000002E-4</v>
      </c>
      <c r="J47" s="167">
        <v>-1.8799999999999999E-3</v>
      </c>
      <c r="L47" s="167">
        <f t="shared" si="28"/>
        <v>5.9400000000000008E-3</v>
      </c>
      <c r="M47" s="285">
        <f t="shared" si="29"/>
        <v>7.8200000000000006E-3</v>
      </c>
      <c r="O47" s="262">
        <f t="shared" si="26"/>
        <v>118996.08534000002</v>
      </c>
      <c r="P47" s="262">
        <f t="shared" si="27"/>
        <v>170510.72862000001</v>
      </c>
      <c r="Q47" s="263">
        <f t="shared" si="30"/>
        <v>51514.643279999989</v>
      </c>
    </row>
    <row r="48" spans="1:31">
      <c r="A48" s="176" t="s">
        <v>129</v>
      </c>
      <c r="B48" s="148"/>
      <c r="C48" s="167">
        <v>-8.0999999999999996E-4</v>
      </c>
      <c r="D48" s="167">
        <v>0</v>
      </c>
      <c r="E48" s="167">
        <v>5.4000000000000001E-4</v>
      </c>
      <c r="F48" s="167"/>
      <c r="G48" s="167">
        <v>5.9699999999999996E-3</v>
      </c>
      <c r="H48" s="167">
        <v>1.67E-3</v>
      </c>
      <c r="I48" s="167">
        <v>-3.6000000000000002E-4</v>
      </c>
      <c r="J48" s="167">
        <v>-1.8799999999999999E-3</v>
      </c>
      <c r="L48" s="167">
        <f t="shared" si="28"/>
        <v>5.13E-3</v>
      </c>
      <c r="M48" s="285">
        <f t="shared" si="29"/>
        <v>7.0099999999999997E-3</v>
      </c>
      <c r="O48" s="262">
        <f t="shared" si="26"/>
        <v>10008.717210000001</v>
      </c>
      <c r="P48" s="262">
        <f t="shared" si="27"/>
        <v>13230.58287</v>
      </c>
      <c r="Q48" s="263">
        <f t="shared" si="30"/>
        <v>3221.8656599999995</v>
      </c>
    </row>
    <row r="49" spans="1:17" ht="14.45" customHeight="1">
      <c r="A49" s="176" t="s">
        <v>130</v>
      </c>
      <c r="B49" s="148"/>
      <c r="C49" s="167">
        <v>0</v>
      </c>
      <c r="D49" s="167">
        <v>0</v>
      </c>
      <c r="E49" s="167">
        <v>5.4000000000000001E-4</v>
      </c>
      <c r="F49" s="167"/>
      <c r="G49" s="167">
        <v>4.5999999999999999E-3</v>
      </c>
      <c r="H49" s="167">
        <v>1.2099999999999999E-3</v>
      </c>
      <c r="I49" s="167">
        <v>-3.6000000000000002E-4</v>
      </c>
      <c r="J49" s="167">
        <v>-1.4400000000000001E-3</v>
      </c>
      <c r="L49" s="167">
        <f t="shared" si="28"/>
        <v>4.5499999999999994E-3</v>
      </c>
      <c r="M49" s="285">
        <f t="shared" si="29"/>
        <v>5.9899999999999997E-3</v>
      </c>
      <c r="O49" s="262">
        <f t="shared" si="26"/>
        <v>230462.91904999997</v>
      </c>
      <c r="P49" s="262">
        <f t="shared" si="27"/>
        <v>338364.13829999999</v>
      </c>
      <c r="Q49" s="263">
        <f t="shared" si="30"/>
        <v>107901.21925000002</v>
      </c>
    </row>
    <row r="50" spans="1:17">
      <c r="A50" s="176" t="s">
        <v>131</v>
      </c>
      <c r="B50" s="148"/>
      <c r="C50" s="167">
        <v>-8.0999999999999996E-4</v>
      </c>
      <c r="D50" s="167">
        <v>0</v>
      </c>
      <c r="E50" s="167">
        <v>5.4000000000000001E-4</v>
      </c>
      <c r="F50" s="167"/>
      <c r="G50" s="167">
        <v>4.5999999999999999E-3</v>
      </c>
      <c r="H50" s="167">
        <v>1.2099999999999999E-3</v>
      </c>
      <c r="I50" s="167">
        <v>-3.6000000000000002E-4</v>
      </c>
      <c r="J50" s="167">
        <v>-1.4400000000000001E-3</v>
      </c>
      <c r="L50" s="167">
        <f t="shared" si="28"/>
        <v>3.7399999999999994E-3</v>
      </c>
      <c r="M50" s="285">
        <f t="shared" si="29"/>
        <v>5.1799999999999997E-3</v>
      </c>
      <c r="O50" s="262">
        <f t="shared" si="26"/>
        <v>4077.4227999999994</v>
      </c>
      <c r="P50" s="262">
        <f t="shared" si="27"/>
        <v>5901.1285199999993</v>
      </c>
      <c r="Q50" s="263">
        <f t="shared" si="30"/>
        <v>1823.7057199999999</v>
      </c>
    </row>
    <row r="51" spans="1:17">
      <c r="A51" s="176" t="s">
        <v>132</v>
      </c>
      <c r="B51" s="148"/>
      <c r="C51" s="167">
        <v>0</v>
      </c>
      <c r="D51" s="167">
        <v>0</v>
      </c>
      <c r="E51" s="167">
        <v>0</v>
      </c>
      <c r="F51" s="167"/>
      <c r="G51" s="167">
        <v>2.97E-3</v>
      </c>
      <c r="H51" s="167">
        <v>7.6000000000000004E-4</v>
      </c>
      <c r="I51" s="167">
        <v>-3.5E-4</v>
      </c>
      <c r="J51" s="167">
        <v>-9.3000000000000005E-4</v>
      </c>
      <c r="L51" s="167">
        <f t="shared" si="28"/>
        <v>2.4499999999999999E-3</v>
      </c>
      <c r="M51" s="285">
        <f t="shared" si="29"/>
        <v>3.3799999999999998E-3</v>
      </c>
      <c r="O51" s="262">
        <f t="shared" si="26"/>
        <v>139687.15669999999</v>
      </c>
      <c r="P51" s="262">
        <f t="shared" si="27"/>
        <v>189939.64755999998</v>
      </c>
      <c r="Q51" s="263">
        <f t="shared" si="30"/>
        <v>50252.490859999991</v>
      </c>
    </row>
    <row r="52" spans="1:17">
      <c r="A52" s="176" t="s">
        <v>170</v>
      </c>
      <c r="B52" s="148"/>
      <c r="C52" s="167">
        <v>0</v>
      </c>
      <c r="D52" s="167">
        <v>0</v>
      </c>
      <c r="E52" s="167">
        <v>0</v>
      </c>
      <c r="F52" s="167"/>
      <c r="G52" s="167">
        <v>2.97E-3</v>
      </c>
      <c r="H52" s="167">
        <v>0</v>
      </c>
      <c r="I52" s="167">
        <v>-3.5E-4</v>
      </c>
      <c r="J52" s="167">
        <v>-9.3000000000000005E-4</v>
      </c>
      <c r="L52" s="167">
        <f t="shared" si="28"/>
        <v>1.6899999999999999E-3</v>
      </c>
      <c r="M52" s="285">
        <f t="shared" si="29"/>
        <v>2.6199999999999999E-3</v>
      </c>
      <c r="O52" s="262">
        <f t="shared" si="26"/>
        <v>59149.999999999993</v>
      </c>
      <c r="P52" s="262">
        <f t="shared" si="27"/>
        <v>91700</v>
      </c>
      <c r="Q52" s="263">
        <f t="shared" si="30"/>
        <v>32550.000000000007</v>
      </c>
    </row>
    <row r="53" spans="1:17">
      <c r="A53" s="176" t="s">
        <v>171</v>
      </c>
      <c r="B53" s="148"/>
      <c r="C53" s="167">
        <v>0</v>
      </c>
      <c r="D53" s="167">
        <v>0</v>
      </c>
      <c r="E53" s="167">
        <v>5.4000000000000001E-4</v>
      </c>
      <c r="F53" s="167"/>
      <c r="G53" s="167">
        <v>4.3299999999999996E-3</v>
      </c>
      <c r="H53" s="167">
        <v>1.0499999999999999E-3</v>
      </c>
      <c r="I53" s="167">
        <v>-3.6999999999999999E-4</v>
      </c>
      <c r="J53" s="167">
        <v>-1.2999999999999999E-3</v>
      </c>
      <c r="L53" s="167">
        <f t="shared" si="28"/>
        <v>4.2499999999999994E-3</v>
      </c>
      <c r="M53" s="285">
        <f t="shared" si="29"/>
        <v>5.5499999999999994E-3</v>
      </c>
      <c r="O53" s="262">
        <f t="shared" si="26"/>
        <v>0</v>
      </c>
      <c r="P53" s="262">
        <f t="shared" si="27"/>
        <v>0</v>
      </c>
      <c r="Q53" s="263">
        <f t="shared" si="30"/>
        <v>0</v>
      </c>
    </row>
    <row r="54" spans="1:17">
      <c r="A54" s="176" t="s">
        <v>133</v>
      </c>
      <c r="B54" s="148"/>
      <c r="C54" s="167">
        <v>0</v>
      </c>
      <c r="D54" s="167">
        <v>0</v>
      </c>
      <c r="E54" s="167">
        <v>5.4000000000000001E-4</v>
      </c>
      <c r="F54" s="167"/>
      <c r="G54" s="167">
        <v>4.3299999999999996E-3</v>
      </c>
      <c r="H54" s="167">
        <v>1.0499999999999999E-3</v>
      </c>
      <c r="I54" s="167">
        <v>-3.6999999999999999E-4</v>
      </c>
      <c r="J54" s="167">
        <v>-1.2999999999999999E-3</v>
      </c>
      <c r="L54" s="167">
        <f t="shared" si="28"/>
        <v>4.2499999999999994E-3</v>
      </c>
      <c r="M54" s="285">
        <f t="shared" si="29"/>
        <v>5.5499999999999994E-3</v>
      </c>
      <c r="O54" s="262">
        <f t="shared" si="26"/>
        <v>11642.704999999998</v>
      </c>
      <c r="P54" s="262">
        <f t="shared" si="27"/>
        <v>26409.230999999996</v>
      </c>
      <c r="Q54" s="263">
        <f t="shared" si="30"/>
        <v>14766.525999999998</v>
      </c>
    </row>
    <row r="55" spans="1:17">
      <c r="A55" s="176" t="s">
        <v>134</v>
      </c>
      <c r="B55" s="148"/>
      <c r="C55" s="167">
        <v>-8.0999999999999996E-4</v>
      </c>
      <c r="D55" s="167">
        <v>0</v>
      </c>
      <c r="E55" s="167">
        <v>5.4000000000000001E-4</v>
      </c>
      <c r="F55" s="167"/>
      <c r="G55" s="167">
        <v>4.3299999999999996E-3</v>
      </c>
      <c r="H55" s="167">
        <v>1.0499999999999999E-3</v>
      </c>
      <c r="I55" s="167">
        <v>-3.6999999999999999E-4</v>
      </c>
      <c r="J55" s="167">
        <v>-1.2999999999999999E-3</v>
      </c>
      <c r="L55" s="167">
        <f t="shared" si="28"/>
        <v>3.4399999999999995E-3</v>
      </c>
      <c r="M55" s="285">
        <f t="shared" si="29"/>
        <v>4.7399999999999994E-3</v>
      </c>
      <c r="O55" s="262">
        <f t="shared" si="26"/>
        <v>662.01767999999993</v>
      </c>
      <c r="P55" s="262">
        <f t="shared" si="27"/>
        <v>1536.4804799999997</v>
      </c>
      <c r="Q55" s="263">
        <f t="shared" si="30"/>
        <v>874.46279999999979</v>
      </c>
    </row>
    <row r="56" spans="1:17" ht="15" customHeight="1">
      <c r="A56" s="176" t="s">
        <v>183</v>
      </c>
      <c r="B56" s="148"/>
      <c r="C56" s="167">
        <v>0</v>
      </c>
      <c r="D56" s="167">
        <v>0</v>
      </c>
      <c r="E56" s="167">
        <v>0</v>
      </c>
      <c r="F56" s="167"/>
      <c r="G56" s="181">
        <v>1.013E-2</v>
      </c>
      <c r="H56" s="375" t="s">
        <v>310</v>
      </c>
      <c r="I56" s="181">
        <v>-4.8000000000000001E-4</v>
      </c>
      <c r="J56" s="167">
        <v>0</v>
      </c>
      <c r="L56" s="167">
        <f t="shared" si="28"/>
        <v>9.6500000000000006E-3</v>
      </c>
      <c r="M56" s="285">
        <f t="shared" si="29"/>
        <v>9.6500000000000006E-3</v>
      </c>
      <c r="O56" s="262">
        <f t="shared" si="26"/>
        <v>0</v>
      </c>
      <c r="P56" s="262">
        <f t="shared" si="27"/>
        <v>0</v>
      </c>
      <c r="Q56" s="263">
        <f t="shared" si="30"/>
        <v>0</v>
      </c>
    </row>
    <row r="57" spans="1:17">
      <c r="A57" s="176" t="s">
        <v>174</v>
      </c>
      <c r="B57" s="148"/>
      <c r="C57" s="167">
        <v>-8.0999999999999996E-4</v>
      </c>
      <c r="D57" s="167">
        <v>0</v>
      </c>
      <c r="E57" s="167">
        <v>0</v>
      </c>
      <c r="F57" s="167"/>
      <c r="G57" s="181">
        <v>1.013E-2</v>
      </c>
      <c r="H57" s="375"/>
      <c r="I57" s="181">
        <v>-4.8000000000000001E-4</v>
      </c>
      <c r="J57" s="167">
        <v>0</v>
      </c>
      <c r="L57" s="167">
        <f t="shared" si="28"/>
        <v>8.8400000000000006E-3</v>
      </c>
      <c r="M57" s="285">
        <f t="shared" si="29"/>
        <v>8.8400000000000006E-3</v>
      </c>
      <c r="O57" s="262">
        <f t="shared" si="26"/>
        <v>0</v>
      </c>
      <c r="P57" s="262">
        <f t="shared" si="27"/>
        <v>0</v>
      </c>
      <c r="Q57" s="263">
        <f t="shared" si="30"/>
        <v>0</v>
      </c>
    </row>
    <row r="58" spans="1:17" ht="6" customHeight="1">
      <c r="A58" s="176"/>
      <c r="B58" s="148"/>
      <c r="C58" s="167"/>
      <c r="D58" s="167"/>
      <c r="E58" s="167"/>
      <c r="F58" s="167"/>
      <c r="G58" s="181"/>
      <c r="H58" s="330"/>
      <c r="I58" s="167"/>
      <c r="J58" s="181"/>
      <c r="K58" s="167"/>
      <c r="L58" s="193"/>
      <c r="M58" s="282"/>
    </row>
    <row r="59" spans="1:17" hidden="1">
      <c r="A59" s="176"/>
      <c r="B59" s="148"/>
      <c r="C59" s="167"/>
      <c r="D59" s="167"/>
      <c r="E59" s="167"/>
      <c r="F59" s="167"/>
      <c r="G59" s="181"/>
      <c r="H59" s="330"/>
      <c r="I59" s="167"/>
      <c r="J59" s="181"/>
      <c r="K59" s="167"/>
      <c r="L59" s="193"/>
      <c r="M59" s="253"/>
      <c r="N59" s="188"/>
    </row>
    <row r="60" spans="1:17" hidden="1">
      <c r="F60" s="148"/>
      <c r="M60" s="253"/>
      <c r="N60" s="253"/>
    </row>
    <row r="61" spans="1:17" ht="41.45" customHeight="1">
      <c r="A61" s="175" t="s">
        <v>192</v>
      </c>
      <c r="B61" s="150"/>
      <c r="C61" s="168" t="s">
        <v>307</v>
      </c>
      <c r="D61" s="168" t="s">
        <v>261</v>
      </c>
      <c r="E61" s="168" t="s">
        <v>201</v>
      </c>
      <c r="F61" s="168" t="s">
        <v>193</v>
      </c>
      <c r="G61" s="168" t="s">
        <v>194</v>
      </c>
      <c r="H61" s="168" t="s">
        <v>195</v>
      </c>
      <c r="I61" s="168" t="s">
        <v>196</v>
      </c>
      <c r="J61" s="168" t="s">
        <v>197</v>
      </c>
      <c r="M61" s="164"/>
      <c r="O61" s="187">
        <f>SUM(O45:O57)</f>
        <v>705120.79074999993</v>
      </c>
      <c r="P61" s="187">
        <f>SUM(P45:P57)</f>
        <v>1084045.4374999998</v>
      </c>
      <c r="Q61" s="187">
        <f>SUM(Q45:Q57)</f>
        <v>378924.64675000001</v>
      </c>
    </row>
    <row r="62" spans="1:17">
      <c r="A62" s="176" t="s">
        <v>127</v>
      </c>
      <c r="C62" s="164">
        <f t="shared" ref="C62:E72" si="31">C45*$H3</f>
        <v>-1516.2503399999998</v>
      </c>
      <c r="D62" s="164">
        <f>F3*J45+G3*D45</f>
        <v>109407.99102</v>
      </c>
      <c r="E62" s="164">
        <f>E45*$H3</f>
        <v>-2171.4202399999999</v>
      </c>
      <c r="F62" s="164">
        <f t="shared" ref="F62:F72" si="32">$H3*F45</f>
        <v>0</v>
      </c>
      <c r="G62" s="164">
        <f t="shared" ref="G62:G72" si="33">(H3*G45)</f>
        <v>8105.3876199999995</v>
      </c>
      <c r="H62" s="164">
        <f t="shared" ref="H62:H72" si="34">(H45*H3)</f>
        <v>2152.7010999999998</v>
      </c>
      <c r="I62" s="164">
        <f t="shared" ref="I62:I72" si="35">I45*H3</f>
        <v>-636.45076000000006</v>
      </c>
      <c r="J62" s="164">
        <f t="shared" ref="J62:J68" si="36">SUM(C62:I62)</f>
        <v>115341.95839999999</v>
      </c>
      <c r="M62" s="164"/>
    </row>
    <row r="63" spans="1:17">
      <c r="A63" s="176" t="s">
        <v>169</v>
      </c>
      <c r="C63" s="164">
        <f t="shared" si="31"/>
        <v>13.36581</v>
      </c>
      <c r="D63" s="164">
        <f t="shared" ref="D63:D73" si="37">F4*J46+G4*D46</f>
        <v>209.80642</v>
      </c>
      <c r="E63" s="164">
        <f t="shared" si="31"/>
        <v>19.141159999999999</v>
      </c>
      <c r="F63" s="164">
        <f t="shared" si="32"/>
        <v>520.27653000000009</v>
      </c>
      <c r="G63" s="164">
        <f t="shared" si="33"/>
        <v>-71.449329999999989</v>
      </c>
      <c r="H63" s="164">
        <f t="shared" si="34"/>
        <v>-18.976150000000001</v>
      </c>
      <c r="I63" s="164">
        <f t="shared" si="35"/>
        <v>5.6103400000000008</v>
      </c>
      <c r="J63" s="164">
        <f t="shared" si="36"/>
        <v>677.77478000000008</v>
      </c>
      <c r="M63" s="164"/>
    </row>
    <row r="64" spans="1:17">
      <c r="A64" s="176" t="s">
        <v>128</v>
      </c>
      <c r="C64" s="164">
        <f t="shared" si="31"/>
        <v>0</v>
      </c>
      <c r="D64" s="164">
        <f t="shared" si="37"/>
        <v>37662.060680000002</v>
      </c>
      <c r="E64" s="164">
        <f t="shared" si="31"/>
        <v>956.57220000000007</v>
      </c>
      <c r="F64" s="164">
        <f t="shared" si="32"/>
        <v>0</v>
      </c>
      <c r="G64" s="164">
        <f t="shared" si="33"/>
        <v>10575.437099999999</v>
      </c>
      <c r="H64" s="164">
        <f t="shared" si="34"/>
        <v>2958.2881000000002</v>
      </c>
      <c r="I64" s="164">
        <f t="shared" si="35"/>
        <v>-637.71480000000008</v>
      </c>
      <c r="J64" s="164">
        <f t="shared" si="36"/>
        <v>51514.643279999997</v>
      </c>
      <c r="M64" s="164"/>
    </row>
    <row r="65" spans="1:13">
      <c r="A65" s="176" t="s">
        <v>129</v>
      </c>
      <c r="C65" s="164">
        <f t="shared" si="31"/>
        <v>51.540299999999995</v>
      </c>
      <c r="D65" s="164">
        <f t="shared" si="37"/>
        <v>3667.9119599999999</v>
      </c>
      <c r="E65" s="164">
        <f t="shared" si="31"/>
        <v>-34.360199999999999</v>
      </c>
      <c r="F65" s="164">
        <f t="shared" si="32"/>
        <v>0</v>
      </c>
      <c r="G65" s="164">
        <f t="shared" si="33"/>
        <v>-379.87109999999996</v>
      </c>
      <c r="H65" s="164">
        <f t="shared" si="34"/>
        <v>-106.2621</v>
      </c>
      <c r="I65" s="164">
        <f t="shared" si="35"/>
        <v>22.9068</v>
      </c>
      <c r="J65" s="164">
        <f t="shared" si="36"/>
        <v>3221.8656600000004</v>
      </c>
      <c r="M65" s="164"/>
    </row>
    <row r="66" spans="1:13">
      <c r="A66" s="176" t="s">
        <v>130</v>
      </c>
      <c r="C66" s="164">
        <f t="shared" si="31"/>
        <v>0</v>
      </c>
      <c r="D66" s="164">
        <f t="shared" si="37"/>
        <v>72937.71504000001</v>
      </c>
      <c r="E66" s="164">
        <f t="shared" si="31"/>
        <v>3151.96866</v>
      </c>
      <c r="F66" s="164">
        <f t="shared" si="32"/>
        <v>0</v>
      </c>
      <c r="G66" s="164">
        <f t="shared" si="33"/>
        <v>26850.1034</v>
      </c>
      <c r="H66" s="164">
        <f t="shared" si="34"/>
        <v>7062.7445899999993</v>
      </c>
      <c r="I66" s="164">
        <f t="shared" si="35"/>
        <v>-2101.3124400000002</v>
      </c>
      <c r="J66" s="164">
        <f t="shared" si="36"/>
        <v>107901.21925000002</v>
      </c>
      <c r="M66" s="164"/>
    </row>
    <row r="67" spans="1:13">
      <c r="A67" s="176" t="s">
        <v>131</v>
      </c>
      <c r="C67" s="164">
        <f t="shared" si="31"/>
        <v>-39.685139999999997</v>
      </c>
      <c r="D67" s="164">
        <f t="shared" si="37"/>
        <v>1569.9168000000002</v>
      </c>
      <c r="E67" s="164">
        <f t="shared" si="31"/>
        <v>26.456759999999999</v>
      </c>
      <c r="F67" s="164">
        <f t="shared" si="32"/>
        <v>0</v>
      </c>
      <c r="G67" s="164">
        <f t="shared" si="33"/>
        <v>225.3724</v>
      </c>
      <c r="H67" s="164">
        <f t="shared" si="34"/>
        <v>59.282739999999997</v>
      </c>
      <c r="I67" s="164">
        <f t="shared" si="35"/>
        <v>-17.637840000000001</v>
      </c>
      <c r="J67" s="164">
        <f t="shared" si="36"/>
        <v>1823.7057200000002</v>
      </c>
      <c r="M67" s="164"/>
    </row>
    <row r="68" spans="1:13">
      <c r="A68" s="176" t="s">
        <v>132</v>
      </c>
      <c r="C68" s="164">
        <f t="shared" si="31"/>
        <v>0</v>
      </c>
      <c r="D68" s="164">
        <f t="shared" si="37"/>
        <v>53024.104380000004</v>
      </c>
      <c r="E68" s="164">
        <f t="shared" si="31"/>
        <v>0</v>
      </c>
      <c r="F68" s="164">
        <f t="shared" si="32"/>
        <v>0</v>
      </c>
      <c r="G68" s="164">
        <f t="shared" si="33"/>
        <v>-2435.4118800000001</v>
      </c>
      <c r="H68" s="164">
        <f t="shared" si="34"/>
        <v>-623.20303999999999</v>
      </c>
      <c r="I68" s="164">
        <f t="shared" si="35"/>
        <v>287.00139999999999</v>
      </c>
      <c r="J68" s="164">
        <f t="shared" si="36"/>
        <v>50252.490860000005</v>
      </c>
      <c r="M68" s="164"/>
    </row>
    <row r="69" spans="1:13">
      <c r="A69" s="176" t="s">
        <v>170</v>
      </c>
      <c r="C69" s="164">
        <f t="shared" si="31"/>
        <v>0</v>
      </c>
      <c r="D69" s="164">
        <f t="shared" si="37"/>
        <v>32550.000000000004</v>
      </c>
      <c r="E69" s="164">
        <f t="shared" si="31"/>
        <v>0</v>
      </c>
      <c r="F69" s="164">
        <f t="shared" si="32"/>
        <v>0</v>
      </c>
      <c r="G69" s="164">
        <f t="shared" si="33"/>
        <v>0</v>
      </c>
      <c r="H69" s="164">
        <f t="shared" si="34"/>
        <v>0</v>
      </c>
      <c r="I69" s="164">
        <f t="shared" si="35"/>
        <v>0</v>
      </c>
      <c r="J69" s="164">
        <f>SUM(C69:I69)</f>
        <v>32550.000000000004</v>
      </c>
      <c r="M69" s="164"/>
    </row>
    <row r="70" spans="1:13">
      <c r="A70" s="176" t="s">
        <v>171</v>
      </c>
      <c r="C70" s="164">
        <f t="shared" si="31"/>
        <v>0</v>
      </c>
      <c r="D70" s="164">
        <f t="shared" si="37"/>
        <v>0</v>
      </c>
      <c r="E70" s="164">
        <f t="shared" si="31"/>
        <v>0</v>
      </c>
      <c r="F70" s="164">
        <f t="shared" si="32"/>
        <v>0</v>
      </c>
      <c r="G70" s="164">
        <f t="shared" si="33"/>
        <v>0</v>
      </c>
      <c r="H70" s="164">
        <f t="shared" si="34"/>
        <v>0</v>
      </c>
      <c r="I70" s="164">
        <f t="shared" si="35"/>
        <v>0</v>
      </c>
      <c r="J70" s="164">
        <f>SUM(C70:I70)</f>
        <v>0</v>
      </c>
      <c r="M70" s="164"/>
    </row>
    <row r="71" spans="1:13">
      <c r="A71" s="176" t="s">
        <v>133</v>
      </c>
      <c r="C71" s="164">
        <f t="shared" si="31"/>
        <v>0</v>
      </c>
      <c r="D71" s="164">
        <f t="shared" si="37"/>
        <v>3561.2979999999998</v>
      </c>
      <c r="E71" s="164">
        <f t="shared" si="31"/>
        <v>1090.2384</v>
      </c>
      <c r="F71" s="164">
        <f t="shared" si="32"/>
        <v>0</v>
      </c>
      <c r="G71" s="164">
        <f t="shared" si="33"/>
        <v>8742.0967999999993</v>
      </c>
      <c r="H71" s="164">
        <f t="shared" si="34"/>
        <v>2119.9079999999999</v>
      </c>
      <c r="I71" s="164">
        <f t="shared" si="35"/>
        <v>-747.01519999999994</v>
      </c>
      <c r="J71" s="164">
        <f>SUM(C71:I71)</f>
        <v>14766.526</v>
      </c>
      <c r="M71" s="164"/>
    </row>
    <row r="72" spans="1:13">
      <c r="A72" s="176" t="s">
        <v>134</v>
      </c>
      <c r="C72" s="164">
        <f t="shared" si="31"/>
        <v>-106.68105</v>
      </c>
      <c r="D72" s="164">
        <f t="shared" si="37"/>
        <v>250.18109999999999</v>
      </c>
      <c r="E72" s="164">
        <f t="shared" si="31"/>
        <v>71.120699999999999</v>
      </c>
      <c r="F72" s="164">
        <f t="shared" si="32"/>
        <v>0</v>
      </c>
      <c r="G72" s="164">
        <f t="shared" si="33"/>
        <v>570.28264999999999</v>
      </c>
      <c r="H72" s="164">
        <f t="shared" si="34"/>
        <v>138.29024999999999</v>
      </c>
      <c r="I72" s="164">
        <f t="shared" si="35"/>
        <v>-48.730849999999997</v>
      </c>
      <c r="J72" s="164">
        <f>SUM(C72:I72)</f>
        <v>874.4627999999999</v>
      </c>
      <c r="M72" s="164"/>
    </row>
    <row r="73" spans="1:13">
      <c r="A73" s="176" t="s">
        <v>183</v>
      </c>
      <c r="C73" s="164">
        <f>($H14+$H15)*C56+$H16*C57</f>
        <v>0</v>
      </c>
      <c r="D73" s="164">
        <f t="shared" si="37"/>
        <v>0</v>
      </c>
      <c r="E73" s="164">
        <f>E56*$H14</f>
        <v>0</v>
      </c>
      <c r="F73" s="164">
        <f>($H14+$H15)*F56+$H16*F57</f>
        <v>0</v>
      </c>
      <c r="G73" s="164">
        <f>($H14+$H15)*G56+$H16*G57</f>
        <v>0</v>
      </c>
      <c r="H73" s="164">
        <v>0</v>
      </c>
      <c r="I73" s="164">
        <f>($H14+$H15)*I56+$H16*I57</f>
        <v>0</v>
      </c>
      <c r="J73" s="164">
        <f>SUM(C73:I73)</f>
        <v>0</v>
      </c>
    </row>
    <row r="74" spans="1:13">
      <c r="A74" s="153"/>
      <c r="C74" s="187">
        <f t="shared" ref="C74:J74" si="38">SUM(C62:C73)</f>
        <v>-1597.7104199999999</v>
      </c>
      <c r="D74" s="187">
        <f t="shared" si="38"/>
        <v>314840.98540000001</v>
      </c>
      <c r="E74" s="187">
        <f t="shared" si="38"/>
        <v>3109.7174399999999</v>
      </c>
      <c r="F74" s="187">
        <f t="shared" si="38"/>
        <v>520.27653000000009</v>
      </c>
      <c r="G74" s="254">
        <f t="shared" si="38"/>
        <v>52181.947659999998</v>
      </c>
      <c r="H74" s="187">
        <f t="shared" si="38"/>
        <v>13742.77349</v>
      </c>
      <c r="I74" s="187">
        <f t="shared" si="38"/>
        <v>-3873.3433499999996</v>
      </c>
      <c r="J74" s="187">
        <f t="shared" si="38"/>
        <v>378924.64675000007</v>
      </c>
    </row>
    <row r="75" spans="1:13" ht="7.9" customHeight="1"/>
    <row r="76" spans="1:13">
      <c r="A76" s="148" t="s">
        <v>19</v>
      </c>
      <c r="B76" s="148"/>
      <c r="C76" s="164">
        <f t="shared" ref="C76:I76" si="39">C62+C63</f>
        <v>-1502.8845299999998</v>
      </c>
      <c r="D76" s="164">
        <f t="shared" si="39"/>
        <v>109617.79743999999</v>
      </c>
      <c r="E76" s="164">
        <f t="shared" si="39"/>
        <v>-2152.2790799999998</v>
      </c>
      <c r="F76" s="164">
        <f t="shared" si="39"/>
        <v>520.27653000000009</v>
      </c>
      <c r="G76" s="164">
        <f t="shared" si="39"/>
        <v>8033.9382899999991</v>
      </c>
      <c r="H76" s="164">
        <f t="shared" si="39"/>
        <v>2133.7249499999998</v>
      </c>
      <c r="I76" s="164">
        <f t="shared" si="39"/>
        <v>-630.84042000000011</v>
      </c>
      <c r="J76" s="164">
        <f>J62+J63</f>
        <v>116019.73318</v>
      </c>
    </row>
    <row r="77" spans="1:13" ht="10.9" customHeight="1">
      <c r="A77" s="148"/>
      <c r="B77" s="148"/>
      <c r="C77" s="164"/>
      <c r="D77" s="164"/>
      <c r="E77" s="164"/>
      <c r="F77" s="164"/>
      <c r="G77" s="164"/>
      <c r="H77" s="164"/>
      <c r="I77" s="164"/>
      <c r="J77" s="164"/>
    </row>
    <row r="78" spans="1:13" ht="15.75" customHeight="1">
      <c r="A78" s="148" t="s">
        <v>175</v>
      </c>
      <c r="B78" s="148"/>
      <c r="C78" s="172">
        <f t="shared" ref="C78:I78" si="40">SUM(C64:C67,C70:C72)</f>
        <v>-94.825890000000001</v>
      </c>
      <c r="D78" s="172">
        <f t="shared" si="40"/>
        <v>119649.08358000001</v>
      </c>
      <c r="E78" s="172">
        <f t="shared" si="40"/>
        <v>5261.9965200000006</v>
      </c>
      <c r="F78" s="172">
        <f t="shared" si="40"/>
        <v>0</v>
      </c>
      <c r="G78" s="172">
        <f t="shared" si="40"/>
        <v>46583.421249999999</v>
      </c>
      <c r="H78" s="172">
        <f t="shared" si="40"/>
        <v>12232.25158</v>
      </c>
      <c r="I78" s="172">
        <f t="shared" si="40"/>
        <v>-3529.5043299999998</v>
      </c>
      <c r="J78" s="172">
        <f>SUM(J64:J67,J70:J72)</f>
        <v>180102.42271000004</v>
      </c>
    </row>
    <row r="79" spans="1:13" ht="7.9" customHeight="1"/>
    <row r="80" spans="1:13">
      <c r="A80" s="1" t="s">
        <v>202</v>
      </c>
    </row>
    <row r="81" spans="1:14">
      <c r="A81" s="1" t="s">
        <v>209</v>
      </c>
    </row>
    <row r="82" spans="1:14" ht="15.75" customHeight="1">
      <c r="A82" s="188" t="s">
        <v>208</v>
      </c>
      <c r="B82" s="188"/>
      <c r="C82" s="188"/>
      <c r="D82" s="188"/>
      <c r="E82" s="188"/>
    </row>
    <row r="83" spans="1:14" ht="29.45" customHeight="1">
      <c r="A83" s="188"/>
      <c r="B83" s="271" t="s">
        <v>203</v>
      </c>
      <c r="C83" s="271" t="s">
        <v>204</v>
      </c>
      <c r="D83" s="271" t="s">
        <v>205</v>
      </c>
      <c r="E83" s="271" t="s">
        <v>207</v>
      </c>
      <c r="G83" s="373" t="s">
        <v>323</v>
      </c>
      <c r="H83" s="373"/>
      <c r="I83" s="373"/>
      <c r="J83" s="373"/>
      <c r="M83" s="272"/>
      <c r="N83" s="272"/>
    </row>
    <row r="84" spans="1:14">
      <c r="A84" s="273" t="s">
        <v>355</v>
      </c>
      <c r="B84" s="275">
        <v>1</v>
      </c>
      <c r="C84" s="276">
        <v>800738</v>
      </c>
      <c r="D84" s="272">
        <f>72322.1-C84*M51</f>
        <v>69615.605560000011</v>
      </c>
      <c r="E84" s="272">
        <f>500*B84</f>
        <v>500</v>
      </c>
      <c r="F84" s="274" t="s">
        <v>206</v>
      </c>
      <c r="H84" s="275"/>
      <c r="I84" s="276"/>
      <c r="J84" s="286">
        <v>51146</v>
      </c>
      <c r="K84" s="272"/>
      <c r="L84" s="274"/>
    </row>
    <row r="85" spans="1:14">
      <c r="A85" s="277" t="s">
        <v>231</v>
      </c>
      <c r="B85" s="278">
        <f>SUM(B84:B84)</f>
        <v>1</v>
      </c>
      <c r="C85" s="279">
        <f>SUM(C84:C84)</f>
        <v>800738</v>
      </c>
      <c r="D85" s="280">
        <f>SUM(D84:D84)</f>
        <v>69615.605560000011</v>
      </c>
      <c r="E85" s="280">
        <f>SUM(E84:E84)</f>
        <v>500</v>
      </c>
    </row>
    <row r="86" spans="1:14">
      <c r="A86" s="188"/>
      <c r="B86" s="188"/>
      <c r="C86" s="188"/>
      <c r="D86" s="188"/>
      <c r="E86" s="188"/>
    </row>
    <row r="87" spans="1:14">
      <c r="A87" s="260"/>
      <c r="B87" s="275"/>
      <c r="C87" s="276"/>
      <c r="D87" s="272"/>
      <c r="E87" s="272"/>
    </row>
    <row r="88" spans="1:14">
      <c r="B88" s="275"/>
      <c r="C88" s="276"/>
      <c r="D88" s="272"/>
      <c r="E88" s="272"/>
    </row>
    <row r="89" spans="1:14" ht="9" customHeight="1"/>
  </sheetData>
  <mergeCells count="4">
    <mergeCell ref="A1:I1"/>
    <mergeCell ref="J1:K1"/>
    <mergeCell ref="H56:H57"/>
    <mergeCell ref="G83:J83"/>
  </mergeCells>
  <pageMargins left="0.7" right="0.7" top="0.75" bottom="0.75" header="0.3" footer="0.3"/>
  <pageSetup scale="80" fitToHeight="2" orientation="landscape" r:id="rId1"/>
  <headerFooter>
    <oddFooter>&amp;C&amp;F / &amp;A&amp;RPage 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E89"/>
  <sheetViews>
    <sheetView topLeftCell="A53" workbookViewId="0">
      <selection sqref="A1:XFD1048576"/>
    </sheetView>
  </sheetViews>
  <sheetFormatPr defaultColWidth="9.140625" defaultRowHeight="15"/>
  <cols>
    <col min="1" max="1" width="14.7109375" style="1" customWidth="1"/>
    <col min="2" max="2" width="8.7109375" style="1" customWidth="1"/>
    <col min="3" max="3" width="16.28515625" style="1" customWidth="1"/>
    <col min="4" max="4" width="18.7109375" style="1" customWidth="1"/>
    <col min="5" max="5" width="16.7109375" style="1" customWidth="1"/>
    <col min="6" max="6" width="16.28515625" style="1" customWidth="1"/>
    <col min="7" max="7" width="15.5703125" style="1" customWidth="1"/>
    <col min="8" max="8" width="13.7109375" style="1" bestFit="1" customWidth="1"/>
    <col min="9" max="9" width="17.5703125" style="1" customWidth="1"/>
    <col min="10" max="10" width="13.7109375" style="1" bestFit="1" customWidth="1"/>
    <col min="11" max="11" width="14.85546875" style="1" customWidth="1"/>
    <col min="12" max="12" width="13.42578125" style="1" bestFit="1" customWidth="1"/>
    <col min="13" max="13" width="15.7109375" style="1" customWidth="1"/>
    <col min="14" max="14" width="6.42578125" style="1" customWidth="1"/>
    <col min="15" max="15" width="13.85546875" style="1" customWidth="1"/>
    <col min="16" max="16" width="13.28515625" style="1" customWidth="1"/>
    <col min="17" max="17" width="16" style="1" customWidth="1"/>
    <col min="18" max="18" width="10" style="1" customWidth="1"/>
    <col min="19" max="19" width="17.7109375" style="1" customWidth="1"/>
    <col min="20" max="20" width="14.7109375" style="1" customWidth="1"/>
    <col min="21" max="21" width="10.5703125" style="1" customWidth="1"/>
    <col min="22" max="22" width="14.7109375" style="1" customWidth="1"/>
    <col min="23" max="23" width="2.85546875" style="1" customWidth="1"/>
    <col min="24" max="24" width="16.85546875" style="1" customWidth="1"/>
    <col min="25" max="25" width="1.7109375" style="1" customWidth="1"/>
    <col min="26" max="26" width="14.7109375" style="1" customWidth="1"/>
    <col min="27" max="27" width="13.7109375" style="1" customWidth="1"/>
    <col min="28" max="28" width="13.5703125" style="1" customWidth="1"/>
    <col min="29" max="29" width="13.140625" style="1" customWidth="1"/>
    <col min="30" max="30" width="18" style="1" customWidth="1"/>
    <col min="31" max="16384" width="9.140625" style="1"/>
  </cols>
  <sheetData>
    <row r="1" spans="1:20">
      <c r="A1" s="371" t="s">
        <v>163</v>
      </c>
      <c r="B1" s="371"/>
      <c r="C1" s="371"/>
      <c r="D1" s="371"/>
      <c r="E1" s="371"/>
      <c r="F1" s="371"/>
      <c r="G1" s="371"/>
      <c r="H1" s="371"/>
      <c r="I1" s="371"/>
      <c r="J1" s="372" t="s">
        <v>311</v>
      </c>
      <c r="K1" s="372"/>
    </row>
    <row r="2" spans="1:20" ht="26.45" customHeight="1">
      <c r="A2" s="149"/>
      <c r="B2" s="150"/>
      <c r="C2" s="151" t="s">
        <v>164</v>
      </c>
      <c r="D2" s="168"/>
      <c r="E2" s="151" t="s">
        <v>165</v>
      </c>
      <c r="F2" s="152" t="s">
        <v>166</v>
      </c>
      <c r="G2" s="152" t="s">
        <v>167</v>
      </c>
      <c r="H2" s="152" t="s">
        <v>86</v>
      </c>
      <c r="I2" s="152" t="s">
        <v>168</v>
      </c>
      <c r="J2" s="258" t="s">
        <v>312</v>
      </c>
      <c r="K2" s="258" t="s">
        <v>313</v>
      </c>
    </row>
    <row r="3" spans="1:20">
      <c r="A3" s="176" t="s">
        <v>127</v>
      </c>
      <c r="B3" s="148"/>
      <c r="C3" s="154">
        <v>219714</v>
      </c>
      <c r="D3" s="283"/>
      <c r="E3" s="178">
        <v>158832437.463</v>
      </c>
      <c r="F3" s="178">
        <v>-79253910</v>
      </c>
      <c r="G3" s="178">
        <v>77047881</v>
      </c>
      <c r="H3" s="184">
        <f>SUM(F3:G3)</f>
        <v>-2206029</v>
      </c>
      <c r="I3" s="155">
        <f>E3+H3</f>
        <v>156626408.463</v>
      </c>
      <c r="J3" s="283">
        <f t="shared" ref="J3:J8" si="0">I3/C3</f>
        <v>712.86494471449248</v>
      </c>
      <c r="K3" s="256">
        <f t="shared" ref="K3:K8" si="1">D24/E3</f>
        <v>9.1380909729985693E-2</v>
      </c>
    </row>
    <row r="4" spans="1:20">
      <c r="A4" s="176" t="s">
        <v>169</v>
      </c>
      <c r="B4" s="148"/>
      <c r="C4" s="154">
        <v>373</v>
      </c>
      <c r="D4" s="283"/>
      <c r="E4" s="178">
        <v>304576.77899999998</v>
      </c>
      <c r="F4" s="178">
        <v>-164004</v>
      </c>
      <c r="G4" s="178">
        <v>147751</v>
      </c>
      <c r="H4" s="184">
        <f t="shared" ref="H4:H16" si="2">SUM(F4:G4)</f>
        <v>-16253</v>
      </c>
      <c r="I4" s="155">
        <f t="shared" ref="I4:I16" si="3">E4+H4</f>
        <v>288323.77899999998</v>
      </c>
      <c r="J4" s="283">
        <f t="shared" si="0"/>
        <v>772.98600268096504</v>
      </c>
      <c r="K4" s="256">
        <f t="shared" si="1"/>
        <v>9.0326748120217015E-2</v>
      </c>
    </row>
    <row r="5" spans="1:20">
      <c r="A5" s="176" t="s">
        <v>128</v>
      </c>
      <c r="B5" s="148"/>
      <c r="C5" s="154">
        <v>23001</v>
      </c>
      <c r="D5" s="283"/>
      <c r="E5" s="178">
        <v>41462023.862000003</v>
      </c>
      <c r="F5" s="178">
        <v>-18731044</v>
      </c>
      <c r="G5" s="178">
        <v>20033011</v>
      </c>
      <c r="H5" s="184">
        <f t="shared" si="2"/>
        <v>1301967</v>
      </c>
      <c r="I5" s="155">
        <f t="shared" si="3"/>
        <v>42763990.862000003</v>
      </c>
      <c r="J5" s="283">
        <f t="shared" si="0"/>
        <v>1859.2231147341422</v>
      </c>
      <c r="K5" s="256">
        <f t="shared" si="1"/>
        <v>0.12106312481770573</v>
      </c>
    </row>
    <row r="6" spans="1:20">
      <c r="A6" s="176" t="s">
        <v>129</v>
      </c>
      <c r="B6" s="148"/>
      <c r="C6" s="154">
        <v>9767</v>
      </c>
      <c r="D6" s="283"/>
      <c r="E6" s="178">
        <v>4021853.8829999999</v>
      </c>
      <c r="F6" s="178">
        <v>-2153685</v>
      </c>
      <c r="G6" s="178">
        <v>1951017</v>
      </c>
      <c r="H6" s="184">
        <f t="shared" si="2"/>
        <v>-202668</v>
      </c>
      <c r="I6" s="155">
        <f t="shared" si="3"/>
        <v>3819185.8829999999</v>
      </c>
      <c r="J6" s="283">
        <f t="shared" si="0"/>
        <v>391.02957745469439</v>
      </c>
      <c r="K6" s="256">
        <f t="shared" si="1"/>
        <v>0.16130470396803323</v>
      </c>
    </row>
    <row r="7" spans="1:20">
      <c r="A7" s="176" t="s">
        <v>130</v>
      </c>
      <c r="B7" s="148"/>
      <c r="C7" s="154">
        <v>1846</v>
      </c>
      <c r="D7" s="283"/>
      <c r="E7" s="178">
        <v>105108726.602</v>
      </c>
      <c r="F7" s="178">
        <v>-44169806</v>
      </c>
      <c r="G7" s="178">
        <v>50651191</v>
      </c>
      <c r="H7" s="184">
        <f t="shared" si="2"/>
        <v>6481385</v>
      </c>
      <c r="I7" s="155">
        <f t="shared" si="3"/>
        <v>111590111.602</v>
      </c>
      <c r="J7" s="283">
        <f t="shared" si="0"/>
        <v>60449.68125785482</v>
      </c>
      <c r="K7" s="256">
        <f t="shared" si="1"/>
        <v>9.2714438801074495E-2</v>
      </c>
    </row>
    <row r="8" spans="1:20">
      <c r="A8" s="176" t="s">
        <v>131</v>
      </c>
      <c r="B8" s="148"/>
      <c r="C8" s="154">
        <v>48</v>
      </c>
      <c r="D8" s="283"/>
      <c r="E8" s="178">
        <v>2247395.2000000002</v>
      </c>
      <c r="F8" s="178">
        <v>-1115653</v>
      </c>
      <c r="G8" s="178">
        <v>1090220</v>
      </c>
      <c r="H8" s="184">
        <f t="shared" si="2"/>
        <v>-25433</v>
      </c>
      <c r="I8" s="155">
        <f t="shared" si="3"/>
        <v>2221962.2000000002</v>
      </c>
      <c r="J8" s="283">
        <f t="shared" si="0"/>
        <v>46290.879166666673</v>
      </c>
      <c r="K8" s="256">
        <f t="shared" si="1"/>
        <v>9.1839873111769554E-2</v>
      </c>
    </row>
    <row r="9" spans="1:20">
      <c r="A9" s="176" t="s">
        <v>132</v>
      </c>
      <c r="B9" s="148"/>
      <c r="C9" s="154">
        <v>23</v>
      </c>
      <c r="D9" s="283"/>
      <c r="E9" s="178">
        <f>81790111.9-E10</f>
        <v>53507743.900000006</v>
      </c>
      <c r="F9" s="178">
        <v>-44454560</v>
      </c>
      <c r="G9" s="178">
        <f>92015166-G10</f>
        <v>57015166</v>
      </c>
      <c r="H9" s="184">
        <f t="shared" si="2"/>
        <v>12560606</v>
      </c>
      <c r="I9" s="155">
        <f t="shared" si="3"/>
        <v>66068349.900000006</v>
      </c>
      <c r="J9" s="283">
        <f>(I9+I10)/C9</f>
        <v>4102205.1260869568</v>
      </c>
      <c r="K9" s="256">
        <f>I30/(I9+I10)</f>
        <v>5.9517807392327211E-2</v>
      </c>
    </row>
    <row r="10" spans="1:20">
      <c r="A10" s="176" t="s">
        <v>170</v>
      </c>
      <c r="B10" s="148"/>
      <c r="C10" s="154"/>
      <c r="D10" s="283"/>
      <c r="E10" s="178">
        <v>28282368</v>
      </c>
      <c r="F10" s="178">
        <v>-35000000</v>
      </c>
      <c r="G10" s="178">
        <v>35000000</v>
      </c>
      <c r="H10" s="184">
        <f t="shared" si="2"/>
        <v>0</v>
      </c>
      <c r="I10" s="155">
        <f t="shared" si="3"/>
        <v>28282368</v>
      </c>
      <c r="J10" s="283"/>
    </row>
    <row r="11" spans="1:20">
      <c r="A11" s="176" t="s">
        <v>171</v>
      </c>
      <c r="B11" s="148"/>
      <c r="C11" s="154">
        <v>53</v>
      </c>
      <c r="D11" s="283"/>
      <c r="E11" s="178">
        <v>3631764.45</v>
      </c>
      <c r="F11" s="178"/>
      <c r="G11" s="178"/>
      <c r="H11" s="184">
        <f t="shared" si="2"/>
        <v>0</v>
      </c>
      <c r="I11" s="155">
        <f t="shared" si="3"/>
        <v>3631764.45</v>
      </c>
      <c r="J11" s="283">
        <f>I11/C11</f>
        <v>68523.857547169813</v>
      </c>
      <c r="K11" s="256">
        <f>I31/I11</f>
        <v>6.9651857515153556E-2</v>
      </c>
    </row>
    <row r="12" spans="1:20">
      <c r="A12" s="176" t="s">
        <v>133</v>
      </c>
      <c r="B12" s="148"/>
      <c r="C12" s="154">
        <v>1209</v>
      </c>
      <c r="D12" s="283"/>
      <c r="E12" s="178">
        <v>7604757.9819999998</v>
      </c>
      <c r="F12" s="178">
        <v>-1602289</v>
      </c>
      <c r="G12" s="178">
        <v>2739460</v>
      </c>
      <c r="H12" s="184">
        <f t="shared" si="2"/>
        <v>1137171</v>
      </c>
      <c r="I12" s="155">
        <f t="shared" si="3"/>
        <v>8741928.9820000008</v>
      </c>
      <c r="J12" s="283">
        <f>I12/C12</f>
        <v>7230.7104896608771</v>
      </c>
      <c r="K12" s="256">
        <f>I32/I12</f>
        <v>8.6943858136458135E-2</v>
      </c>
    </row>
    <row r="13" spans="1:20">
      <c r="A13" s="176" t="s">
        <v>134</v>
      </c>
      <c r="B13" s="148"/>
      <c r="C13" s="154">
        <v>1210</v>
      </c>
      <c r="D13" s="283"/>
      <c r="E13" s="178">
        <v>685503.82900000003</v>
      </c>
      <c r="F13" s="178">
        <v>-114155</v>
      </c>
      <c r="G13" s="178">
        <v>192447</v>
      </c>
      <c r="H13" s="184">
        <f t="shared" si="2"/>
        <v>78292</v>
      </c>
      <c r="I13" s="155">
        <f t="shared" si="3"/>
        <v>763795.82900000003</v>
      </c>
      <c r="J13" s="283">
        <f>I13/C13</f>
        <v>631.23622231404966</v>
      </c>
      <c r="K13" s="256">
        <f>I33/I13</f>
        <v>0.11831912677281718</v>
      </c>
      <c r="S13" s="214"/>
    </row>
    <row r="14" spans="1:20">
      <c r="A14" s="176" t="s">
        <v>172</v>
      </c>
      <c r="B14" s="148"/>
      <c r="C14" s="154">
        <v>436</v>
      </c>
      <c r="D14" s="283"/>
      <c r="E14" s="178">
        <v>883920.06</v>
      </c>
      <c r="F14" s="178"/>
      <c r="G14" s="178"/>
      <c r="H14" s="184"/>
      <c r="I14" s="155">
        <f t="shared" si="3"/>
        <v>883920.06</v>
      </c>
      <c r="J14" s="283">
        <f>I14/C14</f>
        <v>2027.3395871559635</v>
      </c>
      <c r="K14" s="256">
        <f>I34/I14</f>
        <v>0.63432335725020195</v>
      </c>
      <c r="S14" s="184"/>
      <c r="T14" s="184"/>
    </row>
    <row r="15" spans="1:20">
      <c r="A15" s="176" t="s">
        <v>173</v>
      </c>
      <c r="B15" s="148"/>
      <c r="C15" s="154">
        <v>0</v>
      </c>
      <c r="D15" s="188"/>
      <c r="E15" s="178">
        <v>393289.64199999999</v>
      </c>
      <c r="F15" s="178"/>
      <c r="G15" s="178"/>
      <c r="H15" s="184">
        <f t="shared" si="2"/>
        <v>0</v>
      </c>
      <c r="I15" s="155">
        <f t="shared" si="3"/>
        <v>393289.64199999999</v>
      </c>
      <c r="J15" s="213"/>
      <c r="S15" s="184"/>
      <c r="T15" s="184"/>
    </row>
    <row r="16" spans="1:20">
      <c r="A16" s="176" t="s">
        <v>174</v>
      </c>
      <c r="B16" s="148"/>
      <c r="C16" s="154">
        <v>0</v>
      </c>
      <c r="D16" s="189"/>
      <c r="E16" s="178">
        <v>204366.97899999999</v>
      </c>
      <c r="F16" s="178"/>
      <c r="G16" s="178"/>
      <c r="H16" s="184">
        <f t="shared" si="2"/>
        <v>0</v>
      </c>
      <c r="I16" s="155">
        <f t="shared" si="3"/>
        <v>204366.97899999999</v>
      </c>
      <c r="J16" s="213"/>
      <c r="T16" s="214"/>
    </row>
    <row r="17" spans="1:31">
      <c r="A17" s="148"/>
      <c r="B17" s="148"/>
      <c r="C17" s="156">
        <f t="shared" ref="C17:I17" si="4">SUM(C3:C16)</f>
        <v>257680</v>
      </c>
      <c r="D17" s="156">
        <f t="shared" si="4"/>
        <v>0</v>
      </c>
      <c r="E17" s="156">
        <f t="shared" si="4"/>
        <v>407170728.63099998</v>
      </c>
      <c r="F17" s="156">
        <f t="shared" si="4"/>
        <v>-226759106</v>
      </c>
      <c r="G17" s="156">
        <f t="shared" si="4"/>
        <v>245868144</v>
      </c>
      <c r="H17" s="156">
        <f t="shared" si="4"/>
        <v>19109038</v>
      </c>
      <c r="I17" s="156">
        <f t="shared" si="4"/>
        <v>426279766.63099998</v>
      </c>
    </row>
    <row r="18" spans="1:31" ht="15.75" thickBot="1">
      <c r="A18" s="148"/>
      <c r="B18" s="148"/>
      <c r="C18" s="148"/>
      <c r="E18" s="148"/>
      <c r="F18" s="148"/>
      <c r="G18" s="148"/>
      <c r="I18" s="148"/>
    </row>
    <row r="19" spans="1:31">
      <c r="A19" s="148" t="s">
        <v>19</v>
      </c>
      <c r="B19" s="148"/>
      <c r="C19" s="157">
        <f t="shared" ref="C19:I19" si="5">C3+C4</f>
        <v>220087</v>
      </c>
      <c r="D19" s="157">
        <f t="shared" si="5"/>
        <v>0</v>
      </c>
      <c r="E19" s="158">
        <f t="shared" si="5"/>
        <v>159137014.24200001</v>
      </c>
      <c r="F19" s="158">
        <f t="shared" si="5"/>
        <v>-79417914</v>
      </c>
      <c r="G19" s="158">
        <f t="shared" si="5"/>
        <v>77195632</v>
      </c>
      <c r="H19" s="158">
        <f t="shared" si="5"/>
        <v>-2222282</v>
      </c>
      <c r="I19" s="157">
        <f t="shared" si="5"/>
        <v>156914732.24200001</v>
      </c>
    </row>
    <row r="20" spans="1:31" ht="7.15" customHeight="1">
      <c r="A20" s="148"/>
      <c r="B20" s="148"/>
      <c r="C20" s="159"/>
      <c r="D20" s="159"/>
      <c r="E20" s="148"/>
      <c r="F20" s="148"/>
      <c r="G20" s="148"/>
      <c r="H20" s="148"/>
      <c r="I20" s="159"/>
    </row>
    <row r="21" spans="1:31" ht="15.75" thickBot="1">
      <c r="A21" s="148" t="s">
        <v>175</v>
      </c>
      <c r="B21" s="148"/>
      <c r="C21" s="173">
        <f t="shared" ref="C21:I21" si="6">SUM(C5:C8,C11:C13)</f>
        <v>37134</v>
      </c>
      <c r="D21" s="173">
        <f t="shared" si="6"/>
        <v>0</v>
      </c>
      <c r="E21" s="174">
        <f t="shared" si="6"/>
        <v>164762025.80799997</v>
      </c>
      <c r="F21" s="174">
        <f t="shared" si="6"/>
        <v>-67886632</v>
      </c>
      <c r="G21" s="174">
        <f t="shared" si="6"/>
        <v>76657346</v>
      </c>
      <c r="H21" s="174">
        <f t="shared" si="6"/>
        <v>8770714</v>
      </c>
      <c r="I21" s="173">
        <f t="shared" si="6"/>
        <v>173532739.80799997</v>
      </c>
      <c r="Z21" s="1" t="s">
        <v>314</v>
      </c>
    </row>
    <row r="22" spans="1:31">
      <c r="A22" s="148"/>
      <c r="B22" s="148"/>
      <c r="C22" s="148"/>
      <c r="D22" s="148"/>
      <c r="E22" s="148"/>
      <c r="M22" s="1" t="s">
        <v>322</v>
      </c>
      <c r="Z22" s="1" t="s">
        <v>210</v>
      </c>
      <c r="AA22" s="257" t="s">
        <v>39</v>
      </c>
      <c r="AC22" s="1" t="s">
        <v>212</v>
      </c>
      <c r="AD22" s="257" t="s">
        <v>339</v>
      </c>
    </row>
    <row r="23" spans="1:31" ht="53.45" customHeight="1">
      <c r="A23" s="149"/>
      <c r="B23" s="160"/>
      <c r="C23" s="168" t="s">
        <v>176</v>
      </c>
      <c r="D23" s="168" t="s">
        <v>177</v>
      </c>
      <c r="E23" s="152" t="s">
        <v>178</v>
      </c>
      <c r="F23" s="152" t="s">
        <v>179</v>
      </c>
      <c r="G23" s="152" t="s">
        <v>180</v>
      </c>
      <c r="H23" s="152" t="s">
        <v>181</v>
      </c>
      <c r="I23" s="152" t="s">
        <v>182</v>
      </c>
      <c r="O23" s="258" t="str">
        <f>AA22&amp;" Billed Schedule 75 Revenue"</f>
        <v>May Billed Schedule 75 Revenue</v>
      </c>
      <c r="P23" s="258" t="str">
        <f>AA22&amp;" Billed kWhs"</f>
        <v>May Billed kWhs</v>
      </c>
      <c r="Q23" s="258" t="str">
        <f>AA22&amp;" Unbilled kWhs"</f>
        <v>May Unbilled kWhs</v>
      </c>
      <c r="R23" s="258" t="s">
        <v>320</v>
      </c>
      <c r="S23" s="258" t="s">
        <v>213</v>
      </c>
      <c r="T23" s="258" t="str">
        <f>AD22&amp;" Unbilled kWhs reversal"</f>
        <v>April Unbilled kWhs reversal</v>
      </c>
      <c r="U23" s="258" t="s">
        <v>320</v>
      </c>
      <c r="V23" s="258" t="str">
        <f>AD22&amp;" Schedule 75 Unbilled Reversal"</f>
        <v>April Schedule 75 Unbilled Reversal</v>
      </c>
      <c r="X23" s="258" t="str">
        <f>"Total "&amp;AA22&amp;" Schedule 75 Revenue"</f>
        <v>Total May Schedule 75 Revenue</v>
      </c>
      <c r="Z23" s="258" t="str">
        <f>"Calendar "&amp;AA22&amp;" Usage"</f>
        <v>Calendar May Usage</v>
      </c>
      <c r="AA23" s="258" t="str">
        <f>R23</f>
        <v>11/1/2018 rate</v>
      </c>
      <c r="AB23" s="258" t="s">
        <v>214</v>
      </c>
      <c r="AC23" s="258" t="s">
        <v>215</v>
      </c>
      <c r="AD23" s="258" t="str">
        <f>"implied "&amp;AD22&amp;" unbilled/Cancel-Rebill True-up kWhs"</f>
        <v>implied April unbilled/Cancel-Rebill True-up kWhs</v>
      </c>
    </row>
    <row r="24" spans="1:31">
      <c r="A24" s="176" t="s">
        <v>127</v>
      </c>
      <c r="B24" s="148"/>
      <c r="C24" s="177">
        <v>2034351</v>
      </c>
      <c r="D24" s="177">
        <v>14514252.630000001</v>
      </c>
      <c r="E24" s="179">
        <v>-7537329</v>
      </c>
      <c r="F24" s="179">
        <v>7294111</v>
      </c>
      <c r="G24" s="170">
        <f>SUM(D24:F24)</f>
        <v>14271034.630000001</v>
      </c>
      <c r="H24" s="170">
        <f>-J62</f>
        <v>3860.5507499999994</v>
      </c>
      <c r="I24" s="170">
        <f>SUM(G24:H24)</f>
        <v>14274895.180750001</v>
      </c>
      <c r="M24" s="1" t="s">
        <v>216</v>
      </c>
      <c r="O24" s="281">
        <v>-184254.75</v>
      </c>
      <c r="P24" s="259">
        <f t="shared" ref="P24:P29" si="7">E3</f>
        <v>158832437.463</v>
      </c>
      <c r="Q24" s="259">
        <f t="shared" ref="Q24:Q29" si="8">G3</f>
        <v>77047881</v>
      </c>
      <c r="R24" s="260">
        <v>-1.16E-3</v>
      </c>
      <c r="S24" s="261">
        <f>Q24*R24</f>
        <v>-89375.541960000002</v>
      </c>
      <c r="T24" s="259">
        <f t="shared" ref="T24:T29" si="9">F3</f>
        <v>-79253910</v>
      </c>
      <c r="U24" s="260">
        <f>R24</f>
        <v>-1.16E-3</v>
      </c>
      <c r="V24" s="262">
        <f>T24*U24</f>
        <v>91934.535600000003</v>
      </c>
      <c r="X24" s="263">
        <f>O24+S24+V24</f>
        <v>-181695.75636</v>
      </c>
      <c r="Z24" s="264">
        <f>P24+Q24+T24</f>
        <v>156626408.463</v>
      </c>
      <c r="AA24" s="188">
        <f>R24</f>
        <v>-1.16E-3</v>
      </c>
      <c r="AB24" s="214">
        <f>Z24*AA24</f>
        <v>-181686.63381708</v>
      </c>
      <c r="AC24" s="263">
        <f>X24-AB24</f>
        <v>-9.1225429199985228</v>
      </c>
      <c r="AD24" s="264">
        <f>AC24/U24</f>
        <v>7864.2611379297614</v>
      </c>
      <c r="AE24" s="265">
        <f>AC24/X24</f>
        <v>5.0207792976318705E-5</v>
      </c>
    </row>
    <row r="25" spans="1:31">
      <c r="A25" s="176" t="s">
        <v>169</v>
      </c>
      <c r="B25" s="148"/>
      <c r="C25" s="177">
        <v>3384</v>
      </c>
      <c r="D25" s="177">
        <v>27511.43</v>
      </c>
      <c r="E25" s="179">
        <v>-9667</v>
      </c>
      <c r="F25" s="179">
        <v>8774</v>
      </c>
      <c r="G25" s="170">
        <f t="shared" ref="G25:G33" si="10">SUM(D25:F25)</f>
        <v>26618.43</v>
      </c>
      <c r="H25" s="170">
        <f t="shared" ref="H25:H30" si="11">-J63</f>
        <v>-484.01434</v>
      </c>
      <c r="I25" s="170">
        <f t="shared" ref="I25:I34" si="12">SUM(G25:H25)</f>
        <v>26134.415659999999</v>
      </c>
      <c r="M25" s="1" t="s">
        <v>217</v>
      </c>
      <c r="O25" s="281">
        <v>-353.28</v>
      </c>
      <c r="P25" s="259">
        <f t="shared" si="7"/>
        <v>304576.77899999998</v>
      </c>
      <c r="Q25" s="259">
        <f t="shared" si="8"/>
        <v>147751</v>
      </c>
      <c r="R25" s="260">
        <v>-1.16E-3</v>
      </c>
      <c r="S25" s="261">
        <f>Q25*R25</f>
        <v>-171.39116000000001</v>
      </c>
      <c r="T25" s="259">
        <f t="shared" si="9"/>
        <v>-164004</v>
      </c>
      <c r="U25" s="260">
        <f t="shared" ref="U25:U32" si="13">R25</f>
        <v>-1.16E-3</v>
      </c>
      <c r="V25" s="262">
        <f t="shared" ref="V25:V32" si="14">T25*U25</f>
        <v>190.24464</v>
      </c>
      <c r="X25" s="263">
        <f t="shared" ref="X25:X32" si="15">O25+S25+V25</f>
        <v>-334.42651999999998</v>
      </c>
      <c r="Z25" s="264">
        <f t="shared" ref="Z25:Z32" si="16">P25+Q25+T25</f>
        <v>288323.77899999998</v>
      </c>
      <c r="AA25" s="188">
        <f t="shared" ref="AA25:AA32" si="17">R25</f>
        <v>-1.16E-3</v>
      </c>
      <c r="AB25" s="214">
        <f t="shared" ref="AB25:AB32" si="18">Z25*AA25</f>
        <v>-334.45558363999999</v>
      </c>
      <c r="AC25" s="263">
        <f t="shared" ref="AC25:AC32" si="19">X25-AB25</f>
        <v>2.9063640000003943E-2</v>
      </c>
      <c r="AD25" s="264">
        <f t="shared" ref="AD25:AD32" si="20">AC25/U25</f>
        <v>-25.054862068968916</v>
      </c>
      <c r="AE25" s="265">
        <f t="shared" ref="AE25:AE33" si="21">AC25/X25</f>
        <v>-8.6905906864096616E-5</v>
      </c>
    </row>
    <row r="26" spans="1:31">
      <c r="A26" s="176" t="s">
        <v>128</v>
      </c>
      <c r="B26" s="148"/>
      <c r="C26" s="177">
        <v>467432.19</v>
      </c>
      <c r="D26" s="177">
        <v>5019522.17</v>
      </c>
      <c r="E26" s="179">
        <v>-2305336</v>
      </c>
      <c r="F26" s="179">
        <v>2462889</v>
      </c>
      <c r="G26" s="170">
        <f t="shared" si="10"/>
        <v>5177075.17</v>
      </c>
      <c r="H26" s="170">
        <f t="shared" si="11"/>
        <v>-7733.6839800000007</v>
      </c>
      <c r="I26" s="170">
        <f t="shared" si="12"/>
        <v>5169341.4860199997</v>
      </c>
      <c r="M26" s="1" t="s">
        <v>218</v>
      </c>
      <c r="O26" s="281">
        <v>22389.37</v>
      </c>
      <c r="P26" s="259">
        <f t="shared" si="7"/>
        <v>41462023.862000003</v>
      </c>
      <c r="Q26" s="259">
        <f t="shared" si="8"/>
        <v>20033011</v>
      </c>
      <c r="R26" s="266">
        <v>5.4000000000000001E-4</v>
      </c>
      <c r="S26" s="261">
        <f>Q26*R26</f>
        <v>10817.825940000001</v>
      </c>
      <c r="T26" s="259">
        <f t="shared" si="9"/>
        <v>-18731044</v>
      </c>
      <c r="U26" s="260">
        <f t="shared" si="13"/>
        <v>5.4000000000000001E-4</v>
      </c>
      <c r="V26" s="262">
        <f t="shared" si="14"/>
        <v>-10114.76376</v>
      </c>
      <c r="X26" s="263">
        <f t="shared" si="15"/>
        <v>23092.432179999996</v>
      </c>
      <c r="Z26" s="264">
        <f t="shared" si="16"/>
        <v>42763990.862000003</v>
      </c>
      <c r="AA26" s="267">
        <f t="shared" si="17"/>
        <v>5.4000000000000001E-4</v>
      </c>
      <c r="AB26" s="214">
        <f t="shared" si="18"/>
        <v>23092.555065480003</v>
      </c>
      <c r="AC26" s="263">
        <f t="shared" si="19"/>
        <v>-0.12288548000651645</v>
      </c>
      <c r="AD26" s="264">
        <f t="shared" si="20"/>
        <v>-227.56570371577118</v>
      </c>
      <c r="AE26" s="265">
        <f t="shared" si="21"/>
        <v>-5.3214611197579131E-6</v>
      </c>
    </row>
    <row r="27" spans="1:31">
      <c r="A27" s="176" t="s">
        <v>129</v>
      </c>
      <c r="B27" s="148"/>
      <c r="C27" s="177">
        <v>197245.42</v>
      </c>
      <c r="D27" s="177">
        <v>648743.94999999995</v>
      </c>
      <c r="E27" s="179">
        <v>-347103</v>
      </c>
      <c r="F27" s="179">
        <v>332941</v>
      </c>
      <c r="G27" s="170">
        <f t="shared" si="10"/>
        <v>634581.94999999995</v>
      </c>
      <c r="H27" s="170">
        <f t="shared" si="11"/>
        <v>1039.6868400000001</v>
      </c>
      <c r="I27" s="170">
        <f t="shared" si="12"/>
        <v>635621.63683999993</v>
      </c>
      <c r="M27" s="1" t="s">
        <v>219</v>
      </c>
      <c r="O27" s="281">
        <v>2171.77</v>
      </c>
      <c r="P27" s="259">
        <f t="shared" si="7"/>
        <v>4021853.8829999999</v>
      </c>
      <c r="Q27" s="259">
        <f t="shared" si="8"/>
        <v>1951017</v>
      </c>
      <c r="R27" s="266">
        <v>5.4000000000000001E-4</v>
      </c>
      <c r="S27" s="261">
        <f t="shared" ref="S27:S32" si="22">Q27*R27</f>
        <v>1053.54918</v>
      </c>
      <c r="T27" s="259">
        <f t="shared" si="9"/>
        <v>-2153685</v>
      </c>
      <c r="U27" s="260">
        <f t="shared" si="13"/>
        <v>5.4000000000000001E-4</v>
      </c>
      <c r="V27" s="262">
        <f t="shared" si="14"/>
        <v>-1162.9899</v>
      </c>
      <c r="X27" s="263">
        <f t="shared" si="15"/>
        <v>2062.3292799999999</v>
      </c>
      <c r="Z27" s="264">
        <f t="shared" si="16"/>
        <v>3819185.8829999994</v>
      </c>
      <c r="AA27" s="267">
        <f t="shared" si="17"/>
        <v>5.4000000000000001E-4</v>
      </c>
      <c r="AB27" s="214">
        <f t="shared" si="18"/>
        <v>2062.3603768199996</v>
      </c>
      <c r="AC27" s="263">
        <f t="shared" si="19"/>
        <v>-3.1096819999675063E-2</v>
      </c>
      <c r="AD27" s="264">
        <f t="shared" si="20"/>
        <v>-57.586703703101968</v>
      </c>
      <c r="AE27" s="265">
        <f t="shared" si="21"/>
        <v>-1.5078494157671593E-5</v>
      </c>
    </row>
    <row r="28" spans="1:31">
      <c r="A28" s="176" t="s">
        <v>130</v>
      </c>
      <c r="B28" s="148"/>
      <c r="C28" s="177">
        <v>925190</v>
      </c>
      <c r="D28" s="177">
        <v>9745096.5999999996</v>
      </c>
      <c r="E28" s="179">
        <v>-3825679</v>
      </c>
      <c r="F28" s="179">
        <v>4323617</v>
      </c>
      <c r="G28" s="170">
        <f t="shared" si="10"/>
        <v>10243034.6</v>
      </c>
      <c r="H28" s="170">
        <f t="shared" si="11"/>
        <v>-29490.301749999999</v>
      </c>
      <c r="I28" s="170">
        <f t="shared" si="12"/>
        <v>10213544.298249999</v>
      </c>
      <c r="M28" s="1" t="s">
        <v>220</v>
      </c>
      <c r="O28" s="281">
        <v>56758.76</v>
      </c>
      <c r="P28" s="259">
        <f t="shared" si="7"/>
        <v>105108726.602</v>
      </c>
      <c r="Q28" s="259">
        <f t="shared" si="8"/>
        <v>50651191</v>
      </c>
      <c r="R28" s="266">
        <v>5.4000000000000001E-4</v>
      </c>
      <c r="S28" s="261">
        <f t="shared" si="22"/>
        <v>27351.64314</v>
      </c>
      <c r="T28" s="259">
        <f t="shared" si="9"/>
        <v>-44169806</v>
      </c>
      <c r="U28" s="260">
        <f t="shared" si="13"/>
        <v>5.4000000000000001E-4</v>
      </c>
      <c r="V28" s="262">
        <f t="shared" si="14"/>
        <v>-23851.695240000001</v>
      </c>
      <c r="X28" s="263">
        <f t="shared" si="15"/>
        <v>60258.707900000009</v>
      </c>
      <c r="Z28" s="264">
        <f t="shared" si="16"/>
        <v>111590111.602</v>
      </c>
      <c r="AA28" s="267">
        <f t="shared" si="17"/>
        <v>5.4000000000000001E-4</v>
      </c>
      <c r="AB28" s="214">
        <f t="shared" si="18"/>
        <v>60258.660265079998</v>
      </c>
      <c r="AC28" s="263">
        <f t="shared" si="19"/>
        <v>4.7634920010750648E-2</v>
      </c>
      <c r="AD28" s="264">
        <f t="shared" si="20"/>
        <v>88.212814834723417</v>
      </c>
      <c r="AE28" s="265">
        <f t="shared" si="21"/>
        <v>7.9050682749124531E-7</v>
      </c>
    </row>
    <row r="29" spans="1:31">
      <c r="A29" s="176" t="s">
        <v>131</v>
      </c>
      <c r="B29" s="148"/>
      <c r="C29" s="177">
        <v>23733.33</v>
      </c>
      <c r="D29" s="177">
        <v>206400.49</v>
      </c>
      <c r="E29" s="179">
        <v>-96674</v>
      </c>
      <c r="F29" s="179">
        <v>95368</v>
      </c>
      <c r="G29" s="170">
        <f t="shared" si="10"/>
        <v>205094.49</v>
      </c>
      <c r="H29" s="170">
        <f t="shared" si="11"/>
        <v>95.119420000000005</v>
      </c>
      <c r="I29" s="170">
        <f t="shared" si="12"/>
        <v>205189.60941999999</v>
      </c>
      <c r="M29" s="1" t="s">
        <v>221</v>
      </c>
      <c r="O29" s="281">
        <v>1213.6199999999999</v>
      </c>
      <c r="P29" s="259">
        <f t="shared" si="7"/>
        <v>2247395.2000000002</v>
      </c>
      <c r="Q29" s="259">
        <f t="shared" si="8"/>
        <v>1090220</v>
      </c>
      <c r="R29" s="266">
        <v>5.4000000000000001E-4</v>
      </c>
      <c r="S29" s="261">
        <f t="shared" si="22"/>
        <v>588.71879999999999</v>
      </c>
      <c r="T29" s="259">
        <f t="shared" si="9"/>
        <v>-1115653</v>
      </c>
      <c r="U29" s="260">
        <f t="shared" si="13"/>
        <v>5.4000000000000001E-4</v>
      </c>
      <c r="V29" s="262">
        <f t="shared" si="14"/>
        <v>-602.45262000000002</v>
      </c>
      <c r="X29" s="263">
        <f t="shared" si="15"/>
        <v>1199.88618</v>
      </c>
      <c r="Z29" s="264">
        <f t="shared" si="16"/>
        <v>2221962.2000000002</v>
      </c>
      <c r="AA29" s="267">
        <f t="shared" si="17"/>
        <v>5.4000000000000001E-4</v>
      </c>
      <c r="AB29" s="214">
        <f t="shared" si="18"/>
        <v>1199.859588</v>
      </c>
      <c r="AC29" s="263">
        <f t="shared" si="19"/>
        <v>2.6591999999936888E-2</v>
      </c>
      <c r="AD29" s="264">
        <f t="shared" si="20"/>
        <v>49.24444444432757</v>
      </c>
      <c r="AE29" s="265">
        <f t="shared" si="21"/>
        <v>2.2162102075329254E-5</v>
      </c>
    </row>
    <row r="30" spans="1:31">
      <c r="A30" s="176" t="s">
        <v>132</v>
      </c>
      <c r="B30" s="148"/>
      <c r="C30" s="177">
        <v>552000</v>
      </c>
      <c r="D30" s="177">
        <f>5105303.43-81531.09</f>
        <v>5023772.34</v>
      </c>
      <c r="E30" s="179">
        <v>-5173198</v>
      </c>
      <c r="F30" s="179">
        <v>5795747</v>
      </c>
      <c r="G30" s="170">
        <f t="shared" si="10"/>
        <v>5646321.3399999999</v>
      </c>
      <c r="H30" s="170">
        <f t="shared" si="11"/>
        <v>-30773.484699999997</v>
      </c>
      <c r="I30" s="170">
        <f t="shared" si="12"/>
        <v>5615547.8552999999</v>
      </c>
      <c r="J30" s="214"/>
      <c r="M30" s="1" t="s">
        <v>222</v>
      </c>
      <c r="O30" s="281">
        <v>1961.16</v>
      </c>
      <c r="P30" s="259">
        <f>E11</f>
        <v>3631764.45</v>
      </c>
      <c r="Q30" s="259">
        <f>G11</f>
        <v>0</v>
      </c>
      <c r="R30" s="266">
        <v>5.4000000000000001E-4</v>
      </c>
      <c r="S30" s="261">
        <f t="shared" si="22"/>
        <v>0</v>
      </c>
      <c r="T30" s="259">
        <f>F11</f>
        <v>0</v>
      </c>
      <c r="U30" s="260">
        <f t="shared" si="13"/>
        <v>5.4000000000000001E-4</v>
      </c>
      <c r="V30" s="262">
        <f t="shared" si="14"/>
        <v>0</v>
      </c>
      <c r="X30" s="263">
        <f t="shared" si="15"/>
        <v>1961.16</v>
      </c>
      <c r="Z30" s="264">
        <f t="shared" si="16"/>
        <v>3631764.45</v>
      </c>
      <c r="AA30" s="267">
        <f t="shared" si="17"/>
        <v>5.4000000000000001E-4</v>
      </c>
      <c r="AB30" s="214">
        <f t="shared" si="18"/>
        <v>1961.1528030000002</v>
      </c>
      <c r="AC30" s="263">
        <f t="shared" si="19"/>
        <v>7.196999999905529E-3</v>
      </c>
      <c r="AD30" s="264">
        <f t="shared" si="20"/>
        <v>13.327777777602831</v>
      </c>
      <c r="AE30" s="265">
        <f t="shared" si="21"/>
        <v>3.6697668726190258E-6</v>
      </c>
    </row>
    <row r="31" spans="1:31">
      <c r="A31" s="176" t="s">
        <v>171</v>
      </c>
      <c r="B31" s="148"/>
      <c r="C31" s="177">
        <v>1060</v>
      </c>
      <c r="D31" s="177">
        <v>252959.14</v>
      </c>
      <c r="E31" s="179"/>
      <c r="F31" s="179"/>
      <c r="G31" s="170">
        <f t="shared" si="10"/>
        <v>252959.14</v>
      </c>
      <c r="H31" s="170">
        <f>-J70</f>
        <v>0</v>
      </c>
      <c r="I31" s="170">
        <f t="shared" si="12"/>
        <v>252959.14</v>
      </c>
      <c r="M31" s="1" t="s">
        <v>223</v>
      </c>
      <c r="O31" s="281">
        <v>4106.55</v>
      </c>
      <c r="P31" s="259">
        <f>E12</f>
        <v>7604757.9819999998</v>
      </c>
      <c r="Q31" s="259">
        <f>G12</f>
        <v>2739460</v>
      </c>
      <c r="R31" s="266">
        <v>5.4000000000000001E-4</v>
      </c>
      <c r="S31" s="261">
        <f t="shared" si="22"/>
        <v>1479.3084000000001</v>
      </c>
      <c r="T31" s="259">
        <f>F12</f>
        <v>-1602289</v>
      </c>
      <c r="U31" s="260">
        <f t="shared" si="13"/>
        <v>5.4000000000000001E-4</v>
      </c>
      <c r="V31" s="262">
        <f t="shared" si="14"/>
        <v>-865.23606000000007</v>
      </c>
      <c r="X31" s="263">
        <f>O31+S31+V31</f>
        <v>4720.6223399999999</v>
      </c>
      <c r="Z31" s="264">
        <f t="shared" si="16"/>
        <v>8741928.9820000008</v>
      </c>
      <c r="AA31" s="267">
        <f t="shared" si="17"/>
        <v>5.4000000000000001E-4</v>
      </c>
      <c r="AB31" s="214">
        <f t="shared" si="18"/>
        <v>4720.6416502800002</v>
      </c>
      <c r="AC31" s="263">
        <f t="shared" si="19"/>
        <v>-1.9310280000354396E-2</v>
      </c>
      <c r="AD31" s="264">
        <f t="shared" si="20"/>
        <v>-35.759777778434064</v>
      </c>
      <c r="AE31" s="265">
        <f t="shared" si="21"/>
        <v>-4.0906216616248943E-6</v>
      </c>
    </row>
    <row r="32" spans="1:31">
      <c r="A32" s="176" t="s">
        <v>133</v>
      </c>
      <c r="B32" s="148"/>
      <c r="C32" s="177">
        <v>24220</v>
      </c>
      <c r="D32" s="177">
        <v>660790.01</v>
      </c>
      <c r="E32" s="179">
        <v>-148707</v>
      </c>
      <c r="F32" s="179">
        <v>252807</v>
      </c>
      <c r="G32" s="170">
        <f t="shared" si="10"/>
        <v>764890.01</v>
      </c>
      <c r="H32" s="170">
        <f>-J71</f>
        <v>-4832.9767499999998</v>
      </c>
      <c r="I32" s="170">
        <f t="shared" si="12"/>
        <v>760057.03324999998</v>
      </c>
      <c r="M32" s="1" t="s">
        <v>224</v>
      </c>
      <c r="O32" s="281">
        <v>370.05</v>
      </c>
      <c r="P32" s="259">
        <f>E13</f>
        <v>685503.82900000003</v>
      </c>
      <c r="Q32" s="259">
        <f>G13</f>
        <v>192447</v>
      </c>
      <c r="R32" s="266">
        <v>5.4000000000000001E-4</v>
      </c>
      <c r="S32" s="261">
        <f t="shared" si="22"/>
        <v>103.92138</v>
      </c>
      <c r="T32" s="259">
        <f>F13</f>
        <v>-114155</v>
      </c>
      <c r="U32" s="260">
        <f t="shared" si="13"/>
        <v>5.4000000000000001E-4</v>
      </c>
      <c r="V32" s="262">
        <f t="shared" si="14"/>
        <v>-61.643700000000003</v>
      </c>
      <c r="X32" s="263">
        <f t="shared" si="15"/>
        <v>412.32767999999999</v>
      </c>
      <c r="Z32" s="264">
        <f t="shared" si="16"/>
        <v>763795.82900000003</v>
      </c>
      <c r="AA32" s="267">
        <f t="shared" si="17"/>
        <v>5.4000000000000001E-4</v>
      </c>
      <c r="AB32" s="214">
        <f t="shared" si="18"/>
        <v>412.44974766000001</v>
      </c>
      <c r="AC32" s="263">
        <f t="shared" si="19"/>
        <v>-0.12206766000002744</v>
      </c>
      <c r="AD32" s="264">
        <f t="shared" si="20"/>
        <v>-226.05122222227305</v>
      </c>
      <c r="AE32" s="265">
        <f t="shared" si="21"/>
        <v>-2.9604527156660318E-4</v>
      </c>
    </row>
    <row r="33" spans="1:31">
      <c r="A33" s="176" t="s">
        <v>134</v>
      </c>
      <c r="B33" s="148"/>
      <c r="C33" s="177">
        <v>24440</v>
      </c>
      <c r="D33" s="177">
        <v>83439.98</v>
      </c>
      <c r="E33" s="179">
        <v>-21762</v>
      </c>
      <c r="F33" s="179">
        <v>28963</v>
      </c>
      <c r="G33" s="170">
        <f t="shared" si="10"/>
        <v>90640.98</v>
      </c>
      <c r="H33" s="170">
        <f>-J72</f>
        <v>-269.32447999999999</v>
      </c>
      <c r="I33" s="170">
        <f t="shared" si="12"/>
        <v>90371.65552</v>
      </c>
      <c r="O33" s="187">
        <f>SUM(O24:O32)</f>
        <v>-95636.75</v>
      </c>
      <c r="P33" s="268">
        <f>SUM(P24:P32)</f>
        <v>323899040.04999995</v>
      </c>
      <c r="Q33" s="268">
        <f>SUM(Q24:Q32)</f>
        <v>153852978</v>
      </c>
      <c r="S33" s="187">
        <f>SUM(S24:S32)</f>
        <v>-48151.966280000001</v>
      </c>
      <c r="T33" s="268">
        <f>SUM(T24:T32)</f>
        <v>-147304546</v>
      </c>
      <c r="V33" s="187">
        <f>SUM(V24:V32)</f>
        <v>55465.998960000004</v>
      </c>
      <c r="X33" s="187">
        <f>SUM(X24:X32)</f>
        <v>-88322.717319999982</v>
      </c>
      <c r="Z33" s="268">
        <f>SUM(Z24:Z32)</f>
        <v>330447472.04999995</v>
      </c>
      <c r="AB33" s="268">
        <f>SUM(AB24:AB32)</f>
        <v>-88313.409904400003</v>
      </c>
      <c r="AC33" s="187">
        <f>SUM(AC24:AC32)</f>
        <v>-9.3074155999944992</v>
      </c>
      <c r="AD33" s="268">
        <f>SUM(AD24:AD32)</f>
        <v>7443.0279054978655</v>
      </c>
      <c r="AE33" s="265">
        <f t="shared" si="21"/>
        <v>1.0537963371612559E-4</v>
      </c>
    </row>
    <row r="34" spans="1:31">
      <c r="A34" s="176" t="s">
        <v>183</v>
      </c>
      <c r="B34" s="148"/>
      <c r="C34" s="170"/>
      <c r="D34" s="177">
        <v>560691.14</v>
      </c>
      <c r="E34" s="177"/>
      <c r="F34" s="177"/>
      <c r="G34" s="170">
        <f>SUM(D34:F34)</f>
        <v>560691.14</v>
      </c>
      <c r="H34" s="170"/>
      <c r="I34" s="170">
        <f t="shared" si="12"/>
        <v>560691.14</v>
      </c>
      <c r="U34" s="269"/>
    </row>
    <row r="35" spans="1:31">
      <c r="A35" s="176" t="s">
        <v>184</v>
      </c>
      <c r="B35" s="148"/>
      <c r="C35" s="188"/>
      <c r="D35" s="177">
        <v>1281457.56</v>
      </c>
      <c r="E35" s="177"/>
      <c r="F35" s="177"/>
      <c r="G35" s="170"/>
      <c r="H35" s="170"/>
      <c r="I35" s="170"/>
      <c r="U35" s="269" t="s">
        <v>321</v>
      </c>
      <c r="V35" s="1" t="s">
        <v>225</v>
      </c>
      <c r="X35" s="188">
        <v>0.95444899999999999</v>
      </c>
      <c r="AA35" s="1" t="s">
        <v>226</v>
      </c>
      <c r="AB35" s="1" t="s">
        <v>227</v>
      </c>
      <c r="AD35" s="1" t="s">
        <v>228</v>
      </c>
    </row>
    <row r="36" spans="1:31">
      <c r="A36" s="176" t="s">
        <v>185</v>
      </c>
      <c r="B36" s="148"/>
      <c r="C36" s="188"/>
      <c r="D36" s="177">
        <v>1420172.28</v>
      </c>
      <c r="E36" s="177"/>
      <c r="F36" s="177"/>
      <c r="G36" s="170"/>
      <c r="H36" s="170"/>
      <c r="I36" s="170"/>
      <c r="T36" s="1" t="s">
        <v>138</v>
      </c>
      <c r="U36" s="1" t="s">
        <v>229</v>
      </c>
      <c r="X36" s="270">
        <f>(X24+X25)*X35</f>
        <v>-173738.52601963314</v>
      </c>
      <c r="Z36" s="1" t="s">
        <v>19</v>
      </c>
      <c r="AA36" s="184">
        <f>P24+P25+Q24+Q25+T24+T25</f>
        <v>156914732.24200001</v>
      </c>
      <c r="AB36" s="188">
        <v>-1.1100000000000001E-3</v>
      </c>
      <c r="AC36" s="263">
        <f>AA36*AB36</f>
        <v>-174175.35278862002</v>
      </c>
      <c r="AD36" s="263">
        <f>X36-AC36</f>
        <v>436.82676898688078</v>
      </c>
      <c r="AE36" s="265">
        <f>AD36/X36</f>
        <v>-2.5142769366969168E-3</v>
      </c>
    </row>
    <row r="37" spans="1:31">
      <c r="A37" s="148"/>
      <c r="B37" s="148"/>
      <c r="C37" s="162">
        <f t="shared" ref="C37:I37" si="23">SUM(C24:C36)</f>
        <v>4253055.9399999995</v>
      </c>
      <c r="D37" s="162">
        <f t="shared" si="23"/>
        <v>39444809.719999999</v>
      </c>
      <c r="E37" s="162">
        <f t="shared" si="23"/>
        <v>-19465455</v>
      </c>
      <c r="F37" s="162">
        <f t="shared" si="23"/>
        <v>20595217</v>
      </c>
      <c r="G37" s="162">
        <f t="shared" si="23"/>
        <v>37872941.879999995</v>
      </c>
      <c r="H37" s="162">
        <f t="shared" si="23"/>
        <v>-68588.428989999986</v>
      </c>
      <c r="I37" s="162">
        <f t="shared" si="23"/>
        <v>37804353.451010004</v>
      </c>
      <c r="T37" s="1" t="s">
        <v>138</v>
      </c>
      <c r="U37" s="1" t="s">
        <v>230</v>
      </c>
      <c r="X37" s="270">
        <f>SUM(X26:X32)*X35</f>
        <v>89438.996796276449</v>
      </c>
      <c r="Z37" s="1" t="s">
        <v>175</v>
      </c>
      <c r="AA37" s="184">
        <f>SUM(P26:Q32,T26:T32)</f>
        <v>173532739.80799997</v>
      </c>
      <c r="AB37" s="188">
        <v>5.1999999999999995E-4</v>
      </c>
      <c r="AC37" s="263">
        <f>AA37*AB37</f>
        <v>90237.024700159978</v>
      </c>
      <c r="AD37" s="263">
        <f>X37-AC37</f>
        <v>-798.02790388352878</v>
      </c>
      <c r="AE37" s="265">
        <f>AD37/X37</f>
        <v>-8.9225945333585455E-3</v>
      </c>
    </row>
    <row r="38" spans="1:31" ht="15.75" thickBot="1">
      <c r="A38" s="148"/>
      <c r="B38" s="148"/>
      <c r="D38" s="163"/>
      <c r="E38" s="148"/>
      <c r="F38" s="148"/>
      <c r="Z38" s="1" t="s">
        <v>211</v>
      </c>
    </row>
    <row r="39" spans="1:31">
      <c r="A39" s="148" t="s">
        <v>19</v>
      </c>
      <c r="B39" s="148"/>
      <c r="C39" s="165">
        <f t="shared" ref="C39:I39" si="24">C24+C25</f>
        <v>2037735</v>
      </c>
      <c r="D39" s="164">
        <f t="shared" si="24"/>
        <v>14541764.060000001</v>
      </c>
      <c r="E39" s="164">
        <f t="shared" si="24"/>
        <v>-7546996</v>
      </c>
      <c r="F39" s="164">
        <f t="shared" si="24"/>
        <v>7302885</v>
      </c>
      <c r="G39" s="164">
        <f t="shared" si="24"/>
        <v>14297653.060000001</v>
      </c>
      <c r="H39" s="164">
        <f t="shared" si="24"/>
        <v>3376.5364099999993</v>
      </c>
      <c r="I39" s="165">
        <f t="shared" si="24"/>
        <v>14301029.596410001</v>
      </c>
      <c r="S39" s="263">
        <f>S33+V33</f>
        <v>7314.0326800000039</v>
      </c>
      <c r="T39" s="1" t="s">
        <v>351</v>
      </c>
    </row>
    <row r="40" spans="1:31" ht="6" customHeight="1">
      <c r="A40" s="148"/>
      <c r="B40" s="148"/>
      <c r="C40" s="169"/>
      <c r="D40" s="164"/>
      <c r="E40" s="148"/>
      <c r="F40" s="148"/>
      <c r="I40" s="185"/>
    </row>
    <row r="41" spans="1:31" ht="15.75" thickBot="1">
      <c r="A41" s="148" t="s">
        <v>175</v>
      </c>
      <c r="B41" s="148"/>
      <c r="C41" s="171">
        <f>SUM(C26:C29,C31:C33)</f>
        <v>1663320.94</v>
      </c>
      <c r="D41" s="172">
        <f t="shared" ref="D41:I41" si="25">SUM(D26:D29,D31:D33)</f>
        <v>16616952.34</v>
      </c>
      <c r="E41" s="172">
        <f t="shared" si="25"/>
        <v>-6745261</v>
      </c>
      <c r="F41" s="172">
        <f t="shared" si="25"/>
        <v>7496585</v>
      </c>
      <c r="G41" s="172">
        <f t="shared" si="25"/>
        <v>17368276.34</v>
      </c>
      <c r="H41" s="172">
        <f t="shared" si="25"/>
        <v>-41191.4807</v>
      </c>
      <c r="I41" s="171">
        <f t="shared" si="25"/>
        <v>17327084.859299999</v>
      </c>
    </row>
    <row r="42" spans="1:31">
      <c r="A42" s="148"/>
      <c r="B42" s="148"/>
      <c r="C42" s="183"/>
      <c r="D42" s="172"/>
      <c r="E42" s="172"/>
      <c r="F42" s="172"/>
      <c r="G42" s="172"/>
      <c r="H42" s="172"/>
      <c r="I42" s="183"/>
    </row>
    <row r="43" spans="1:31">
      <c r="C43" s="186">
        <v>43040</v>
      </c>
      <c r="D43" s="186">
        <v>43252</v>
      </c>
      <c r="E43" s="287">
        <v>43405</v>
      </c>
      <c r="F43" s="186">
        <v>42278</v>
      </c>
      <c r="G43" s="186">
        <v>43344</v>
      </c>
      <c r="H43" s="186">
        <v>43374</v>
      </c>
      <c r="I43" s="186">
        <v>43282</v>
      </c>
      <c r="J43" s="284"/>
      <c r="K43" s="190"/>
      <c r="L43" s="1" t="s">
        <v>311</v>
      </c>
    </row>
    <row r="44" spans="1:31" ht="40.9" customHeight="1">
      <c r="A44" s="175" t="s">
        <v>186</v>
      </c>
      <c r="B44" s="150"/>
      <c r="C44" s="161" t="s">
        <v>187</v>
      </c>
      <c r="D44" s="161" t="s">
        <v>261</v>
      </c>
      <c r="E44" s="161" t="s">
        <v>201</v>
      </c>
      <c r="F44" s="161" t="s">
        <v>188</v>
      </c>
      <c r="G44" s="161" t="s">
        <v>189</v>
      </c>
      <c r="H44" s="161" t="s">
        <v>190</v>
      </c>
      <c r="I44" s="161" t="s">
        <v>191</v>
      </c>
      <c r="J44" s="327"/>
      <c r="L44" s="192" t="s">
        <v>318</v>
      </c>
      <c r="M44" s="271" t="s">
        <v>319</v>
      </c>
      <c r="O44" s="258" t="s">
        <v>315</v>
      </c>
      <c r="P44" s="258" t="s">
        <v>316</v>
      </c>
      <c r="Q44" s="258" t="s">
        <v>317</v>
      </c>
    </row>
    <row r="45" spans="1:31">
      <c r="A45" s="176" t="s">
        <v>127</v>
      </c>
      <c r="B45" s="148"/>
      <c r="C45" s="167">
        <v>-8.0999999999999996E-4</v>
      </c>
      <c r="D45" s="167">
        <v>-1.42E-3</v>
      </c>
      <c r="E45" s="167">
        <v>-1.16E-3</v>
      </c>
      <c r="F45" s="167"/>
      <c r="G45" s="167">
        <v>4.3299999999999996E-3</v>
      </c>
      <c r="H45" s="167">
        <v>1.15E-3</v>
      </c>
      <c r="I45" s="167">
        <v>-3.4000000000000002E-4</v>
      </c>
      <c r="J45" s="167"/>
      <c r="L45" s="167">
        <f>SUM(C45:I45)</f>
        <v>1.7499999999999994E-3</v>
      </c>
      <c r="M45" s="285">
        <f t="shared" ref="M45:M57" si="26">SUM(C45:D45,E45:I45)</f>
        <v>1.7499999999999994E-3</v>
      </c>
      <c r="O45" s="262">
        <f t="shared" ref="O45:O57" si="27">-F3*L45</f>
        <v>138694.34249999994</v>
      </c>
      <c r="P45" s="262">
        <f t="shared" ref="P45:P57" si="28">G3*M45</f>
        <v>134833.79174999995</v>
      </c>
      <c r="Q45" s="263">
        <f>P45-O45</f>
        <v>-3860.5507499999949</v>
      </c>
    </row>
    <row r="46" spans="1:31">
      <c r="A46" s="176" t="s">
        <v>169</v>
      </c>
      <c r="B46" s="148"/>
      <c r="C46" s="167">
        <v>-8.0999999999999996E-4</v>
      </c>
      <c r="D46" s="167">
        <v>-1.42E-3</v>
      </c>
      <c r="E46" s="167">
        <v>-1.16E-3</v>
      </c>
      <c r="F46" s="167">
        <v>-3.1530000000000002E-2</v>
      </c>
      <c r="G46" s="167">
        <v>4.3299999999999996E-3</v>
      </c>
      <c r="H46" s="167">
        <v>1.15E-3</v>
      </c>
      <c r="I46" s="167">
        <v>-3.4000000000000002E-4</v>
      </c>
      <c r="J46" s="167"/>
      <c r="L46" s="167">
        <f t="shared" ref="L46:L57" si="29">SUM(C46:I46)</f>
        <v>-2.9780000000000001E-2</v>
      </c>
      <c r="M46" s="285">
        <f t="shared" si="26"/>
        <v>-2.9780000000000001E-2</v>
      </c>
      <c r="O46" s="262">
        <f t="shared" si="27"/>
        <v>-4884.0391200000004</v>
      </c>
      <c r="P46" s="262">
        <f t="shared" si="28"/>
        <v>-4400.0247799999997</v>
      </c>
      <c r="Q46" s="263">
        <f t="shared" ref="Q46:Q57" si="30">P46-O46</f>
        <v>484.01434000000063</v>
      </c>
    </row>
    <row r="47" spans="1:31">
      <c r="A47" s="176" t="s">
        <v>128</v>
      </c>
      <c r="B47" s="148"/>
      <c r="C47" s="167">
        <v>0</v>
      </c>
      <c r="D47" s="167">
        <v>-1.8799999999999999E-3</v>
      </c>
      <c r="E47" s="167">
        <v>5.4000000000000001E-4</v>
      </c>
      <c r="F47" s="167"/>
      <c r="G47" s="167">
        <v>5.9699999999999996E-3</v>
      </c>
      <c r="H47" s="167">
        <v>1.67E-3</v>
      </c>
      <c r="I47" s="167">
        <v>-3.6000000000000002E-4</v>
      </c>
      <c r="J47" s="167"/>
      <c r="L47" s="167">
        <f t="shared" si="29"/>
        <v>5.94E-3</v>
      </c>
      <c r="M47" s="285">
        <f t="shared" si="26"/>
        <v>5.94E-3</v>
      </c>
      <c r="O47" s="262">
        <f t="shared" si="27"/>
        <v>111262.40136</v>
      </c>
      <c r="P47" s="262">
        <f t="shared" si="28"/>
        <v>118996.08534000001</v>
      </c>
      <c r="Q47" s="263">
        <f t="shared" si="30"/>
        <v>7733.6839800000016</v>
      </c>
    </row>
    <row r="48" spans="1:31">
      <c r="A48" s="176" t="s">
        <v>129</v>
      </c>
      <c r="B48" s="148"/>
      <c r="C48" s="167">
        <v>-8.0999999999999996E-4</v>
      </c>
      <c r="D48" s="167">
        <v>-1.8799999999999999E-3</v>
      </c>
      <c r="E48" s="167">
        <v>5.4000000000000001E-4</v>
      </c>
      <c r="F48" s="167"/>
      <c r="G48" s="167">
        <v>5.9699999999999996E-3</v>
      </c>
      <c r="H48" s="167">
        <v>1.67E-3</v>
      </c>
      <c r="I48" s="167">
        <v>-3.6000000000000002E-4</v>
      </c>
      <c r="J48" s="167"/>
      <c r="L48" s="167">
        <f t="shared" si="29"/>
        <v>5.13E-3</v>
      </c>
      <c r="M48" s="285">
        <f t="shared" si="26"/>
        <v>5.13E-3</v>
      </c>
      <c r="O48" s="262">
        <f t="shared" si="27"/>
        <v>11048.404049999999</v>
      </c>
      <c r="P48" s="262">
        <f t="shared" si="28"/>
        <v>10008.717210000001</v>
      </c>
      <c r="Q48" s="263">
        <f t="shared" si="30"/>
        <v>-1039.6868399999985</v>
      </c>
    </row>
    <row r="49" spans="1:17" ht="14.45" customHeight="1">
      <c r="A49" s="176" t="s">
        <v>130</v>
      </c>
      <c r="B49" s="148"/>
      <c r="C49" s="167">
        <v>0</v>
      </c>
      <c r="D49" s="167">
        <v>-1.4400000000000001E-3</v>
      </c>
      <c r="E49" s="167">
        <v>5.4000000000000001E-4</v>
      </c>
      <c r="F49" s="167"/>
      <c r="G49" s="167">
        <v>4.5999999999999999E-3</v>
      </c>
      <c r="H49" s="167">
        <v>1.2099999999999999E-3</v>
      </c>
      <c r="I49" s="167">
        <v>-3.6000000000000002E-4</v>
      </c>
      <c r="J49" s="167"/>
      <c r="L49" s="167">
        <f t="shared" si="29"/>
        <v>4.5499999999999994E-3</v>
      </c>
      <c r="M49" s="285">
        <f t="shared" si="26"/>
        <v>4.5499999999999994E-3</v>
      </c>
      <c r="O49" s="262">
        <f t="shared" si="27"/>
        <v>200972.61729999998</v>
      </c>
      <c r="P49" s="262">
        <f t="shared" si="28"/>
        <v>230462.91904999997</v>
      </c>
      <c r="Q49" s="263">
        <f t="shared" si="30"/>
        <v>29490.301749999984</v>
      </c>
    </row>
    <row r="50" spans="1:17">
      <c r="A50" s="176" t="s">
        <v>131</v>
      </c>
      <c r="B50" s="148"/>
      <c r="C50" s="167">
        <v>-8.0999999999999996E-4</v>
      </c>
      <c r="D50" s="167">
        <v>-1.4400000000000001E-3</v>
      </c>
      <c r="E50" s="167">
        <v>5.4000000000000001E-4</v>
      </c>
      <c r="F50" s="167"/>
      <c r="G50" s="167">
        <v>4.5999999999999999E-3</v>
      </c>
      <c r="H50" s="167">
        <v>1.2099999999999999E-3</v>
      </c>
      <c r="I50" s="167">
        <v>-3.6000000000000002E-4</v>
      </c>
      <c r="J50" s="167"/>
      <c r="L50" s="167">
        <f t="shared" si="29"/>
        <v>3.7399999999999994E-3</v>
      </c>
      <c r="M50" s="285">
        <f t="shared" si="26"/>
        <v>3.7399999999999994E-3</v>
      </c>
      <c r="O50" s="262">
        <f t="shared" si="27"/>
        <v>4172.5422199999994</v>
      </c>
      <c r="P50" s="262">
        <f t="shared" si="28"/>
        <v>4077.4227999999994</v>
      </c>
      <c r="Q50" s="263">
        <f t="shared" si="30"/>
        <v>-95.119419999999991</v>
      </c>
    </row>
    <row r="51" spans="1:17">
      <c r="A51" s="176" t="s">
        <v>132</v>
      </c>
      <c r="B51" s="148"/>
      <c r="C51" s="167">
        <v>0</v>
      </c>
      <c r="D51" s="167">
        <v>-9.3000000000000005E-4</v>
      </c>
      <c r="E51" s="167">
        <v>0</v>
      </c>
      <c r="F51" s="167"/>
      <c r="G51" s="167">
        <v>2.97E-3</v>
      </c>
      <c r="H51" s="167">
        <v>7.6000000000000004E-4</v>
      </c>
      <c r="I51" s="167">
        <v>-3.5E-4</v>
      </c>
      <c r="J51" s="167"/>
      <c r="L51" s="167">
        <f t="shared" si="29"/>
        <v>2.4500000000000004E-3</v>
      </c>
      <c r="M51" s="285">
        <f t="shared" si="26"/>
        <v>2.4500000000000004E-3</v>
      </c>
      <c r="O51" s="262">
        <f t="shared" si="27"/>
        <v>108913.67200000002</v>
      </c>
      <c r="P51" s="262">
        <f t="shared" si="28"/>
        <v>139687.15670000002</v>
      </c>
      <c r="Q51" s="263">
        <f t="shared" si="30"/>
        <v>30773.484700000001</v>
      </c>
    </row>
    <row r="52" spans="1:17">
      <c r="A52" s="176" t="s">
        <v>170</v>
      </c>
      <c r="B52" s="148"/>
      <c r="C52" s="167">
        <v>0</v>
      </c>
      <c r="D52" s="167">
        <v>-9.3000000000000005E-4</v>
      </c>
      <c r="E52" s="167">
        <v>0</v>
      </c>
      <c r="F52" s="167"/>
      <c r="G52" s="167">
        <v>2.97E-3</v>
      </c>
      <c r="H52" s="167">
        <v>0</v>
      </c>
      <c r="I52" s="167">
        <v>-3.5E-4</v>
      </c>
      <c r="J52" s="167"/>
      <c r="L52" s="167">
        <f t="shared" si="29"/>
        <v>1.6900000000000001E-3</v>
      </c>
      <c r="M52" s="285">
        <f t="shared" si="26"/>
        <v>1.6900000000000001E-3</v>
      </c>
      <c r="O52" s="262">
        <f t="shared" si="27"/>
        <v>59150</v>
      </c>
      <c r="P52" s="262">
        <f t="shared" si="28"/>
        <v>59150</v>
      </c>
      <c r="Q52" s="263">
        <f t="shared" si="30"/>
        <v>0</v>
      </c>
    </row>
    <row r="53" spans="1:17">
      <c r="A53" s="176" t="s">
        <v>171</v>
      </c>
      <c r="B53" s="148"/>
      <c r="C53" s="167">
        <v>0</v>
      </c>
      <c r="D53" s="167">
        <v>-1.2999999999999999E-3</v>
      </c>
      <c r="E53" s="167">
        <v>5.4000000000000001E-4</v>
      </c>
      <c r="F53" s="167"/>
      <c r="G53" s="167">
        <v>4.3299999999999996E-3</v>
      </c>
      <c r="H53" s="167">
        <v>1.0499999999999999E-3</v>
      </c>
      <c r="I53" s="167">
        <v>-3.6999999999999999E-4</v>
      </c>
      <c r="J53" s="167"/>
      <c r="L53" s="167">
        <f t="shared" si="29"/>
        <v>4.2500000000000003E-3</v>
      </c>
      <c r="M53" s="285">
        <f t="shared" si="26"/>
        <v>4.2500000000000003E-3</v>
      </c>
      <c r="O53" s="262">
        <f t="shared" si="27"/>
        <v>0</v>
      </c>
      <c r="P53" s="262">
        <f t="shared" si="28"/>
        <v>0</v>
      </c>
      <c r="Q53" s="263">
        <f t="shared" si="30"/>
        <v>0</v>
      </c>
    </row>
    <row r="54" spans="1:17">
      <c r="A54" s="176" t="s">
        <v>133</v>
      </c>
      <c r="B54" s="148"/>
      <c r="C54" s="167">
        <v>0</v>
      </c>
      <c r="D54" s="167">
        <v>-1.2999999999999999E-3</v>
      </c>
      <c r="E54" s="167">
        <v>5.4000000000000001E-4</v>
      </c>
      <c r="F54" s="167"/>
      <c r="G54" s="167">
        <v>4.3299999999999996E-3</v>
      </c>
      <c r="H54" s="167">
        <v>1.0499999999999999E-3</v>
      </c>
      <c r="I54" s="167">
        <v>-3.6999999999999999E-4</v>
      </c>
      <c r="J54" s="167"/>
      <c r="L54" s="167">
        <f t="shared" si="29"/>
        <v>4.2500000000000003E-3</v>
      </c>
      <c r="M54" s="285">
        <f t="shared" si="26"/>
        <v>4.2500000000000003E-3</v>
      </c>
      <c r="O54" s="262">
        <f t="shared" si="27"/>
        <v>6809.7282500000001</v>
      </c>
      <c r="P54" s="262">
        <f t="shared" si="28"/>
        <v>11642.705000000002</v>
      </c>
      <c r="Q54" s="263">
        <f t="shared" si="30"/>
        <v>4832.9767500000016</v>
      </c>
    </row>
    <row r="55" spans="1:17">
      <c r="A55" s="176" t="s">
        <v>134</v>
      </c>
      <c r="B55" s="148"/>
      <c r="C55" s="167">
        <v>-8.0999999999999996E-4</v>
      </c>
      <c r="D55" s="167">
        <v>-1.2999999999999999E-3</v>
      </c>
      <c r="E55" s="167">
        <v>5.4000000000000001E-4</v>
      </c>
      <c r="F55" s="167"/>
      <c r="G55" s="167">
        <v>4.3299999999999996E-3</v>
      </c>
      <c r="H55" s="167">
        <v>1.0499999999999999E-3</v>
      </c>
      <c r="I55" s="167">
        <v>-3.6999999999999999E-4</v>
      </c>
      <c r="J55" s="167"/>
      <c r="L55" s="167">
        <f t="shared" si="29"/>
        <v>3.4399999999999999E-3</v>
      </c>
      <c r="M55" s="285">
        <f t="shared" si="26"/>
        <v>3.4399999999999999E-3</v>
      </c>
      <c r="O55" s="262">
        <f t="shared" si="27"/>
        <v>392.69319999999999</v>
      </c>
      <c r="P55" s="262">
        <f t="shared" si="28"/>
        <v>662.01767999999993</v>
      </c>
      <c r="Q55" s="263">
        <f t="shared" si="30"/>
        <v>269.32447999999994</v>
      </c>
    </row>
    <row r="56" spans="1:17" ht="15" customHeight="1">
      <c r="A56" s="176" t="s">
        <v>183</v>
      </c>
      <c r="B56" s="148"/>
      <c r="C56" s="167">
        <v>0</v>
      </c>
      <c r="D56" s="167">
        <v>0</v>
      </c>
      <c r="E56" s="167">
        <v>0</v>
      </c>
      <c r="F56" s="167"/>
      <c r="G56" s="181">
        <v>1.013E-2</v>
      </c>
      <c r="H56" s="375" t="s">
        <v>310</v>
      </c>
      <c r="I56" s="181">
        <v>-4.8000000000000001E-4</v>
      </c>
      <c r="J56" s="181"/>
      <c r="L56" s="167">
        <f t="shared" si="29"/>
        <v>9.6500000000000006E-3</v>
      </c>
      <c r="M56" s="285">
        <f t="shared" si="26"/>
        <v>9.6500000000000006E-3</v>
      </c>
      <c r="O56" s="262">
        <f t="shared" si="27"/>
        <v>0</v>
      </c>
      <c r="P56" s="262">
        <f t="shared" si="28"/>
        <v>0</v>
      </c>
      <c r="Q56" s="263">
        <f t="shared" si="30"/>
        <v>0</v>
      </c>
    </row>
    <row r="57" spans="1:17">
      <c r="A57" s="176" t="s">
        <v>174</v>
      </c>
      <c r="B57" s="148"/>
      <c r="C57" s="167">
        <v>-8.0999999999999996E-4</v>
      </c>
      <c r="D57" s="167">
        <v>0</v>
      </c>
      <c r="E57" s="167">
        <v>0</v>
      </c>
      <c r="F57" s="167"/>
      <c r="G57" s="181">
        <v>1.013E-2</v>
      </c>
      <c r="H57" s="375"/>
      <c r="I57" s="181">
        <v>-4.8000000000000001E-4</v>
      </c>
      <c r="J57" s="181"/>
      <c r="L57" s="167">
        <f t="shared" si="29"/>
        <v>8.8400000000000006E-3</v>
      </c>
      <c r="M57" s="285">
        <f t="shared" si="26"/>
        <v>8.8400000000000006E-3</v>
      </c>
      <c r="O57" s="262">
        <f t="shared" si="27"/>
        <v>0</v>
      </c>
      <c r="P57" s="262">
        <f t="shared" si="28"/>
        <v>0</v>
      </c>
      <c r="Q57" s="263">
        <f t="shared" si="30"/>
        <v>0</v>
      </c>
    </row>
    <row r="58" spans="1:17" ht="6" customHeight="1">
      <c r="A58" s="176"/>
      <c r="B58" s="148"/>
      <c r="C58" s="167"/>
      <c r="D58" s="167"/>
      <c r="E58" s="167"/>
      <c r="F58" s="167"/>
      <c r="G58" s="181"/>
      <c r="H58" s="328"/>
      <c r="I58" s="167"/>
      <c r="J58" s="181"/>
      <c r="K58" s="167"/>
      <c r="L58" s="193"/>
      <c r="M58" s="282"/>
    </row>
    <row r="59" spans="1:17" hidden="1">
      <c r="A59" s="176"/>
      <c r="B59" s="148"/>
      <c r="C59" s="167"/>
      <c r="D59" s="167"/>
      <c r="E59" s="167"/>
      <c r="F59" s="167"/>
      <c r="G59" s="181"/>
      <c r="H59" s="328"/>
      <c r="I59" s="167"/>
      <c r="J59" s="181"/>
      <c r="K59" s="167"/>
      <c r="L59" s="193"/>
      <c r="M59" s="253"/>
      <c r="N59" s="188"/>
    </row>
    <row r="60" spans="1:17" hidden="1">
      <c r="F60" s="148"/>
      <c r="M60" s="253"/>
      <c r="N60" s="253"/>
    </row>
    <row r="61" spans="1:17" ht="41.45" customHeight="1">
      <c r="A61" s="175" t="s">
        <v>192</v>
      </c>
      <c r="B61" s="150"/>
      <c r="C61" s="168" t="s">
        <v>307</v>
      </c>
      <c r="D61" s="168" t="s">
        <v>261</v>
      </c>
      <c r="E61" s="168" t="s">
        <v>201</v>
      </c>
      <c r="F61" s="168" t="s">
        <v>193</v>
      </c>
      <c r="G61" s="168" t="s">
        <v>194</v>
      </c>
      <c r="H61" s="168" t="s">
        <v>195</v>
      </c>
      <c r="I61" s="168" t="s">
        <v>196</v>
      </c>
      <c r="J61" s="168" t="s">
        <v>197</v>
      </c>
      <c r="M61" s="164"/>
      <c r="O61" s="187">
        <f>SUM(O45:O57)</f>
        <v>636532.36176</v>
      </c>
      <c r="P61" s="187">
        <f>SUM(P45:P57)</f>
        <v>705120.79074999993</v>
      </c>
      <c r="Q61" s="187">
        <f>SUM(Q45:Q57)</f>
        <v>68588.428989999986</v>
      </c>
    </row>
    <row r="62" spans="1:17">
      <c r="A62" s="176" t="s">
        <v>127</v>
      </c>
      <c r="C62" s="164">
        <f t="shared" ref="C62:E72" si="31">C45*$H3</f>
        <v>1786.8834899999999</v>
      </c>
      <c r="D62" s="164">
        <f t="shared" si="31"/>
        <v>3132.5611800000001</v>
      </c>
      <c r="E62" s="164">
        <f>E45*$H3</f>
        <v>2558.9936400000001</v>
      </c>
      <c r="F62" s="164">
        <f t="shared" ref="F62:F72" si="32">$H3*F45</f>
        <v>0</v>
      </c>
      <c r="G62" s="164">
        <f t="shared" ref="G62:G72" si="33">(H3*G45)</f>
        <v>-9552.1055699999997</v>
      </c>
      <c r="H62" s="164">
        <f t="shared" ref="H62:H72" si="34">(H45*H3)</f>
        <v>-2536.9333499999998</v>
      </c>
      <c r="I62" s="164">
        <f t="shared" ref="I62:I72" si="35">I45*H3</f>
        <v>750.04986000000008</v>
      </c>
      <c r="J62" s="164">
        <f t="shared" ref="J62:J68" si="36">SUM(C62:I62)</f>
        <v>-3860.5507499999994</v>
      </c>
      <c r="M62" s="164"/>
    </row>
    <row r="63" spans="1:17">
      <c r="A63" s="176" t="s">
        <v>169</v>
      </c>
      <c r="C63" s="164">
        <f t="shared" si="31"/>
        <v>13.16493</v>
      </c>
      <c r="D63" s="164">
        <f t="shared" si="31"/>
        <v>23.079260000000001</v>
      </c>
      <c r="E63" s="164">
        <f t="shared" si="31"/>
        <v>18.853480000000001</v>
      </c>
      <c r="F63" s="164">
        <f t="shared" si="32"/>
        <v>512.45708999999999</v>
      </c>
      <c r="G63" s="164">
        <f t="shared" si="33"/>
        <v>-70.375489999999999</v>
      </c>
      <c r="H63" s="164">
        <f t="shared" si="34"/>
        <v>-18.690950000000001</v>
      </c>
      <c r="I63" s="164">
        <f t="shared" si="35"/>
        <v>5.5260200000000008</v>
      </c>
      <c r="J63" s="164">
        <f t="shared" si="36"/>
        <v>484.01434</v>
      </c>
      <c r="M63" s="164"/>
    </row>
    <row r="64" spans="1:17">
      <c r="A64" s="176" t="s">
        <v>128</v>
      </c>
      <c r="C64" s="164">
        <f t="shared" si="31"/>
        <v>0</v>
      </c>
      <c r="D64" s="164">
        <f t="shared" si="31"/>
        <v>-2447.69796</v>
      </c>
      <c r="E64" s="164">
        <f t="shared" si="31"/>
        <v>703.06218000000001</v>
      </c>
      <c r="F64" s="164">
        <f t="shared" si="32"/>
        <v>0</v>
      </c>
      <c r="G64" s="164">
        <f t="shared" si="33"/>
        <v>7772.7429899999997</v>
      </c>
      <c r="H64" s="164">
        <f t="shared" si="34"/>
        <v>2174.2848899999999</v>
      </c>
      <c r="I64" s="164">
        <f t="shared" si="35"/>
        <v>-468.70812000000001</v>
      </c>
      <c r="J64" s="164">
        <f t="shared" si="36"/>
        <v>7733.6839800000007</v>
      </c>
      <c r="M64" s="164"/>
    </row>
    <row r="65" spans="1:13">
      <c r="A65" s="176" t="s">
        <v>129</v>
      </c>
      <c r="C65" s="164">
        <f t="shared" si="31"/>
        <v>164.16108</v>
      </c>
      <c r="D65" s="164">
        <f t="shared" si="31"/>
        <v>381.01583999999997</v>
      </c>
      <c r="E65" s="164">
        <f t="shared" si="31"/>
        <v>-109.44072</v>
      </c>
      <c r="F65" s="164">
        <f t="shared" si="32"/>
        <v>0</v>
      </c>
      <c r="G65" s="164">
        <f t="shared" si="33"/>
        <v>-1209.92796</v>
      </c>
      <c r="H65" s="164">
        <f t="shared" si="34"/>
        <v>-338.45555999999999</v>
      </c>
      <c r="I65" s="164">
        <f t="shared" si="35"/>
        <v>72.960480000000004</v>
      </c>
      <c r="J65" s="164">
        <f t="shared" si="36"/>
        <v>-1039.6868400000001</v>
      </c>
      <c r="M65" s="164"/>
    </row>
    <row r="66" spans="1:13">
      <c r="A66" s="176" t="s">
        <v>130</v>
      </c>
      <c r="C66" s="164">
        <f t="shared" si="31"/>
        <v>0</v>
      </c>
      <c r="D66" s="164">
        <f t="shared" si="31"/>
        <v>-9333.1944000000003</v>
      </c>
      <c r="E66" s="164">
        <f t="shared" si="31"/>
        <v>3499.9479000000001</v>
      </c>
      <c r="F66" s="164">
        <f t="shared" si="32"/>
        <v>0</v>
      </c>
      <c r="G66" s="164">
        <f t="shared" si="33"/>
        <v>29814.370999999999</v>
      </c>
      <c r="H66" s="164">
        <f t="shared" si="34"/>
        <v>7842.4758499999998</v>
      </c>
      <c r="I66" s="164">
        <f t="shared" si="35"/>
        <v>-2333.2986000000001</v>
      </c>
      <c r="J66" s="164">
        <f t="shared" si="36"/>
        <v>29490.301749999999</v>
      </c>
      <c r="M66" s="164"/>
    </row>
    <row r="67" spans="1:13">
      <c r="A67" s="176" t="s">
        <v>131</v>
      </c>
      <c r="C67" s="164">
        <f t="shared" si="31"/>
        <v>20.600729999999999</v>
      </c>
      <c r="D67" s="164">
        <f t="shared" si="31"/>
        <v>36.623519999999999</v>
      </c>
      <c r="E67" s="164">
        <f t="shared" si="31"/>
        <v>-13.73382</v>
      </c>
      <c r="F67" s="164">
        <f t="shared" si="32"/>
        <v>0</v>
      </c>
      <c r="G67" s="164">
        <f t="shared" si="33"/>
        <v>-116.9918</v>
      </c>
      <c r="H67" s="164">
        <f t="shared" si="34"/>
        <v>-30.773929999999996</v>
      </c>
      <c r="I67" s="164">
        <f t="shared" si="35"/>
        <v>9.1558799999999998</v>
      </c>
      <c r="J67" s="164">
        <f t="shared" si="36"/>
        <v>-95.119420000000005</v>
      </c>
      <c r="M67" s="164"/>
    </row>
    <row r="68" spans="1:13">
      <c r="A68" s="176" t="s">
        <v>132</v>
      </c>
      <c r="C68" s="164">
        <f t="shared" si="31"/>
        <v>0</v>
      </c>
      <c r="D68" s="164">
        <f t="shared" si="31"/>
        <v>-11681.363580000001</v>
      </c>
      <c r="E68" s="164">
        <f t="shared" si="31"/>
        <v>0</v>
      </c>
      <c r="F68" s="164">
        <f t="shared" si="32"/>
        <v>0</v>
      </c>
      <c r="G68" s="164">
        <f t="shared" si="33"/>
        <v>37304.999819999997</v>
      </c>
      <c r="H68" s="164">
        <f t="shared" si="34"/>
        <v>9546.0605599999999</v>
      </c>
      <c r="I68" s="164">
        <f t="shared" si="35"/>
        <v>-4396.2120999999997</v>
      </c>
      <c r="J68" s="164">
        <f t="shared" si="36"/>
        <v>30773.484699999997</v>
      </c>
      <c r="M68" s="164"/>
    </row>
    <row r="69" spans="1:13">
      <c r="A69" s="176" t="s">
        <v>170</v>
      </c>
      <c r="C69" s="164">
        <f t="shared" si="31"/>
        <v>0</v>
      </c>
      <c r="D69" s="164">
        <f t="shared" si="31"/>
        <v>0</v>
      </c>
      <c r="E69" s="164">
        <f t="shared" si="31"/>
        <v>0</v>
      </c>
      <c r="F69" s="164">
        <f t="shared" si="32"/>
        <v>0</v>
      </c>
      <c r="G69" s="164">
        <f t="shared" si="33"/>
        <v>0</v>
      </c>
      <c r="H69" s="164">
        <f t="shared" si="34"/>
        <v>0</v>
      </c>
      <c r="I69" s="164">
        <f t="shared" si="35"/>
        <v>0</v>
      </c>
      <c r="J69" s="164">
        <f>SUM(C69:I69)</f>
        <v>0</v>
      </c>
      <c r="M69" s="164"/>
    </row>
    <row r="70" spans="1:13">
      <c r="A70" s="176" t="s">
        <v>171</v>
      </c>
      <c r="C70" s="164">
        <f t="shared" si="31"/>
        <v>0</v>
      </c>
      <c r="D70" s="164">
        <f t="shared" si="31"/>
        <v>0</v>
      </c>
      <c r="E70" s="164">
        <f t="shared" si="31"/>
        <v>0</v>
      </c>
      <c r="F70" s="164">
        <f t="shared" si="32"/>
        <v>0</v>
      </c>
      <c r="G70" s="164">
        <f t="shared" si="33"/>
        <v>0</v>
      </c>
      <c r="H70" s="164">
        <f t="shared" si="34"/>
        <v>0</v>
      </c>
      <c r="I70" s="164">
        <f t="shared" si="35"/>
        <v>0</v>
      </c>
      <c r="J70" s="164">
        <f>SUM(C70:I70)</f>
        <v>0</v>
      </c>
      <c r="M70" s="164"/>
    </row>
    <row r="71" spans="1:13">
      <c r="A71" s="176" t="s">
        <v>133</v>
      </c>
      <c r="C71" s="164">
        <f t="shared" si="31"/>
        <v>0</v>
      </c>
      <c r="D71" s="164">
        <f t="shared" si="31"/>
        <v>-1478.3223</v>
      </c>
      <c r="E71" s="164">
        <f t="shared" si="31"/>
        <v>614.07234000000005</v>
      </c>
      <c r="F71" s="164">
        <f t="shared" si="32"/>
        <v>0</v>
      </c>
      <c r="G71" s="164">
        <f t="shared" si="33"/>
        <v>4923.9504299999999</v>
      </c>
      <c r="H71" s="164">
        <f t="shared" si="34"/>
        <v>1194.02955</v>
      </c>
      <c r="I71" s="164">
        <f t="shared" si="35"/>
        <v>-420.75326999999999</v>
      </c>
      <c r="J71" s="164">
        <f>SUM(C71:I71)</f>
        <v>4832.9767499999998</v>
      </c>
      <c r="M71" s="164"/>
    </row>
    <row r="72" spans="1:13">
      <c r="A72" s="176" t="s">
        <v>134</v>
      </c>
      <c r="C72" s="164">
        <f t="shared" si="31"/>
        <v>-63.416519999999998</v>
      </c>
      <c r="D72" s="164">
        <f t="shared" si="31"/>
        <v>-101.7796</v>
      </c>
      <c r="E72" s="164">
        <f t="shared" si="31"/>
        <v>42.277680000000004</v>
      </c>
      <c r="F72" s="164">
        <f t="shared" si="32"/>
        <v>0</v>
      </c>
      <c r="G72" s="164">
        <f t="shared" si="33"/>
        <v>339.00435999999996</v>
      </c>
      <c r="H72" s="164">
        <f t="shared" si="34"/>
        <v>82.206599999999995</v>
      </c>
      <c r="I72" s="164">
        <f t="shared" si="35"/>
        <v>-28.968039999999998</v>
      </c>
      <c r="J72" s="164">
        <f>SUM(C72:I72)</f>
        <v>269.32447999999999</v>
      </c>
      <c r="M72" s="164"/>
    </row>
    <row r="73" spans="1:13">
      <c r="A73" s="176" t="s">
        <v>183</v>
      </c>
      <c r="C73" s="164">
        <f>($H14+$H15)*C56+$H16*C57</f>
        <v>0</v>
      </c>
      <c r="D73" s="164">
        <f>($H14+$H15)*D56+$H16*D57</f>
        <v>0</v>
      </c>
      <c r="E73" s="164">
        <f>E56*$H14</f>
        <v>0</v>
      </c>
      <c r="F73" s="164">
        <f>($H14+$H15)*F56+$H16*F57</f>
        <v>0</v>
      </c>
      <c r="G73" s="164">
        <f>($H14+$H15)*G56+$H16*G57</f>
        <v>0</v>
      </c>
      <c r="H73" s="164">
        <v>0</v>
      </c>
      <c r="I73" s="164">
        <f>($H14+$H15)*I56+$H16*I57</f>
        <v>0</v>
      </c>
      <c r="J73" s="164">
        <f>SUM(C73:I73)</f>
        <v>0</v>
      </c>
    </row>
    <row r="74" spans="1:13">
      <c r="A74" s="153"/>
      <c r="C74" s="187">
        <f t="shared" ref="C74:J74" si="37">SUM(C62:C73)</f>
        <v>1921.3937100000001</v>
      </c>
      <c r="D74" s="187">
        <f t="shared" si="37"/>
        <v>-21469.078040000004</v>
      </c>
      <c r="E74" s="187">
        <f t="shared" si="37"/>
        <v>7314.0326799999993</v>
      </c>
      <c r="F74" s="187">
        <f t="shared" si="37"/>
        <v>512.45708999999999</v>
      </c>
      <c r="G74" s="254">
        <f t="shared" si="37"/>
        <v>69205.667780000003</v>
      </c>
      <c r="H74" s="187">
        <f t="shared" si="37"/>
        <v>17914.203659999999</v>
      </c>
      <c r="I74" s="187">
        <f t="shared" si="37"/>
        <v>-6810.2478899999996</v>
      </c>
      <c r="J74" s="187">
        <f t="shared" si="37"/>
        <v>68588.428989999986</v>
      </c>
    </row>
    <row r="75" spans="1:13" ht="7.9" customHeight="1"/>
    <row r="76" spans="1:13">
      <c r="A76" s="148" t="s">
        <v>19</v>
      </c>
      <c r="B76" s="148"/>
      <c r="C76" s="164">
        <f t="shared" ref="C76:I76" si="38">C62+C63</f>
        <v>1800.0484199999999</v>
      </c>
      <c r="D76" s="164">
        <f t="shared" si="38"/>
        <v>3155.6404400000001</v>
      </c>
      <c r="E76" s="164">
        <f t="shared" si="38"/>
        <v>2577.8471200000004</v>
      </c>
      <c r="F76" s="164">
        <f t="shared" si="38"/>
        <v>512.45708999999999</v>
      </c>
      <c r="G76" s="164">
        <f t="shared" si="38"/>
        <v>-9622.4810600000001</v>
      </c>
      <c r="H76" s="164">
        <f t="shared" si="38"/>
        <v>-2555.6242999999999</v>
      </c>
      <c r="I76" s="164">
        <f t="shared" si="38"/>
        <v>755.5758800000001</v>
      </c>
      <c r="J76" s="164">
        <f>J62+J63</f>
        <v>-3376.5364099999993</v>
      </c>
    </row>
    <row r="77" spans="1:13" ht="10.9" customHeight="1">
      <c r="A77" s="148"/>
      <c r="B77" s="148"/>
      <c r="C77" s="164"/>
      <c r="D77" s="164"/>
      <c r="E77" s="164"/>
      <c r="F77" s="164"/>
      <c r="G77" s="164"/>
      <c r="H77" s="164"/>
      <c r="I77" s="164"/>
      <c r="J77" s="164"/>
    </row>
    <row r="78" spans="1:13" ht="15.75" customHeight="1">
      <c r="A78" s="148" t="s">
        <v>175</v>
      </c>
      <c r="B78" s="148"/>
      <c r="C78" s="172">
        <f t="shared" ref="C78:I78" si="39">SUM(C64:C67,C70:C72)</f>
        <v>121.34529000000001</v>
      </c>
      <c r="D78" s="172">
        <f t="shared" si="39"/>
        <v>-12943.3549</v>
      </c>
      <c r="E78" s="172">
        <f t="shared" si="39"/>
        <v>4736.1855600000008</v>
      </c>
      <c r="F78" s="172">
        <f t="shared" si="39"/>
        <v>0</v>
      </c>
      <c r="G78" s="172">
        <f t="shared" si="39"/>
        <v>41523.14901999999</v>
      </c>
      <c r="H78" s="172">
        <f t="shared" si="39"/>
        <v>10923.767399999999</v>
      </c>
      <c r="I78" s="172">
        <f t="shared" si="39"/>
        <v>-3169.6116700000007</v>
      </c>
      <c r="J78" s="172">
        <f>SUM(J64:J67,J70:J72)</f>
        <v>41191.4807</v>
      </c>
    </row>
    <row r="79" spans="1:13" ht="7.9" customHeight="1"/>
    <row r="80" spans="1:13">
      <c r="A80" s="1" t="s">
        <v>202</v>
      </c>
    </row>
    <row r="81" spans="1:14">
      <c r="A81" s="1" t="s">
        <v>209</v>
      </c>
    </row>
    <row r="82" spans="1:14" ht="15.75" customHeight="1">
      <c r="A82" s="188" t="s">
        <v>208</v>
      </c>
      <c r="B82" s="188"/>
      <c r="C82" s="188"/>
      <c r="D82" s="188"/>
      <c r="E82" s="188"/>
    </row>
    <row r="83" spans="1:14" ht="29.45" customHeight="1">
      <c r="A83" s="188"/>
      <c r="B83" s="271" t="s">
        <v>203</v>
      </c>
      <c r="C83" s="271" t="s">
        <v>204</v>
      </c>
      <c r="D83" s="271" t="s">
        <v>205</v>
      </c>
      <c r="E83" s="271" t="s">
        <v>207</v>
      </c>
      <c r="G83" s="373" t="s">
        <v>323</v>
      </c>
      <c r="H83" s="373"/>
      <c r="I83" s="373"/>
      <c r="J83" s="373"/>
      <c r="M83" s="272"/>
      <c r="N83" s="272"/>
    </row>
    <row r="84" spans="1:14">
      <c r="A84" s="273" t="s">
        <v>354</v>
      </c>
      <c r="B84" s="275">
        <v>1</v>
      </c>
      <c r="C84" s="276">
        <v>827744</v>
      </c>
      <c r="D84" s="272">
        <f>73345.19-C84*M51</f>
        <v>71317.217199999999</v>
      </c>
      <c r="E84" s="272">
        <f>500*B84</f>
        <v>500</v>
      </c>
      <c r="F84" s="274" t="s">
        <v>206</v>
      </c>
      <c r="H84" s="275"/>
      <c r="I84" s="276"/>
      <c r="J84" s="286">
        <v>52290</v>
      </c>
      <c r="K84" s="272"/>
      <c r="L84" s="274"/>
    </row>
    <row r="85" spans="1:14">
      <c r="A85" s="277" t="s">
        <v>231</v>
      </c>
      <c r="B85" s="278">
        <f>SUM(B84:B84)</f>
        <v>1</v>
      </c>
      <c r="C85" s="279">
        <f>SUM(C84:C84)</f>
        <v>827744</v>
      </c>
      <c r="D85" s="280">
        <f>SUM(D84:D84)</f>
        <v>71317.217199999999</v>
      </c>
      <c r="E85" s="280">
        <f>SUM(E84:E84)</f>
        <v>500</v>
      </c>
    </row>
    <row r="86" spans="1:14">
      <c r="A86" s="188"/>
      <c r="B86" s="188"/>
      <c r="C86" s="188"/>
      <c r="D86" s="188"/>
      <c r="E86" s="188"/>
    </row>
    <row r="87" spans="1:14">
      <c r="A87" s="260"/>
      <c r="B87" s="275"/>
      <c r="C87" s="276"/>
      <c r="D87" s="272"/>
      <c r="E87" s="272"/>
    </row>
    <row r="88" spans="1:14">
      <c r="B88" s="275"/>
      <c r="C88" s="276"/>
      <c r="D88" s="272"/>
      <c r="E88" s="272"/>
    </row>
    <row r="89" spans="1:14" ht="9" customHeight="1"/>
  </sheetData>
  <mergeCells count="4">
    <mergeCell ref="A1:I1"/>
    <mergeCell ref="J1:K1"/>
    <mergeCell ref="H56:H57"/>
    <mergeCell ref="G83:J83"/>
  </mergeCells>
  <pageMargins left="0.7" right="0.7" top="0.75" bottom="0.75" header="0.3" footer="0.3"/>
  <pageSetup scale="80" fitToHeight="2" orientation="landscape" r:id="rId1"/>
  <headerFooter>
    <oddFooter>&amp;F&amp;RPage 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E89"/>
  <sheetViews>
    <sheetView topLeftCell="H33" workbookViewId="0">
      <selection sqref="A1:XFD1048576"/>
    </sheetView>
  </sheetViews>
  <sheetFormatPr defaultColWidth="9.140625" defaultRowHeight="15"/>
  <cols>
    <col min="1" max="1" width="14.7109375" style="1" customWidth="1"/>
    <col min="2" max="2" width="8.7109375" style="1" customWidth="1"/>
    <col min="3" max="3" width="16.28515625" style="1" customWidth="1"/>
    <col min="4" max="4" width="18.7109375" style="1" customWidth="1"/>
    <col min="5" max="5" width="16.7109375" style="1" customWidth="1"/>
    <col min="6" max="6" width="16.28515625" style="1" customWidth="1"/>
    <col min="7" max="7" width="15.5703125" style="1" customWidth="1"/>
    <col min="8" max="8" width="13.7109375" style="1" bestFit="1" customWidth="1"/>
    <col min="9" max="9" width="17.5703125" style="1" customWidth="1"/>
    <col min="10" max="10" width="13.7109375" style="1" bestFit="1" customWidth="1"/>
    <col min="11" max="11" width="14.85546875" style="1" customWidth="1"/>
    <col min="12" max="12" width="13.42578125" style="1" bestFit="1" customWidth="1"/>
    <col min="13" max="13" width="15.7109375" style="1" customWidth="1"/>
    <col min="14" max="14" width="6.42578125" style="1" customWidth="1"/>
    <col min="15" max="15" width="13.85546875" style="1" customWidth="1"/>
    <col min="16" max="16" width="13.28515625" style="1" customWidth="1"/>
    <col min="17" max="17" width="16" style="1" customWidth="1"/>
    <col min="18" max="18" width="10" style="1" customWidth="1"/>
    <col min="19" max="19" width="17.7109375" style="1" customWidth="1"/>
    <col min="20" max="20" width="14.7109375" style="1" customWidth="1"/>
    <col min="21" max="21" width="10.5703125" style="1" customWidth="1"/>
    <col min="22" max="22" width="14.7109375" style="1" customWidth="1"/>
    <col min="23" max="23" width="2.85546875" style="1" customWidth="1"/>
    <col min="24" max="24" width="16.85546875" style="1" customWidth="1"/>
    <col min="25" max="25" width="1.7109375" style="1" customWidth="1"/>
    <col min="26" max="26" width="14.7109375" style="1" customWidth="1"/>
    <col min="27" max="27" width="13.7109375" style="1" customWidth="1"/>
    <col min="28" max="28" width="13.5703125" style="1" customWidth="1"/>
    <col min="29" max="29" width="13.140625" style="1" customWidth="1"/>
    <col min="30" max="30" width="18" style="1" customWidth="1"/>
    <col min="31" max="16384" width="9.140625" style="1"/>
  </cols>
  <sheetData>
    <row r="1" spans="1:20">
      <c r="A1" s="371" t="s">
        <v>163</v>
      </c>
      <c r="B1" s="371"/>
      <c r="C1" s="371"/>
      <c r="D1" s="371"/>
      <c r="E1" s="371"/>
      <c r="F1" s="371"/>
      <c r="G1" s="371"/>
      <c r="H1" s="371"/>
      <c r="I1" s="371"/>
      <c r="J1" s="372" t="s">
        <v>311</v>
      </c>
      <c r="K1" s="372"/>
    </row>
    <row r="2" spans="1:20" ht="26.45" customHeight="1">
      <c r="A2" s="149"/>
      <c r="B2" s="150"/>
      <c r="C2" s="151" t="s">
        <v>164</v>
      </c>
      <c r="D2" s="168"/>
      <c r="E2" s="151" t="s">
        <v>165</v>
      </c>
      <c r="F2" s="152" t="s">
        <v>166</v>
      </c>
      <c r="G2" s="152" t="s">
        <v>167</v>
      </c>
      <c r="H2" s="152" t="s">
        <v>86</v>
      </c>
      <c r="I2" s="152" t="s">
        <v>168</v>
      </c>
      <c r="J2" s="258" t="s">
        <v>312</v>
      </c>
      <c r="K2" s="258" t="s">
        <v>313</v>
      </c>
    </row>
    <row r="3" spans="1:20">
      <c r="A3" s="176" t="s">
        <v>127</v>
      </c>
      <c r="B3" s="148"/>
      <c r="C3" s="154">
        <v>215628</v>
      </c>
      <c r="D3" s="283"/>
      <c r="E3" s="178">
        <v>188866566.84900001</v>
      </c>
      <c r="F3" s="178">
        <v>-102864779</v>
      </c>
      <c r="G3" s="178">
        <v>79253910</v>
      </c>
      <c r="H3" s="184">
        <f>SUM(F3:G3)</f>
        <v>-23610869</v>
      </c>
      <c r="I3" s="155">
        <f>E3+H3</f>
        <v>165255697.84900001</v>
      </c>
      <c r="J3" s="283">
        <f t="shared" ref="J3:J8" si="0">I3/C3</f>
        <v>766.39257354796223</v>
      </c>
      <c r="K3" s="256">
        <f t="shared" ref="K3:K8" si="1">D24/E3</f>
        <v>9.0878819032712665E-2</v>
      </c>
    </row>
    <row r="4" spans="1:20">
      <c r="A4" s="176" t="s">
        <v>169</v>
      </c>
      <c r="B4" s="148"/>
      <c r="C4" s="154">
        <v>365</v>
      </c>
      <c r="D4" s="283"/>
      <c r="E4" s="178">
        <v>390822.39</v>
      </c>
      <c r="F4" s="178">
        <v>-224428</v>
      </c>
      <c r="G4" s="178">
        <v>164004</v>
      </c>
      <c r="H4" s="184">
        <f t="shared" ref="H4:H16" si="2">SUM(F4:G4)</f>
        <v>-60424</v>
      </c>
      <c r="I4" s="155">
        <f t="shared" ref="I4:I16" si="3">E4+H4</f>
        <v>330398.39</v>
      </c>
      <c r="J4" s="283">
        <f t="shared" si="0"/>
        <v>905.20106849315073</v>
      </c>
      <c r="K4" s="256">
        <f t="shared" si="1"/>
        <v>9.0122497843585669E-2</v>
      </c>
    </row>
    <row r="5" spans="1:20">
      <c r="A5" s="176" t="s">
        <v>128</v>
      </c>
      <c r="B5" s="148"/>
      <c r="C5" s="154">
        <v>22874</v>
      </c>
      <c r="D5" s="283"/>
      <c r="E5" s="178">
        <v>44837527.100000001</v>
      </c>
      <c r="F5" s="178">
        <v>-20492468</v>
      </c>
      <c r="G5" s="178">
        <v>18731044</v>
      </c>
      <c r="H5" s="184">
        <f t="shared" si="2"/>
        <v>-1761424</v>
      </c>
      <c r="I5" s="155">
        <f t="shared" si="3"/>
        <v>43076103.100000001</v>
      </c>
      <c r="J5" s="283">
        <f t="shared" si="0"/>
        <v>1883.1906575150826</v>
      </c>
      <c r="K5" s="256">
        <f t="shared" si="1"/>
        <v>0.1193468716074665</v>
      </c>
    </row>
    <row r="6" spans="1:20">
      <c r="A6" s="176" t="s">
        <v>129</v>
      </c>
      <c r="B6" s="148"/>
      <c r="C6" s="154">
        <v>9672</v>
      </c>
      <c r="D6" s="283"/>
      <c r="E6" s="178">
        <v>5132241.7479999997</v>
      </c>
      <c r="F6" s="178">
        <v>-2735330</v>
      </c>
      <c r="G6" s="178">
        <v>2153685</v>
      </c>
      <c r="H6" s="184">
        <f t="shared" si="2"/>
        <v>-581645</v>
      </c>
      <c r="I6" s="155">
        <f t="shared" si="3"/>
        <v>4550596.7479999997</v>
      </c>
      <c r="J6" s="283">
        <f t="shared" si="0"/>
        <v>470.49180603804791</v>
      </c>
      <c r="K6" s="256">
        <f t="shared" si="1"/>
        <v>0.14943271140703096</v>
      </c>
    </row>
    <row r="7" spans="1:20">
      <c r="A7" s="176" t="s">
        <v>130</v>
      </c>
      <c r="B7" s="148"/>
      <c r="C7" s="154">
        <v>1865</v>
      </c>
      <c r="D7" s="283"/>
      <c r="E7" s="178">
        <v>106013435.954</v>
      </c>
      <c r="F7" s="178">
        <v>-43737316</v>
      </c>
      <c r="G7" s="178">
        <v>44169806</v>
      </c>
      <c r="H7" s="184">
        <f t="shared" si="2"/>
        <v>432490</v>
      </c>
      <c r="I7" s="155">
        <f t="shared" si="3"/>
        <v>106445925.954</v>
      </c>
      <c r="J7" s="283">
        <f t="shared" si="0"/>
        <v>57075.563514209112</v>
      </c>
      <c r="K7" s="256">
        <f t="shared" si="1"/>
        <v>9.2404818236913114E-2</v>
      </c>
    </row>
    <row r="8" spans="1:20">
      <c r="A8" s="176" t="s">
        <v>131</v>
      </c>
      <c r="B8" s="148"/>
      <c r="C8" s="154">
        <v>47</v>
      </c>
      <c r="D8" s="283"/>
      <c r="E8" s="178">
        <v>2658606.7200000002</v>
      </c>
      <c r="F8" s="178">
        <v>-1383853</v>
      </c>
      <c r="G8" s="178">
        <v>1115653</v>
      </c>
      <c r="H8" s="184">
        <f t="shared" si="2"/>
        <v>-268200</v>
      </c>
      <c r="I8" s="155">
        <f t="shared" si="3"/>
        <v>2390406.7200000002</v>
      </c>
      <c r="J8" s="283">
        <f t="shared" si="0"/>
        <v>50859.717446808514</v>
      </c>
      <c r="K8" s="256">
        <f t="shared" si="1"/>
        <v>9.0702373610189319E-2</v>
      </c>
    </row>
    <row r="9" spans="1:20">
      <c r="A9" s="176" t="s">
        <v>132</v>
      </c>
      <c r="B9" s="148"/>
      <c r="C9" s="154">
        <v>23</v>
      </c>
      <c r="D9" s="283"/>
      <c r="E9" s="178">
        <f>90115026.3-E10</f>
        <v>60066697.5</v>
      </c>
      <c r="F9" s="178">
        <v>-54487500</v>
      </c>
      <c r="G9" s="178">
        <f>79454560-G10</f>
        <v>44454560</v>
      </c>
      <c r="H9" s="184">
        <f t="shared" si="2"/>
        <v>-10032940</v>
      </c>
      <c r="I9" s="155">
        <f t="shared" si="3"/>
        <v>50033757.5</v>
      </c>
      <c r="J9" s="283">
        <f>(I9+I10)/C9</f>
        <v>3481829.8391304347</v>
      </c>
      <c r="K9" s="256">
        <f>I30/(I9+I10)</f>
        <v>6.1014628348912039E-2</v>
      </c>
    </row>
    <row r="10" spans="1:20">
      <c r="A10" s="176" t="s">
        <v>170</v>
      </c>
      <c r="B10" s="148"/>
      <c r="C10" s="154"/>
      <c r="D10" s="283"/>
      <c r="E10" s="178">
        <v>30048328.800000001</v>
      </c>
      <c r="F10" s="178">
        <v>-35000000</v>
      </c>
      <c r="G10" s="178">
        <v>35000000</v>
      </c>
      <c r="H10" s="184">
        <f t="shared" si="2"/>
        <v>0</v>
      </c>
      <c r="I10" s="155">
        <f t="shared" si="3"/>
        <v>30048328.800000001</v>
      </c>
      <c r="J10" s="283"/>
    </row>
    <row r="11" spans="1:20">
      <c r="A11" s="176" t="s">
        <v>171</v>
      </c>
      <c r="B11" s="148"/>
      <c r="C11" s="154">
        <v>52</v>
      </c>
      <c r="D11" s="283"/>
      <c r="E11" s="178">
        <v>155068.42199999999</v>
      </c>
      <c r="F11" s="178"/>
      <c r="G11" s="178"/>
      <c r="H11" s="184">
        <f t="shared" si="2"/>
        <v>0</v>
      </c>
      <c r="I11" s="155">
        <f t="shared" si="3"/>
        <v>155068.42199999999</v>
      </c>
      <c r="J11" s="283">
        <f>I11/C11</f>
        <v>2982.0850384615383</v>
      </c>
      <c r="K11" s="256">
        <f>I31/I11</f>
        <v>7.6066357339987636E-2</v>
      </c>
    </row>
    <row r="12" spans="1:20">
      <c r="A12" s="176" t="s">
        <v>133</v>
      </c>
      <c r="B12" s="148"/>
      <c r="C12" s="154">
        <v>1200</v>
      </c>
      <c r="D12" s="283"/>
      <c r="E12" s="178">
        <v>4139743.1510000001</v>
      </c>
      <c r="F12" s="178">
        <v>-1396018</v>
      </c>
      <c r="G12" s="178">
        <v>1602289</v>
      </c>
      <c r="H12" s="184">
        <f t="shared" si="2"/>
        <v>206271</v>
      </c>
      <c r="I12" s="155">
        <f t="shared" si="3"/>
        <v>4346014.1510000005</v>
      </c>
      <c r="J12" s="283">
        <f>I12/C12</f>
        <v>3621.6784591666669</v>
      </c>
      <c r="K12" s="256">
        <f>I32/I12</f>
        <v>8.9028006998314063E-2</v>
      </c>
    </row>
    <row r="13" spans="1:20">
      <c r="A13" s="176" t="s">
        <v>134</v>
      </c>
      <c r="B13" s="148"/>
      <c r="C13" s="154">
        <v>1227</v>
      </c>
      <c r="D13" s="283"/>
      <c r="E13" s="178">
        <v>320872.00699999998</v>
      </c>
      <c r="F13" s="178">
        <v>-118877</v>
      </c>
      <c r="G13" s="178">
        <v>114155</v>
      </c>
      <c r="H13" s="184">
        <f t="shared" si="2"/>
        <v>-4722</v>
      </c>
      <c r="I13" s="155">
        <f t="shared" si="3"/>
        <v>316150.00699999998</v>
      </c>
      <c r="J13" s="283">
        <f>I13/C13</f>
        <v>257.66096740016297</v>
      </c>
      <c r="K13" s="256">
        <f>I33/I13</f>
        <v>0.16898011227942183</v>
      </c>
      <c r="S13" s="214"/>
    </row>
    <row r="14" spans="1:20">
      <c r="A14" s="176" t="s">
        <v>172</v>
      </c>
      <c r="B14" s="148"/>
      <c r="C14" s="154">
        <v>430</v>
      </c>
      <c r="D14" s="283"/>
      <c r="E14" s="178">
        <v>917259.31099999987</v>
      </c>
      <c r="F14" s="178"/>
      <c r="G14" s="178"/>
      <c r="H14" s="184"/>
      <c r="I14" s="155">
        <f t="shared" si="3"/>
        <v>917259.31099999987</v>
      </c>
      <c r="J14" s="283">
        <f>I14/C14</f>
        <v>2133.1611883720925</v>
      </c>
      <c r="K14" s="256">
        <f>I34/I14</f>
        <v>0.60275240967273225</v>
      </c>
      <c r="S14" s="184"/>
      <c r="T14" s="184"/>
    </row>
    <row r="15" spans="1:20">
      <c r="A15" s="176" t="s">
        <v>173</v>
      </c>
      <c r="B15" s="148"/>
      <c r="C15" s="154">
        <v>0</v>
      </c>
      <c r="D15" s="188"/>
      <c r="E15" s="178">
        <v>379370.27591999999</v>
      </c>
      <c r="F15" s="178"/>
      <c r="G15" s="178"/>
      <c r="H15" s="184">
        <f t="shared" si="2"/>
        <v>0</v>
      </c>
      <c r="I15" s="155">
        <f t="shared" si="3"/>
        <v>379370.27591999999</v>
      </c>
      <c r="J15" s="213"/>
      <c r="S15" s="184"/>
      <c r="T15" s="184"/>
    </row>
    <row r="16" spans="1:20">
      <c r="A16" s="176" t="s">
        <v>174</v>
      </c>
      <c r="B16" s="148"/>
      <c r="C16" s="154">
        <v>0</v>
      </c>
      <c r="D16" s="189"/>
      <c r="E16" s="178">
        <v>207838.198</v>
      </c>
      <c r="F16" s="178"/>
      <c r="G16" s="178"/>
      <c r="H16" s="184">
        <f t="shared" si="2"/>
        <v>0</v>
      </c>
      <c r="I16" s="155">
        <f t="shared" si="3"/>
        <v>207838.198</v>
      </c>
      <c r="J16" s="213"/>
      <c r="T16" s="214"/>
    </row>
    <row r="17" spans="1:31">
      <c r="A17" s="148"/>
      <c r="B17" s="148"/>
      <c r="C17" s="156">
        <f t="shared" ref="C17:I17" si="4">SUM(C3:C16)</f>
        <v>253383</v>
      </c>
      <c r="D17" s="156">
        <f t="shared" si="4"/>
        <v>0</v>
      </c>
      <c r="E17" s="156">
        <f t="shared" si="4"/>
        <v>444134378.42592007</v>
      </c>
      <c r="F17" s="156">
        <f t="shared" si="4"/>
        <v>-262440569</v>
      </c>
      <c r="G17" s="156">
        <f t="shared" si="4"/>
        <v>226759106</v>
      </c>
      <c r="H17" s="156">
        <f t="shared" si="4"/>
        <v>-35681463</v>
      </c>
      <c r="I17" s="156">
        <f t="shared" si="4"/>
        <v>408452915.42592007</v>
      </c>
    </row>
    <row r="18" spans="1:31" ht="15.75" thickBot="1">
      <c r="A18" s="148"/>
      <c r="B18" s="148"/>
      <c r="C18" s="148"/>
      <c r="E18" s="148"/>
      <c r="F18" s="148"/>
      <c r="G18" s="148"/>
      <c r="I18" s="148"/>
    </row>
    <row r="19" spans="1:31">
      <c r="A19" s="148" t="s">
        <v>19</v>
      </c>
      <c r="B19" s="148"/>
      <c r="C19" s="157">
        <f t="shared" ref="C19:I19" si="5">C3+C4</f>
        <v>215993</v>
      </c>
      <c r="D19" s="157">
        <f t="shared" si="5"/>
        <v>0</v>
      </c>
      <c r="E19" s="158">
        <f t="shared" si="5"/>
        <v>189257389.23899999</v>
      </c>
      <c r="F19" s="158">
        <f t="shared" si="5"/>
        <v>-103089207</v>
      </c>
      <c r="G19" s="158">
        <f t="shared" si="5"/>
        <v>79417914</v>
      </c>
      <c r="H19" s="158">
        <f t="shared" si="5"/>
        <v>-23671293</v>
      </c>
      <c r="I19" s="157">
        <f t="shared" si="5"/>
        <v>165586096.23899999</v>
      </c>
    </row>
    <row r="20" spans="1:31" ht="7.15" customHeight="1">
      <c r="A20" s="148"/>
      <c r="B20" s="148"/>
      <c r="C20" s="159"/>
      <c r="D20" s="159"/>
      <c r="E20" s="148"/>
      <c r="F20" s="148"/>
      <c r="G20" s="148"/>
      <c r="H20" s="148"/>
      <c r="I20" s="159"/>
    </row>
    <row r="21" spans="1:31" ht="15.75" thickBot="1">
      <c r="A21" s="148" t="s">
        <v>175</v>
      </c>
      <c r="B21" s="148"/>
      <c r="C21" s="173">
        <f t="shared" ref="C21:I21" si="6">SUM(C5:C8,C11:C13)</f>
        <v>36937</v>
      </c>
      <c r="D21" s="173">
        <f t="shared" si="6"/>
        <v>0</v>
      </c>
      <c r="E21" s="174">
        <f t="shared" si="6"/>
        <v>163257495.10199997</v>
      </c>
      <c r="F21" s="174">
        <f t="shared" si="6"/>
        <v>-69863862</v>
      </c>
      <c r="G21" s="174">
        <f t="shared" si="6"/>
        <v>67886632</v>
      </c>
      <c r="H21" s="174">
        <f t="shared" si="6"/>
        <v>-1977230</v>
      </c>
      <c r="I21" s="173">
        <f t="shared" si="6"/>
        <v>161280265.10199997</v>
      </c>
      <c r="Z21" s="1" t="s">
        <v>314</v>
      </c>
    </row>
    <row r="22" spans="1:31">
      <c r="A22" s="148"/>
      <c r="B22" s="148"/>
      <c r="C22" s="148"/>
      <c r="D22" s="148"/>
      <c r="E22" s="148"/>
      <c r="M22" s="1" t="s">
        <v>322</v>
      </c>
      <c r="Z22" s="1" t="s">
        <v>210</v>
      </c>
      <c r="AA22" s="257" t="s">
        <v>339</v>
      </c>
      <c r="AC22" s="1" t="s">
        <v>212</v>
      </c>
      <c r="AD22" s="257" t="s">
        <v>338</v>
      </c>
    </row>
    <row r="23" spans="1:31" ht="53.45" customHeight="1">
      <c r="A23" s="149"/>
      <c r="B23" s="160"/>
      <c r="C23" s="168" t="s">
        <v>176</v>
      </c>
      <c r="D23" s="168" t="s">
        <v>177</v>
      </c>
      <c r="E23" s="152" t="s">
        <v>178</v>
      </c>
      <c r="F23" s="152" t="s">
        <v>179</v>
      </c>
      <c r="G23" s="152" t="s">
        <v>180</v>
      </c>
      <c r="H23" s="152" t="s">
        <v>181</v>
      </c>
      <c r="I23" s="152" t="s">
        <v>182</v>
      </c>
      <c r="O23" s="258" t="str">
        <f>AA22&amp;" Billed Schedule 75 Revenue"</f>
        <v>April Billed Schedule 75 Revenue</v>
      </c>
      <c r="P23" s="258" t="str">
        <f>AA22&amp;" Billed kWhs"</f>
        <v>April Billed kWhs</v>
      </c>
      <c r="Q23" s="258" t="str">
        <f>AA22&amp;" Unbilled kWhs"</f>
        <v>April Unbilled kWhs</v>
      </c>
      <c r="R23" s="258" t="s">
        <v>320</v>
      </c>
      <c r="S23" s="258" t="s">
        <v>213</v>
      </c>
      <c r="T23" s="258" t="str">
        <f>AD22&amp;" Unbilled kWhs reversal"</f>
        <v>March Unbilled kWhs reversal</v>
      </c>
      <c r="U23" s="258" t="s">
        <v>320</v>
      </c>
      <c r="V23" s="258" t="str">
        <f>AD22&amp;" Schedule 75 Unbilled Reversal"</f>
        <v>March Schedule 75 Unbilled Reversal</v>
      </c>
      <c r="X23" s="258" t="str">
        <f>"Total "&amp;AA22&amp;" Schedule 75 Revenue"</f>
        <v>Total April Schedule 75 Revenue</v>
      </c>
      <c r="Z23" s="258" t="str">
        <f>"Calendar "&amp;AA22&amp;" Usage"</f>
        <v>Calendar April Usage</v>
      </c>
      <c r="AA23" s="258" t="str">
        <f>R23</f>
        <v>11/1/2018 rate</v>
      </c>
      <c r="AB23" s="258" t="s">
        <v>214</v>
      </c>
      <c r="AC23" s="258" t="s">
        <v>215</v>
      </c>
      <c r="AD23" s="258" t="str">
        <f>"implied "&amp;AD22&amp;" unbilled/Cancel-Rebill True-up kWhs"</f>
        <v>implied March unbilled/Cancel-Rebill True-up kWhs</v>
      </c>
    </row>
    <row r="24" spans="1:31">
      <c r="A24" s="176" t="s">
        <v>127</v>
      </c>
      <c r="B24" s="148"/>
      <c r="C24" s="177">
        <v>1981169.5</v>
      </c>
      <c r="D24" s="177">
        <v>17163970.550000001</v>
      </c>
      <c r="E24" s="179">
        <v>-9656344</v>
      </c>
      <c r="F24" s="179">
        <v>7537329</v>
      </c>
      <c r="G24" s="170">
        <f>SUM(D24:F24)</f>
        <v>15044955.550000001</v>
      </c>
      <c r="H24" s="170">
        <f>-J62</f>
        <v>41319.020749999981</v>
      </c>
      <c r="I24" s="170">
        <f>SUM(G24:H24)</f>
        <v>15086274.57075</v>
      </c>
      <c r="M24" s="1" t="s">
        <v>216</v>
      </c>
      <c r="O24" s="281">
        <f>-219120.26+0.34</f>
        <v>-219119.92</v>
      </c>
      <c r="P24" s="259">
        <f t="shared" ref="P24:P29" si="7">E3</f>
        <v>188866566.84900001</v>
      </c>
      <c r="Q24" s="259">
        <f t="shared" ref="Q24:Q29" si="8">G3</f>
        <v>79253910</v>
      </c>
      <c r="R24" s="260">
        <v>-1.16E-3</v>
      </c>
      <c r="S24" s="261">
        <f>Q24*R24</f>
        <v>-91934.535600000003</v>
      </c>
      <c r="T24" s="259">
        <f t="shared" ref="T24:T29" si="9">F3</f>
        <v>-102864779</v>
      </c>
      <c r="U24" s="260">
        <f>R24</f>
        <v>-1.16E-3</v>
      </c>
      <c r="V24" s="262">
        <f>T24*U24</f>
        <v>119323.14363999999</v>
      </c>
      <c r="X24" s="263">
        <f>O24+S24+V24</f>
        <v>-191731.31195999999</v>
      </c>
      <c r="Z24" s="264">
        <f>P24+Q24+T24</f>
        <v>165255697.84900001</v>
      </c>
      <c r="AA24" s="188">
        <f>R24</f>
        <v>-1.16E-3</v>
      </c>
      <c r="AB24" s="214">
        <f>Z24*AA24</f>
        <v>-191696.60950484002</v>
      </c>
      <c r="AC24" s="263">
        <f>X24-AB24</f>
        <v>-34.702455159975216</v>
      </c>
      <c r="AD24" s="264">
        <f>AC24/U24</f>
        <v>29915.909620668288</v>
      </c>
      <c r="AE24" s="265">
        <f>AC24/X24</f>
        <v>1.8099524175380923E-4</v>
      </c>
    </row>
    <row r="25" spans="1:31">
      <c r="A25" s="176" t="s">
        <v>169</v>
      </c>
      <c r="B25" s="148"/>
      <c r="C25" s="177">
        <v>3339</v>
      </c>
      <c r="D25" s="177">
        <v>35221.89</v>
      </c>
      <c r="E25" s="179">
        <v>-13167</v>
      </c>
      <c r="F25" s="179">
        <v>9667</v>
      </c>
      <c r="G25" s="170">
        <f t="shared" ref="G25:G33" si="10">SUM(D25:F25)</f>
        <v>31721.89</v>
      </c>
      <c r="H25" s="170">
        <f t="shared" ref="H25:H30" si="11">-J63</f>
        <v>-1799.4267200000002</v>
      </c>
      <c r="I25" s="170">
        <f t="shared" ref="I25:I34" si="12">SUM(G25:H25)</f>
        <v>29922.46328</v>
      </c>
      <c r="M25" s="1" t="s">
        <v>217</v>
      </c>
      <c r="O25" s="281">
        <v>-453.33</v>
      </c>
      <c r="P25" s="259">
        <f t="shared" si="7"/>
        <v>390822.39</v>
      </c>
      <c r="Q25" s="259">
        <f t="shared" si="8"/>
        <v>164004</v>
      </c>
      <c r="R25" s="260">
        <v>-1.16E-3</v>
      </c>
      <c r="S25" s="261">
        <f>Q25*R25</f>
        <v>-190.24464</v>
      </c>
      <c r="T25" s="259">
        <f t="shared" si="9"/>
        <v>-224428</v>
      </c>
      <c r="U25" s="260">
        <f t="shared" ref="U25:U32" si="13">R25</f>
        <v>-1.16E-3</v>
      </c>
      <c r="V25" s="262">
        <f t="shared" ref="V25:V32" si="14">T25*U25</f>
        <v>260.33647999999999</v>
      </c>
      <c r="X25" s="263">
        <f t="shared" ref="X25:X32" si="15">O25+S25+V25</f>
        <v>-383.23816000000005</v>
      </c>
      <c r="Z25" s="264">
        <f t="shared" ref="Z25:Z32" si="16">P25+Q25+T25</f>
        <v>330398.39</v>
      </c>
      <c r="AA25" s="188">
        <f t="shared" ref="AA25:AA32" si="17">R25</f>
        <v>-1.16E-3</v>
      </c>
      <c r="AB25" s="214">
        <f t="shared" ref="AB25:AB32" si="18">Z25*AA25</f>
        <v>-383.26213240000004</v>
      </c>
      <c r="AC25" s="263">
        <f t="shared" ref="AC25:AC32" si="19">X25-AB25</f>
        <v>2.3972399999991012E-2</v>
      </c>
      <c r="AD25" s="264">
        <f t="shared" ref="AD25:AD32" si="20">AC25/U25</f>
        <v>-20.665862068957768</v>
      </c>
      <c r="AE25" s="265">
        <f t="shared" ref="AE25:AE33" si="21">AC25/X25</f>
        <v>-6.2552226010037745E-5</v>
      </c>
    </row>
    <row r="26" spans="1:31">
      <c r="A26" s="176" t="s">
        <v>128</v>
      </c>
      <c r="B26" s="148"/>
      <c r="C26" s="177">
        <v>464892.18</v>
      </c>
      <c r="D26" s="177">
        <v>5351218.59</v>
      </c>
      <c r="E26" s="179">
        <v>-2477947</v>
      </c>
      <c r="F26" s="179">
        <v>2305336</v>
      </c>
      <c r="G26" s="170">
        <f t="shared" si="10"/>
        <v>5178607.59</v>
      </c>
      <c r="H26" s="170">
        <f t="shared" si="11"/>
        <v>10462.858560000001</v>
      </c>
      <c r="I26" s="170">
        <f t="shared" si="12"/>
        <v>5189070.4485599995</v>
      </c>
      <c r="M26" s="1" t="s">
        <v>218</v>
      </c>
      <c r="O26" s="281">
        <v>24211.73</v>
      </c>
      <c r="P26" s="259">
        <f t="shared" si="7"/>
        <v>44837527.100000001</v>
      </c>
      <c r="Q26" s="259">
        <f t="shared" si="8"/>
        <v>18731044</v>
      </c>
      <c r="R26" s="266">
        <v>5.4000000000000001E-4</v>
      </c>
      <c r="S26" s="261">
        <f>Q26*R26</f>
        <v>10114.76376</v>
      </c>
      <c r="T26" s="259">
        <f t="shared" si="9"/>
        <v>-20492468</v>
      </c>
      <c r="U26" s="260">
        <f t="shared" si="13"/>
        <v>5.4000000000000001E-4</v>
      </c>
      <c r="V26" s="262">
        <f t="shared" si="14"/>
        <v>-11065.932720000001</v>
      </c>
      <c r="X26" s="263">
        <f t="shared" si="15"/>
        <v>23260.561039999997</v>
      </c>
      <c r="Z26" s="264">
        <f t="shared" si="16"/>
        <v>43076103.100000001</v>
      </c>
      <c r="AA26" s="267">
        <f t="shared" si="17"/>
        <v>5.4000000000000001E-4</v>
      </c>
      <c r="AB26" s="214">
        <f t="shared" si="18"/>
        <v>23261.095674</v>
      </c>
      <c r="AC26" s="263">
        <f t="shared" si="19"/>
        <v>-0.53463400000327965</v>
      </c>
      <c r="AD26" s="264">
        <f t="shared" si="20"/>
        <v>-990.06296296903633</v>
      </c>
      <c r="AE26" s="265">
        <f t="shared" si="21"/>
        <v>-2.2984570281168065E-5</v>
      </c>
    </row>
    <row r="27" spans="1:31">
      <c r="A27" s="176" t="s">
        <v>129</v>
      </c>
      <c r="B27" s="148"/>
      <c r="C27" s="177">
        <v>195786.69</v>
      </c>
      <c r="D27" s="177">
        <v>766924.80000000005</v>
      </c>
      <c r="E27" s="179">
        <v>-410579</v>
      </c>
      <c r="F27" s="179">
        <v>347103</v>
      </c>
      <c r="G27" s="170">
        <f t="shared" si="10"/>
        <v>703448.8</v>
      </c>
      <c r="H27" s="170">
        <f t="shared" si="11"/>
        <v>2983.8388499999992</v>
      </c>
      <c r="I27" s="170">
        <f t="shared" si="12"/>
        <v>706432.63884999999</v>
      </c>
      <c r="M27" s="1" t="s">
        <v>219</v>
      </c>
      <c r="O27" s="281">
        <v>2771.18</v>
      </c>
      <c r="P27" s="259">
        <f t="shared" si="7"/>
        <v>5132241.7479999997</v>
      </c>
      <c r="Q27" s="259">
        <f t="shared" si="8"/>
        <v>2153685</v>
      </c>
      <c r="R27" s="266">
        <v>5.4000000000000001E-4</v>
      </c>
      <c r="S27" s="261">
        <f t="shared" ref="S27:S32" si="22">Q27*R27</f>
        <v>1162.9899</v>
      </c>
      <c r="T27" s="259">
        <f t="shared" si="9"/>
        <v>-2735330</v>
      </c>
      <c r="U27" s="260">
        <f t="shared" si="13"/>
        <v>5.4000000000000001E-4</v>
      </c>
      <c r="V27" s="262">
        <f t="shared" si="14"/>
        <v>-1477.0781999999999</v>
      </c>
      <c r="X27" s="263">
        <f t="shared" si="15"/>
        <v>2457.0916999999999</v>
      </c>
      <c r="Z27" s="264">
        <f t="shared" si="16"/>
        <v>4550596.7479999997</v>
      </c>
      <c r="AA27" s="267">
        <f t="shared" si="17"/>
        <v>5.4000000000000001E-4</v>
      </c>
      <c r="AB27" s="214">
        <f t="shared" si="18"/>
        <v>2457.3222439199999</v>
      </c>
      <c r="AC27" s="263">
        <f t="shared" si="19"/>
        <v>-0.2305439199999455</v>
      </c>
      <c r="AD27" s="264">
        <f t="shared" si="20"/>
        <v>-426.93318518508426</v>
      </c>
      <c r="AE27" s="265">
        <f t="shared" si="21"/>
        <v>-9.3827967429927625E-5</v>
      </c>
    </row>
    <row r="28" spans="1:31">
      <c r="A28" s="176" t="s">
        <v>130</v>
      </c>
      <c r="B28" s="148"/>
      <c r="C28" s="177">
        <v>935339.99</v>
      </c>
      <c r="D28" s="177">
        <v>9796152.2799999993</v>
      </c>
      <c r="E28" s="179">
        <v>-3776023</v>
      </c>
      <c r="F28" s="179">
        <v>3825679</v>
      </c>
      <c r="G28" s="170">
        <f t="shared" si="10"/>
        <v>9845808.2799999993</v>
      </c>
      <c r="H28" s="170">
        <f t="shared" si="11"/>
        <v>-1967.8295000000001</v>
      </c>
      <c r="I28" s="170">
        <f t="shared" si="12"/>
        <v>9843840.4504999984</v>
      </c>
      <c r="M28" s="1" t="s">
        <v>220</v>
      </c>
      <c r="O28" s="281">
        <v>57247.21</v>
      </c>
      <c r="P28" s="259">
        <f t="shared" si="7"/>
        <v>106013435.954</v>
      </c>
      <c r="Q28" s="259">
        <f t="shared" si="8"/>
        <v>44169806</v>
      </c>
      <c r="R28" s="266">
        <v>5.4000000000000001E-4</v>
      </c>
      <c r="S28" s="261">
        <f t="shared" si="22"/>
        <v>23851.695240000001</v>
      </c>
      <c r="T28" s="259">
        <f t="shared" si="9"/>
        <v>-43737316</v>
      </c>
      <c r="U28" s="260">
        <f t="shared" si="13"/>
        <v>5.4000000000000001E-4</v>
      </c>
      <c r="V28" s="262">
        <f t="shared" si="14"/>
        <v>-23618.15064</v>
      </c>
      <c r="X28" s="263">
        <f t="shared" si="15"/>
        <v>57480.754599999993</v>
      </c>
      <c r="Z28" s="264">
        <f t="shared" si="16"/>
        <v>106445925.954</v>
      </c>
      <c r="AA28" s="267">
        <f t="shared" si="17"/>
        <v>5.4000000000000001E-4</v>
      </c>
      <c r="AB28" s="214">
        <f t="shared" si="18"/>
        <v>57480.800015159999</v>
      </c>
      <c r="AC28" s="263">
        <f t="shared" si="19"/>
        <v>-4.5415160006086808E-2</v>
      </c>
      <c r="AD28" s="264">
        <f t="shared" si="20"/>
        <v>-84.102148159420011</v>
      </c>
      <c r="AE28" s="265">
        <f t="shared" si="21"/>
        <v>-7.9009331596504154E-7</v>
      </c>
    </row>
    <row r="29" spans="1:31">
      <c r="A29" s="176" t="s">
        <v>131</v>
      </c>
      <c r="B29" s="148"/>
      <c r="C29" s="177">
        <v>23500</v>
      </c>
      <c r="D29" s="177">
        <v>241141.94</v>
      </c>
      <c r="E29" s="179">
        <v>-116951</v>
      </c>
      <c r="F29" s="179">
        <v>96674</v>
      </c>
      <c r="G29" s="170">
        <f t="shared" si="10"/>
        <v>220864.94</v>
      </c>
      <c r="H29" s="170">
        <f t="shared" si="11"/>
        <v>1003.0679999999999</v>
      </c>
      <c r="I29" s="170">
        <f t="shared" si="12"/>
        <v>221868.008</v>
      </c>
      <c r="M29" s="1" t="s">
        <v>221</v>
      </c>
      <c r="O29" s="281">
        <v>1435.67</v>
      </c>
      <c r="P29" s="259">
        <f t="shared" si="7"/>
        <v>2658606.7200000002</v>
      </c>
      <c r="Q29" s="259">
        <f t="shared" si="8"/>
        <v>1115653</v>
      </c>
      <c r="R29" s="266">
        <v>5.4000000000000001E-4</v>
      </c>
      <c r="S29" s="261">
        <f t="shared" si="22"/>
        <v>602.45262000000002</v>
      </c>
      <c r="T29" s="259">
        <f t="shared" si="9"/>
        <v>-1383853</v>
      </c>
      <c r="U29" s="260">
        <f t="shared" si="13"/>
        <v>5.4000000000000001E-4</v>
      </c>
      <c r="V29" s="262">
        <f t="shared" si="14"/>
        <v>-747.28062</v>
      </c>
      <c r="X29" s="263">
        <f t="shared" si="15"/>
        <v>1290.8420000000001</v>
      </c>
      <c r="Z29" s="264">
        <f t="shared" si="16"/>
        <v>2390406.7200000002</v>
      </c>
      <c r="AA29" s="267">
        <f t="shared" si="17"/>
        <v>5.4000000000000001E-4</v>
      </c>
      <c r="AB29" s="214">
        <f t="shared" si="18"/>
        <v>1290.8196288000001</v>
      </c>
      <c r="AC29" s="263">
        <f t="shared" si="19"/>
        <v>2.2371199999952296E-2</v>
      </c>
      <c r="AD29" s="264">
        <f t="shared" si="20"/>
        <v>41.428148148059805</v>
      </c>
      <c r="AE29" s="265">
        <f t="shared" si="21"/>
        <v>1.7330703525258935E-5</v>
      </c>
    </row>
    <row r="30" spans="1:31">
      <c r="A30" s="176" t="s">
        <v>132</v>
      </c>
      <c r="B30" s="148"/>
      <c r="C30" s="177">
        <v>650097.06999999995</v>
      </c>
      <c r="D30" s="177">
        <f>5615094.15-84890.12</f>
        <v>5530204.0300000003</v>
      </c>
      <c r="E30" s="179">
        <v>-5841804</v>
      </c>
      <c r="F30" s="179">
        <v>5173198</v>
      </c>
      <c r="G30" s="170">
        <f t="shared" si="10"/>
        <v>4861598.03</v>
      </c>
      <c r="H30" s="170">
        <f t="shared" si="11"/>
        <v>24580.703000000001</v>
      </c>
      <c r="I30" s="170">
        <f t="shared" si="12"/>
        <v>4886178.733</v>
      </c>
      <c r="J30" s="214"/>
      <c r="M30" s="1" t="s">
        <v>222</v>
      </c>
      <c r="O30" s="281">
        <v>83.73</v>
      </c>
      <c r="P30" s="259">
        <f>E11</f>
        <v>155068.42199999999</v>
      </c>
      <c r="Q30" s="259">
        <f>G11</f>
        <v>0</v>
      </c>
      <c r="R30" s="266">
        <v>5.4000000000000001E-4</v>
      </c>
      <c r="S30" s="261">
        <f t="shared" si="22"/>
        <v>0</v>
      </c>
      <c r="T30" s="259">
        <f>F11</f>
        <v>0</v>
      </c>
      <c r="U30" s="260">
        <f t="shared" si="13"/>
        <v>5.4000000000000001E-4</v>
      </c>
      <c r="V30" s="262">
        <f t="shared" si="14"/>
        <v>0</v>
      </c>
      <c r="X30" s="263">
        <f t="shared" si="15"/>
        <v>83.73</v>
      </c>
      <c r="Z30" s="264">
        <f t="shared" si="16"/>
        <v>155068.42199999999</v>
      </c>
      <c r="AA30" s="267">
        <f t="shared" si="17"/>
        <v>5.4000000000000001E-4</v>
      </c>
      <c r="AB30" s="214">
        <f t="shared" si="18"/>
        <v>83.736947880000002</v>
      </c>
      <c r="AC30" s="263">
        <f t="shared" si="19"/>
        <v>-6.9478799999984631E-3</v>
      </c>
      <c r="AD30" s="264">
        <f t="shared" si="20"/>
        <v>-12.866444444441598</v>
      </c>
      <c r="AE30" s="265">
        <f t="shared" si="21"/>
        <v>-8.2979577212450288E-5</v>
      </c>
    </row>
    <row r="31" spans="1:31">
      <c r="A31" s="176" t="s">
        <v>171</v>
      </c>
      <c r="B31" s="148"/>
      <c r="C31" s="177">
        <v>1040</v>
      </c>
      <c r="D31" s="177">
        <v>11795.49</v>
      </c>
      <c r="E31" s="179"/>
      <c r="F31" s="179"/>
      <c r="G31" s="170">
        <f t="shared" si="10"/>
        <v>11795.49</v>
      </c>
      <c r="H31" s="170">
        <f>-J70</f>
        <v>0</v>
      </c>
      <c r="I31" s="170">
        <f t="shared" si="12"/>
        <v>11795.49</v>
      </c>
      <c r="M31" s="1" t="s">
        <v>223</v>
      </c>
      <c r="O31" s="281">
        <v>2232.0100000000002</v>
      </c>
      <c r="P31" s="259">
        <f>E12</f>
        <v>4139743.1510000001</v>
      </c>
      <c r="Q31" s="259">
        <f>G12</f>
        <v>1602289</v>
      </c>
      <c r="R31" s="266">
        <v>5.4000000000000001E-4</v>
      </c>
      <c r="S31" s="261">
        <f t="shared" si="22"/>
        <v>865.23606000000007</v>
      </c>
      <c r="T31" s="259">
        <f>F12</f>
        <v>-1396018</v>
      </c>
      <c r="U31" s="260">
        <f t="shared" si="13"/>
        <v>5.4000000000000001E-4</v>
      </c>
      <c r="V31" s="262">
        <f t="shared" si="14"/>
        <v>-753.84972000000005</v>
      </c>
      <c r="X31" s="263">
        <f>O31+S31+V31</f>
        <v>2343.3963400000002</v>
      </c>
      <c r="Z31" s="264">
        <f t="shared" si="16"/>
        <v>4346014.1510000005</v>
      </c>
      <c r="AA31" s="267">
        <f t="shared" si="17"/>
        <v>5.4000000000000001E-4</v>
      </c>
      <c r="AB31" s="214">
        <f t="shared" si="18"/>
        <v>2346.8476415400005</v>
      </c>
      <c r="AC31" s="263">
        <f t="shared" si="19"/>
        <v>-3.4513015400002587</v>
      </c>
      <c r="AD31" s="264">
        <f t="shared" si="20"/>
        <v>-6391.299148148627</v>
      </c>
      <c r="AE31" s="265">
        <f t="shared" si="21"/>
        <v>-1.4727775584049338E-3</v>
      </c>
    </row>
    <row r="32" spans="1:31">
      <c r="A32" s="176" t="s">
        <v>133</v>
      </c>
      <c r="B32" s="148"/>
      <c r="C32" s="177">
        <v>24432</v>
      </c>
      <c r="D32" s="177">
        <v>369583.63</v>
      </c>
      <c r="E32" s="179">
        <v>-130497</v>
      </c>
      <c r="F32" s="179">
        <v>148707</v>
      </c>
      <c r="G32" s="170">
        <f t="shared" si="10"/>
        <v>387793.63</v>
      </c>
      <c r="H32" s="170">
        <f>-J71</f>
        <v>-876.65174999999999</v>
      </c>
      <c r="I32" s="170">
        <f t="shared" si="12"/>
        <v>386916.97824999999</v>
      </c>
      <c r="M32" s="1" t="s">
        <v>224</v>
      </c>
      <c r="O32" s="281">
        <v>172.83</v>
      </c>
      <c r="P32" s="259">
        <f>E13</f>
        <v>320872.00699999998</v>
      </c>
      <c r="Q32" s="259">
        <f>G13</f>
        <v>114155</v>
      </c>
      <c r="R32" s="266">
        <v>5.4000000000000001E-4</v>
      </c>
      <c r="S32" s="261">
        <f t="shared" si="22"/>
        <v>61.643700000000003</v>
      </c>
      <c r="T32" s="259">
        <f>F13</f>
        <v>-118877</v>
      </c>
      <c r="U32" s="260">
        <f t="shared" si="13"/>
        <v>5.4000000000000001E-4</v>
      </c>
      <c r="V32" s="262">
        <f t="shared" si="14"/>
        <v>-64.193579999999997</v>
      </c>
      <c r="X32" s="263">
        <f t="shared" si="15"/>
        <v>170.28012000000001</v>
      </c>
      <c r="Z32" s="264">
        <f t="shared" si="16"/>
        <v>316150.00699999998</v>
      </c>
      <c r="AA32" s="267">
        <f t="shared" si="17"/>
        <v>5.4000000000000001E-4</v>
      </c>
      <c r="AB32" s="214">
        <f t="shared" si="18"/>
        <v>170.72100377999999</v>
      </c>
      <c r="AC32" s="263">
        <f t="shared" si="19"/>
        <v>-0.44088377999997874</v>
      </c>
      <c r="AD32" s="264">
        <f t="shared" si="20"/>
        <v>-816.45144444440507</v>
      </c>
      <c r="AE32" s="265">
        <f t="shared" si="21"/>
        <v>-2.5891676609106143E-3</v>
      </c>
    </row>
    <row r="33" spans="1:31">
      <c r="A33" s="176" t="s">
        <v>134</v>
      </c>
      <c r="B33" s="148"/>
      <c r="C33" s="177">
        <v>24680</v>
      </c>
      <c r="D33" s="177">
        <v>53034.82</v>
      </c>
      <c r="E33" s="179">
        <v>-21390</v>
      </c>
      <c r="F33" s="179">
        <v>21762</v>
      </c>
      <c r="G33" s="170">
        <f t="shared" si="10"/>
        <v>53406.82</v>
      </c>
      <c r="H33" s="170">
        <f>-J72</f>
        <v>16.243679999999998</v>
      </c>
      <c r="I33" s="170">
        <f t="shared" si="12"/>
        <v>53423.063679999999</v>
      </c>
      <c r="O33" s="187">
        <f>SUM(O24:O32)</f>
        <v>-131418.88999999998</v>
      </c>
      <c r="P33" s="268">
        <f>SUM(P24:P32)</f>
        <v>352514884.34100008</v>
      </c>
      <c r="Q33" s="268">
        <f>SUM(Q24:Q32)</f>
        <v>147304546</v>
      </c>
      <c r="S33" s="187">
        <f>SUM(S24:S32)</f>
        <v>-55465.998960000004</v>
      </c>
      <c r="T33" s="268">
        <f>SUM(T24:T32)</f>
        <v>-172953069</v>
      </c>
      <c r="V33" s="187">
        <f>SUM(V24:V32)</f>
        <v>81856.994639999975</v>
      </c>
      <c r="X33" s="187">
        <f>SUM(X24:X32)</f>
        <v>-105027.89432000002</v>
      </c>
      <c r="Z33" s="268">
        <f>SUM(Z24:Z32)</f>
        <v>326866361.34100008</v>
      </c>
      <c r="AB33" s="268">
        <f>SUM(AB24:AB32)</f>
        <v>-104988.52848216001</v>
      </c>
      <c r="AC33" s="187">
        <f>SUM(AC24:AC32)</f>
        <v>-39.36583783998482</v>
      </c>
      <c r="AD33" s="268">
        <f>SUM(AD24:AD32)</f>
        <v>21214.956573396372</v>
      </c>
      <c r="AE33" s="265">
        <f t="shared" si="21"/>
        <v>3.7481316839547979E-4</v>
      </c>
    </row>
    <row r="34" spans="1:31">
      <c r="A34" s="176" t="s">
        <v>183</v>
      </c>
      <c r="B34" s="148"/>
      <c r="C34" s="170"/>
      <c r="D34" s="177">
        <v>552880.26</v>
      </c>
      <c r="E34" s="177"/>
      <c r="F34" s="177"/>
      <c r="G34" s="170">
        <f>SUM(D34:F34)</f>
        <v>552880.26</v>
      </c>
      <c r="H34" s="170"/>
      <c r="I34" s="170">
        <f t="shared" si="12"/>
        <v>552880.26</v>
      </c>
      <c r="U34" s="269"/>
    </row>
    <row r="35" spans="1:31">
      <c r="A35" s="176" t="s">
        <v>184</v>
      </c>
      <c r="B35" s="148"/>
      <c r="C35" s="188"/>
      <c r="D35" s="177">
        <v>1350994.99</v>
      </c>
      <c r="E35" s="177"/>
      <c r="F35" s="177"/>
      <c r="G35" s="170"/>
      <c r="H35" s="170"/>
      <c r="I35" s="170"/>
      <c r="U35" s="269" t="s">
        <v>321</v>
      </c>
      <c r="V35" s="1" t="s">
        <v>225</v>
      </c>
      <c r="X35" s="188">
        <v>0.95444899999999999</v>
      </c>
      <c r="AA35" s="1" t="s">
        <v>226</v>
      </c>
      <c r="AB35" s="1" t="s">
        <v>227</v>
      </c>
      <c r="AD35" s="1" t="s">
        <v>228</v>
      </c>
    </row>
    <row r="36" spans="1:31">
      <c r="A36" s="176" t="s">
        <v>185</v>
      </c>
      <c r="B36" s="148"/>
      <c r="C36" s="188"/>
      <c r="D36" s="177">
        <v>1518252.72</v>
      </c>
      <c r="E36" s="177"/>
      <c r="F36" s="177"/>
      <c r="G36" s="170"/>
      <c r="H36" s="170"/>
      <c r="I36" s="170"/>
      <c r="T36" s="1" t="s">
        <v>138</v>
      </c>
      <c r="U36" s="1" t="s">
        <v>229</v>
      </c>
      <c r="X36" s="270">
        <f>(X24+X25)*X35</f>
        <v>-183363.54024748388</v>
      </c>
      <c r="Z36" s="1" t="s">
        <v>19</v>
      </c>
      <c r="AA36" s="184">
        <f>P24+P25+Q24+Q25+T24+T25</f>
        <v>165586096.23899996</v>
      </c>
      <c r="AB36" s="188">
        <v>-1.1100000000000001E-3</v>
      </c>
      <c r="AC36" s="263">
        <f>AA36*AB36</f>
        <v>-183800.56682528998</v>
      </c>
      <c r="AD36" s="263">
        <f>X36-AC36</f>
        <v>437.02657780610025</v>
      </c>
      <c r="AE36" s="265">
        <f>AD36/X36</f>
        <v>-2.3833886344921677E-3</v>
      </c>
    </row>
    <row r="37" spans="1:31">
      <c r="A37" s="148"/>
      <c r="B37" s="148"/>
      <c r="C37" s="162">
        <f t="shared" ref="C37:I37" si="23">SUM(C24:C36)</f>
        <v>4304276.4300000006</v>
      </c>
      <c r="D37" s="162">
        <f t="shared" si="23"/>
        <v>42741375.990000002</v>
      </c>
      <c r="E37" s="162">
        <f t="shared" si="23"/>
        <v>-22444702</v>
      </c>
      <c r="F37" s="162">
        <f t="shared" si="23"/>
        <v>19465455</v>
      </c>
      <c r="G37" s="162">
        <f t="shared" si="23"/>
        <v>36892881.280000001</v>
      </c>
      <c r="H37" s="162">
        <f t="shared" si="23"/>
        <v>75721.824869999982</v>
      </c>
      <c r="I37" s="162">
        <f t="shared" si="23"/>
        <v>36968603.104869999</v>
      </c>
      <c r="T37" s="1" t="s">
        <v>138</v>
      </c>
      <c r="U37" s="1" t="s">
        <v>230</v>
      </c>
      <c r="X37" s="270">
        <f>SUM(X26:X32)*X35</f>
        <v>83119.771541654191</v>
      </c>
      <c r="Z37" s="1" t="s">
        <v>175</v>
      </c>
      <c r="AA37" s="184">
        <f>SUM(P26:Q32,T26:T32)</f>
        <v>161280265.10199997</v>
      </c>
      <c r="AB37" s="188">
        <v>5.1999999999999995E-4</v>
      </c>
      <c r="AC37" s="263">
        <f>AA37*AB37</f>
        <v>83865.737853039973</v>
      </c>
      <c r="AD37" s="263">
        <f>X37-AC37</f>
        <v>-745.96631138578232</v>
      </c>
      <c r="AE37" s="265">
        <f>AD37/X37</f>
        <v>-8.974595304463184E-3</v>
      </c>
    </row>
    <row r="38" spans="1:31" ht="15.75" thickBot="1">
      <c r="A38" s="148"/>
      <c r="B38" s="148"/>
      <c r="D38" s="163"/>
      <c r="E38" s="148"/>
      <c r="F38" s="148"/>
      <c r="Z38" s="1" t="s">
        <v>211</v>
      </c>
    </row>
    <row r="39" spans="1:31">
      <c r="A39" s="148" t="s">
        <v>19</v>
      </c>
      <c r="B39" s="148"/>
      <c r="C39" s="165">
        <f t="shared" ref="C39:I39" si="24">C24+C25</f>
        <v>1984508.5</v>
      </c>
      <c r="D39" s="164">
        <f t="shared" si="24"/>
        <v>17199192.440000001</v>
      </c>
      <c r="E39" s="164">
        <f t="shared" si="24"/>
        <v>-9669511</v>
      </c>
      <c r="F39" s="164">
        <f t="shared" si="24"/>
        <v>7546996</v>
      </c>
      <c r="G39" s="164">
        <f t="shared" si="24"/>
        <v>15076677.440000001</v>
      </c>
      <c r="H39" s="164">
        <f t="shared" si="24"/>
        <v>39519.594029999978</v>
      </c>
      <c r="I39" s="165">
        <f t="shared" si="24"/>
        <v>15116197.03403</v>
      </c>
      <c r="S39" s="263">
        <f>S33+V33</f>
        <v>26390.995679999971</v>
      </c>
      <c r="T39" s="1" t="s">
        <v>351</v>
      </c>
    </row>
    <row r="40" spans="1:31" ht="6" customHeight="1">
      <c r="A40" s="148"/>
      <c r="B40" s="148"/>
      <c r="C40" s="169"/>
      <c r="D40" s="164"/>
      <c r="E40" s="148"/>
      <c r="F40" s="148"/>
      <c r="I40" s="185"/>
    </row>
    <row r="41" spans="1:31" ht="15.75" thickBot="1">
      <c r="A41" s="148" t="s">
        <v>175</v>
      </c>
      <c r="B41" s="148"/>
      <c r="C41" s="171">
        <f>SUM(C26:C29,C31:C33)</f>
        <v>1669670.8599999999</v>
      </c>
      <c r="D41" s="172">
        <f t="shared" ref="D41:I41" si="25">SUM(D26:D29,D31:D33)</f>
        <v>16589851.549999999</v>
      </c>
      <c r="E41" s="172">
        <f t="shared" si="25"/>
        <v>-6933387</v>
      </c>
      <c r="F41" s="172">
        <f t="shared" si="25"/>
        <v>6745261</v>
      </c>
      <c r="G41" s="172">
        <f t="shared" si="25"/>
        <v>16401725.549999999</v>
      </c>
      <c r="H41" s="172">
        <f t="shared" si="25"/>
        <v>11621.527839999999</v>
      </c>
      <c r="I41" s="171">
        <f t="shared" si="25"/>
        <v>16413347.077839999</v>
      </c>
    </row>
    <row r="42" spans="1:31">
      <c r="A42" s="148"/>
      <c r="B42" s="148"/>
      <c r="C42" s="183"/>
      <c r="D42" s="172"/>
      <c r="E42" s="172"/>
      <c r="F42" s="172"/>
      <c r="G42" s="172"/>
      <c r="H42" s="172"/>
      <c r="I42" s="183"/>
    </row>
    <row r="43" spans="1:31">
      <c r="C43" s="186">
        <v>43040</v>
      </c>
      <c r="D43" s="186">
        <v>43252</v>
      </c>
      <c r="E43" s="287">
        <v>43405</v>
      </c>
      <c r="F43" s="186">
        <v>42278</v>
      </c>
      <c r="G43" s="186">
        <v>43344</v>
      </c>
      <c r="H43" s="186">
        <v>43374</v>
      </c>
      <c r="I43" s="186">
        <v>43282</v>
      </c>
      <c r="J43" s="284"/>
      <c r="K43" s="190"/>
      <c r="L43" s="1" t="s">
        <v>311</v>
      </c>
    </row>
    <row r="44" spans="1:31" ht="40.9" customHeight="1">
      <c r="A44" s="175" t="s">
        <v>186</v>
      </c>
      <c r="B44" s="150"/>
      <c r="C44" s="161" t="s">
        <v>187</v>
      </c>
      <c r="D44" s="161" t="s">
        <v>261</v>
      </c>
      <c r="E44" s="161" t="s">
        <v>201</v>
      </c>
      <c r="F44" s="161" t="s">
        <v>188</v>
      </c>
      <c r="G44" s="161" t="s">
        <v>189</v>
      </c>
      <c r="H44" s="161" t="s">
        <v>190</v>
      </c>
      <c r="I44" s="161" t="s">
        <v>191</v>
      </c>
      <c r="J44" s="325"/>
      <c r="L44" s="192" t="s">
        <v>318</v>
      </c>
      <c r="M44" s="271" t="s">
        <v>319</v>
      </c>
      <c r="O44" s="258" t="s">
        <v>315</v>
      </c>
      <c r="P44" s="258" t="s">
        <v>316</v>
      </c>
      <c r="Q44" s="258" t="s">
        <v>317</v>
      </c>
    </row>
    <row r="45" spans="1:31">
      <c r="A45" s="176" t="s">
        <v>127</v>
      </c>
      <c r="B45" s="148"/>
      <c r="C45" s="167">
        <v>-8.0999999999999996E-4</v>
      </c>
      <c r="D45" s="167">
        <v>-1.42E-3</v>
      </c>
      <c r="E45" s="167">
        <v>-1.16E-3</v>
      </c>
      <c r="F45" s="167"/>
      <c r="G45" s="167">
        <v>4.3299999999999996E-3</v>
      </c>
      <c r="H45" s="167">
        <v>1.15E-3</v>
      </c>
      <c r="I45" s="167">
        <v>-3.4000000000000002E-4</v>
      </c>
      <c r="J45" s="167"/>
      <c r="L45" s="167">
        <f>SUM(C45:I45)</f>
        <v>1.7499999999999994E-3</v>
      </c>
      <c r="M45" s="285">
        <f t="shared" ref="M45:M57" si="26">SUM(C45:D45,E45:I45)</f>
        <v>1.7499999999999994E-3</v>
      </c>
      <c r="O45" s="262">
        <f t="shared" ref="O45:O57" si="27">-F3*L45</f>
        <v>180013.36324999994</v>
      </c>
      <c r="P45" s="262">
        <f t="shared" ref="P45:P57" si="28">G3*M45</f>
        <v>138694.34249999994</v>
      </c>
      <c r="Q45" s="263">
        <f>P45-O45</f>
        <v>-41319.020749999996</v>
      </c>
    </row>
    <row r="46" spans="1:31">
      <c r="A46" s="176" t="s">
        <v>169</v>
      </c>
      <c r="B46" s="148"/>
      <c r="C46" s="167">
        <v>-8.0999999999999996E-4</v>
      </c>
      <c r="D46" s="167">
        <v>-1.42E-3</v>
      </c>
      <c r="E46" s="167">
        <v>-1.16E-3</v>
      </c>
      <c r="F46" s="167">
        <v>-3.1530000000000002E-2</v>
      </c>
      <c r="G46" s="167">
        <v>4.3299999999999996E-3</v>
      </c>
      <c r="H46" s="167">
        <v>1.15E-3</v>
      </c>
      <c r="I46" s="167">
        <v>-3.4000000000000002E-4</v>
      </c>
      <c r="J46" s="167"/>
      <c r="L46" s="167">
        <f t="shared" ref="L46:L57" si="29">SUM(C46:I46)</f>
        <v>-2.9780000000000001E-2</v>
      </c>
      <c r="M46" s="285">
        <f t="shared" si="26"/>
        <v>-2.9780000000000001E-2</v>
      </c>
      <c r="O46" s="262">
        <f t="shared" si="27"/>
        <v>-6683.4658399999998</v>
      </c>
      <c r="P46" s="262">
        <f t="shared" si="28"/>
        <v>-4884.0391200000004</v>
      </c>
      <c r="Q46" s="263">
        <f t="shared" ref="Q46:Q57" si="30">P46-O46</f>
        <v>1799.4267199999995</v>
      </c>
    </row>
    <row r="47" spans="1:31">
      <c r="A47" s="176" t="s">
        <v>128</v>
      </c>
      <c r="B47" s="148"/>
      <c r="C47" s="167">
        <v>0</v>
      </c>
      <c r="D47" s="167">
        <v>-1.8799999999999999E-3</v>
      </c>
      <c r="E47" s="167">
        <v>5.4000000000000001E-4</v>
      </c>
      <c r="F47" s="167"/>
      <c r="G47" s="167">
        <v>5.9699999999999996E-3</v>
      </c>
      <c r="H47" s="167">
        <v>1.67E-3</v>
      </c>
      <c r="I47" s="167">
        <v>-3.6000000000000002E-4</v>
      </c>
      <c r="J47" s="167"/>
      <c r="L47" s="167">
        <f t="shared" si="29"/>
        <v>5.94E-3</v>
      </c>
      <c r="M47" s="285">
        <f t="shared" si="26"/>
        <v>5.94E-3</v>
      </c>
      <c r="O47" s="262">
        <f t="shared" si="27"/>
        <v>121725.25992</v>
      </c>
      <c r="P47" s="262">
        <f t="shared" si="28"/>
        <v>111262.40136</v>
      </c>
      <c r="Q47" s="263">
        <f t="shared" si="30"/>
        <v>-10462.858559999993</v>
      </c>
    </row>
    <row r="48" spans="1:31">
      <c r="A48" s="176" t="s">
        <v>129</v>
      </c>
      <c r="B48" s="148"/>
      <c r="C48" s="167">
        <v>-8.0999999999999996E-4</v>
      </c>
      <c r="D48" s="167">
        <v>-1.8799999999999999E-3</v>
      </c>
      <c r="E48" s="167">
        <v>5.4000000000000001E-4</v>
      </c>
      <c r="F48" s="167"/>
      <c r="G48" s="167">
        <v>5.9699999999999996E-3</v>
      </c>
      <c r="H48" s="167">
        <v>1.67E-3</v>
      </c>
      <c r="I48" s="167">
        <v>-3.6000000000000002E-4</v>
      </c>
      <c r="J48" s="167"/>
      <c r="L48" s="167">
        <f t="shared" si="29"/>
        <v>5.13E-3</v>
      </c>
      <c r="M48" s="285">
        <f t="shared" si="26"/>
        <v>5.13E-3</v>
      </c>
      <c r="O48" s="262">
        <f t="shared" si="27"/>
        <v>14032.242899999999</v>
      </c>
      <c r="P48" s="262">
        <f t="shared" si="28"/>
        <v>11048.404049999999</v>
      </c>
      <c r="Q48" s="263">
        <f t="shared" si="30"/>
        <v>-2983.8388500000001</v>
      </c>
    </row>
    <row r="49" spans="1:17" ht="14.45" customHeight="1">
      <c r="A49" s="176" t="s">
        <v>130</v>
      </c>
      <c r="B49" s="148"/>
      <c r="C49" s="167">
        <v>0</v>
      </c>
      <c r="D49" s="167">
        <v>-1.4400000000000001E-3</v>
      </c>
      <c r="E49" s="167">
        <v>5.4000000000000001E-4</v>
      </c>
      <c r="F49" s="167"/>
      <c r="G49" s="167">
        <v>4.5999999999999999E-3</v>
      </c>
      <c r="H49" s="167">
        <v>1.2099999999999999E-3</v>
      </c>
      <c r="I49" s="167">
        <v>-3.6000000000000002E-4</v>
      </c>
      <c r="J49" s="167"/>
      <c r="L49" s="167">
        <f t="shared" si="29"/>
        <v>4.5499999999999994E-3</v>
      </c>
      <c r="M49" s="285">
        <f t="shared" si="26"/>
        <v>4.5499999999999994E-3</v>
      </c>
      <c r="O49" s="262">
        <f t="shared" si="27"/>
        <v>199004.78779999996</v>
      </c>
      <c r="P49" s="262">
        <f t="shared" si="28"/>
        <v>200972.61729999998</v>
      </c>
      <c r="Q49" s="263">
        <f t="shared" si="30"/>
        <v>1967.8295000000217</v>
      </c>
    </row>
    <row r="50" spans="1:17">
      <c r="A50" s="176" t="s">
        <v>131</v>
      </c>
      <c r="B50" s="148"/>
      <c r="C50" s="167">
        <v>-8.0999999999999996E-4</v>
      </c>
      <c r="D50" s="167">
        <v>-1.4400000000000001E-3</v>
      </c>
      <c r="E50" s="167">
        <v>5.4000000000000001E-4</v>
      </c>
      <c r="F50" s="167"/>
      <c r="G50" s="167">
        <v>4.5999999999999999E-3</v>
      </c>
      <c r="H50" s="167">
        <v>1.2099999999999999E-3</v>
      </c>
      <c r="I50" s="167">
        <v>-3.6000000000000002E-4</v>
      </c>
      <c r="J50" s="167"/>
      <c r="L50" s="167">
        <f t="shared" si="29"/>
        <v>3.7399999999999994E-3</v>
      </c>
      <c r="M50" s="285">
        <f t="shared" si="26"/>
        <v>3.7399999999999994E-3</v>
      </c>
      <c r="O50" s="262">
        <f t="shared" si="27"/>
        <v>5175.6102199999996</v>
      </c>
      <c r="P50" s="262">
        <f t="shared" si="28"/>
        <v>4172.5422199999994</v>
      </c>
      <c r="Q50" s="263">
        <f t="shared" si="30"/>
        <v>-1003.0680000000002</v>
      </c>
    </row>
    <row r="51" spans="1:17">
      <c r="A51" s="176" t="s">
        <v>132</v>
      </c>
      <c r="B51" s="148"/>
      <c r="C51" s="167">
        <v>0</v>
      </c>
      <c r="D51" s="167">
        <v>-9.3000000000000005E-4</v>
      </c>
      <c r="E51" s="167">
        <v>0</v>
      </c>
      <c r="F51" s="167"/>
      <c r="G51" s="167">
        <v>2.97E-3</v>
      </c>
      <c r="H51" s="167">
        <v>7.6000000000000004E-4</v>
      </c>
      <c r="I51" s="167">
        <v>-3.5E-4</v>
      </c>
      <c r="J51" s="167"/>
      <c r="L51" s="167">
        <f t="shared" si="29"/>
        <v>2.4500000000000004E-3</v>
      </c>
      <c r="M51" s="285">
        <f t="shared" si="26"/>
        <v>2.4500000000000004E-3</v>
      </c>
      <c r="O51" s="262">
        <f t="shared" si="27"/>
        <v>133494.37500000003</v>
      </c>
      <c r="P51" s="262">
        <f t="shared" si="28"/>
        <v>108913.67200000002</v>
      </c>
      <c r="Q51" s="263">
        <f t="shared" si="30"/>
        <v>-24580.703000000009</v>
      </c>
    </row>
    <row r="52" spans="1:17">
      <c r="A52" s="176" t="s">
        <v>170</v>
      </c>
      <c r="B52" s="148"/>
      <c r="C52" s="167">
        <v>0</v>
      </c>
      <c r="D52" s="167">
        <v>-9.3000000000000005E-4</v>
      </c>
      <c r="E52" s="167">
        <v>0</v>
      </c>
      <c r="F52" s="167"/>
      <c r="G52" s="167">
        <v>2.97E-3</v>
      </c>
      <c r="H52" s="167">
        <v>0</v>
      </c>
      <c r="I52" s="167">
        <v>-3.5E-4</v>
      </c>
      <c r="J52" s="167"/>
      <c r="L52" s="167">
        <f t="shared" si="29"/>
        <v>1.6900000000000001E-3</v>
      </c>
      <c r="M52" s="285">
        <f t="shared" si="26"/>
        <v>1.6900000000000001E-3</v>
      </c>
      <c r="O52" s="262">
        <f t="shared" si="27"/>
        <v>59150</v>
      </c>
      <c r="P52" s="262">
        <f t="shared" si="28"/>
        <v>59150</v>
      </c>
      <c r="Q52" s="263">
        <f t="shared" si="30"/>
        <v>0</v>
      </c>
    </row>
    <row r="53" spans="1:17">
      <c r="A53" s="176" t="s">
        <v>171</v>
      </c>
      <c r="B53" s="148"/>
      <c r="C53" s="167">
        <v>0</v>
      </c>
      <c r="D53" s="167">
        <v>-1.2999999999999999E-3</v>
      </c>
      <c r="E53" s="167">
        <v>5.4000000000000001E-4</v>
      </c>
      <c r="F53" s="167"/>
      <c r="G53" s="167">
        <v>4.3299999999999996E-3</v>
      </c>
      <c r="H53" s="167">
        <v>1.0499999999999999E-3</v>
      </c>
      <c r="I53" s="167">
        <v>-3.6999999999999999E-4</v>
      </c>
      <c r="J53" s="167"/>
      <c r="L53" s="167">
        <f t="shared" si="29"/>
        <v>4.2500000000000003E-3</v>
      </c>
      <c r="M53" s="285">
        <f t="shared" si="26"/>
        <v>4.2500000000000003E-3</v>
      </c>
      <c r="O53" s="262">
        <f t="shared" si="27"/>
        <v>0</v>
      </c>
      <c r="P53" s="262">
        <f t="shared" si="28"/>
        <v>0</v>
      </c>
      <c r="Q53" s="263">
        <f t="shared" si="30"/>
        <v>0</v>
      </c>
    </row>
    <row r="54" spans="1:17">
      <c r="A54" s="176" t="s">
        <v>133</v>
      </c>
      <c r="B54" s="148"/>
      <c r="C54" s="167">
        <v>0</v>
      </c>
      <c r="D54" s="167">
        <v>-1.2999999999999999E-3</v>
      </c>
      <c r="E54" s="167">
        <v>5.4000000000000001E-4</v>
      </c>
      <c r="F54" s="167"/>
      <c r="G54" s="167">
        <v>4.3299999999999996E-3</v>
      </c>
      <c r="H54" s="167">
        <v>1.0499999999999999E-3</v>
      </c>
      <c r="I54" s="167">
        <v>-3.6999999999999999E-4</v>
      </c>
      <c r="J54" s="167"/>
      <c r="L54" s="167">
        <f t="shared" si="29"/>
        <v>4.2500000000000003E-3</v>
      </c>
      <c r="M54" s="285">
        <f t="shared" si="26"/>
        <v>4.2500000000000003E-3</v>
      </c>
      <c r="O54" s="262">
        <f t="shared" si="27"/>
        <v>5933.0765000000001</v>
      </c>
      <c r="P54" s="262">
        <f t="shared" si="28"/>
        <v>6809.7282500000001</v>
      </c>
      <c r="Q54" s="263">
        <f t="shared" si="30"/>
        <v>876.65174999999999</v>
      </c>
    </row>
    <row r="55" spans="1:17">
      <c r="A55" s="176" t="s">
        <v>134</v>
      </c>
      <c r="B55" s="148"/>
      <c r="C55" s="167">
        <v>-8.0999999999999996E-4</v>
      </c>
      <c r="D55" s="167">
        <v>-1.2999999999999999E-3</v>
      </c>
      <c r="E55" s="167">
        <v>5.4000000000000001E-4</v>
      </c>
      <c r="F55" s="167"/>
      <c r="G55" s="167">
        <v>4.3299999999999996E-3</v>
      </c>
      <c r="H55" s="167">
        <v>1.0499999999999999E-3</v>
      </c>
      <c r="I55" s="167">
        <v>-3.6999999999999999E-4</v>
      </c>
      <c r="J55" s="167"/>
      <c r="L55" s="167">
        <f t="shared" si="29"/>
        <v>3.4399999999999999E-3</v>
      </c>
      <c r="M55" s="285">
        <f t="shared" si="26"/>
        <v>3.4399999999999999E-3</v>
      </c>
      <c r="O55" s="262">
        <f t="shared" si="27"/>
        <v>408.93687999999997</v>
      </c>
      <c r="P55" s="262">
        <f t="shared" si="28"/>
        <v>392.69319999999999</v>
      </c>
      <c r="Q55" s="263">
        <f t="shared" si="30"/>
        <v>-16.243679999999983</v>
      </c>
    </row>
    <row r="56" spans="1:17" ht="15" customHeight="1">
      <c r="A56" s="176" t="s">
        <v>183</v>
      </c>
      <c r="B56" s="148"/>
      <c r="C56" s="167">
        <v>0</v>
      </c>
      <c r="D56" s="167">
        <v>0</v>
      </c>
      <c r="E56" s="167">
        <v>0</v>
      </c>
      <c r="F56" s="167"/>
      <c r="G56" s="181">
        <v>1.013E-2</v>
      </c>
      <c r="H56" s="375" t="s">
        <v>310</v>
      </c>
      <c r="I56" s="181">
        <v>-4.8000000000000001E-4</v>
      </c>
      <c r="J56" s="181"/>
      <c r="L56" s="167">
        <f t="shared" si="29"/>
        <v>9.6500000000000006E-3</v>
      </c>
      <c r="M56" s="285">
        <f t="shared" si="26"/>
        <v>9.6500000000000006E-3</v>
      </c>
      <c r="O56" s="262">
        <f t="shared" si="27"/>
        <v>0</v>
      </c>
      <c r="P56" s="262">
        <f t="shared" si="28"/>
        <v>0</v>
      </c>
      <c r="Q56" s="263">
        <f t="shared" si="30"/>
        <v>0</v>
      </c>
    </row>
    <row r="57" spans="1:17">
      <c r="A57" s="176" t="s">
        <v>174</v>
      </c>
      <c r="B57" s="148"/>
      <c r="C57" s="167">
        <v>-8.0999999999999996E-4</v>
      </c>
      <c r="D57" s="167">
        <v>0</v>
      </c>
      <c r="E57" s="167">
        <v>0</v>
      </c>
      <c r="F57" s="167"/>
      <c r="G57" s="181">
        <v>1.013E-2</v>
      </c>
      <c r="H57" s="375"/>
      <c r="I57" s="181">
        <v>-4.8000000000000001E-4</v>
      </c>
      <c r="J57" s="181"/>
      <c r="L57" s="167">
        <f t="shared" si="29"/>
        <v>8.8400000000000006E-3</v>
      </c>
      <c r="M57" s="285">
        <f t="shared" si="26"/>
        <v>8.8400000000000006E-3</v>
      </c>
      <c r="O57" s="262">
        <f t="shared" si="27"/>
        <v>0</v>
      </c>
      <c r="P57" s="262">
        <f t="shared" si="28"/>
        <v>0</v>
      </c>
      <c r="Q57" s="263">
        <f t="shared" si="30"/>
        <v>0</v>
      </c>
    </row>
    <row r="58" spans="1:17" ht="6" customHeight="1">
      <c r="A58" s="176"/>
      <c r="B58" s="148"/>
      <c r="C58" s="167"/>
      <c r="D58" s="167"/>
      <c r="E58" s="167"/>
      <c r="F58" s="167"/>
      <c r="G58" s="181"/>
      <c r="H58" s="326"/>
      <c r="I58" s="167"/>
      <c r="J58" s="181"/>
      <c r="K58" s="167"/>
      <c r="L58" s="193"/>
      <c r="M58" s="282"/>
    </row>
    <row r="59" spans="1:17" hidden="1">
      <c r="A59" s="176"/>
      <c r="B59" s="148"/>
      <c r="C59" s="167"/>
      <c r="D59" s="167"/>
      <c r="E59" s="167"/>
      <c r="F59" s="167"/>
      <c r="G59" s="181"/>
      <c r="H59" s="326"/>
      <c r="I59" s="167"/>
      <c r="J59" s="181"/>
      <c r="K59" s="167"/>
      <c r="L59" s="193"/>
      <c r="M59" s="253"/>
      <c r="N59" s="188"/>
    </row>
    <row r="60" spans="1:17" hidden="1">
      <c r="F60" s="148"/>
      <c r="M60" s="253"/>
      <c r="N60" s="253"/>
    </row>
    <row r="61" spans="1:17" ht="41.45" customHeight="1">
      <c r="A61" s="175" t="s">
        <v>192</v>
      </c>
      <c r="B61" s="150"/>
      <c r="C61" s="168" t="s">
        <v>307</v>
      </c>
      <c r="D61" s="168" t="s">
        <v>261</v>
      </c>
      <c r="E61" s="168" t="s">
        <v>201</v>
      </c>
      <c r="F61" s="168" t="s">
        <v>193</v>
      </c>
      <c r="G61" s="168" t="s">
        <v>194</v>
      </c>
      <c r="H61" s="168" t="s">
        <v>195</v>
      </c>
      <c r="I61" s="168" t="s">
        <v>196</v>
      </c>
      <c r="J61" s="168" t="s">
        <v>197</v>
      </c>
      <c r="M61" s="164"/>
      <c r="O61" s="187">
        <f>SUM(O45:O57)</f>
        <v>712254.18663000001</v>
      </c>
      <c r="P61" s="187">
        <f>SUM(P45:P57)</f>
        <v>636532.36176</v>
      </c>
      <c r="Q61" s="187">
        <f>SUM(Q45:Q57)</f>
        <v>-75721.824869999968</v>
      </c>
    </row>
    <row r="62" spans="1:17">
      <c r="A62" s="176" t="s">
        <v>127</v>
      </c>
      <c r="C62" s="164">
        <f t="shared" ref="C62:E72" si="31">C45*$H3</f>
        <v>19124.803889999999</v>
      </c>
      <c r="D62" s="164">
        <f t="shared" si="31"/>
        <v>33527.433980000002</v>
      </c>
      <c r="E62" s="164">
        <f>E45*$H3</f>
        <v>27388.608039999999</v>
      </c>
      <c r="F62" s="164">
        <f t="shared" ref="F62:F72" si="32">$H3*F45</f>
        <v>0</v>
      </c>
      <c r="G62" s="164">
        <f t="shared" ref="G62:G72" si="33">(H3*G45)</f>
        <v>-102235.06276999999</v>
      </c>
      <c r="H62" s="164">
        <f t="shared" ref="H62:H72" si="34">(H45*H3)</f>
        <v>-27152.499349999998</v>
      </c>
      <c r="I62" s="164">
        <f t="shared" ref="I62:I72" si="35">I45*H3</f>
        <v>8027.6954600000008</v>
      </c>
      <c r="J62" s="164">
        <f t="shared" ref="J62:J68" si="36">SUM(C62:I62)</f>
        <v>-41319.020749999981</v>
      </c>
      <c r="M62" s="164"/>
    </row>
    <row r="63" spans="1:17">
      <c r="A63" s="176" t="s">
        <v>169</v>
      </c>
      <c r="C63" s="164">
        <f t="shared" si="31"/>
        <v>48.943439999999995</v>
      </c>
      <c r="D63" s="164">
        <f t="shared" si="31"/>
        <v>85.802080000000004</v>
      </c>
      <c r="E63" s="164">
        <f t="shared" si="31"/>
        <v>70.091840000000005</v>
      </c>
      <c r="F63" s="164">
        <f t="shared" si="32"/>
        <v>1905.1687200000001</v>
      </c>
      <c r="G63" s="164">
        <f t="shared" si="33"/>
        <v>-261.63592</v>
      </c>
      <c r="H63" s="164">
        <f t="shared" si="34"/>
        <v>-69.4876</v>
      </c>
      <c r="I63" s="164">
        <f t="shared" si="35"/>
        <v>20.544160000000002</v>
      </c>
      <c r="J63" s="164">
        <f t="shared" si="36"/>
        <v>1799.4267200000002</v>
      </c>
      <c r="M63" s="164"/>
    </row>
    <row r="64" spans="1:17">
      <c r="A64" s="176" t="s">
        <v>128</v>
      </c>
      <c r="C64" s="164">
        <f t="shared" si="31"/>
        <v>0</v>
      </c>
      <c r="D64" s="164">
        <f t="shared" si="31"/>
        <v>3311.47712</v>
      </c>
      <c r="E64" s="164">
        <f t="shared" si="31"/>
        <v>-951.16895999999997</v>
      </c>
      <c r="F64" s="164">
        <f t="shared" si="32"/>
        <v>0</v>
      </c>
      <c r="G64" s="164">
        <f t="shared" si="33"/>
        <v>-10515.701279999999</v>
      </c>
      <c r="H64" s="164">
        <f t="shared" si="34"/>
        <v>-2941.5780800000002</v>
      </c>
      <c r="I64" s="164">
        <f t="shared" si="35"/>
        <v>634.11264000000006</v>
      </c>
      <c r="J64" s="164">
        <f t="shared" si="36"/>
        <v>-10462.858560000001</v>
      </c>
      <c r="M64" s="164"/>
    </row>
    <row r="65" spans="1:13">
      <c r="A65" s="176" t="s">
        <v>129</v>
      </c>
      <c r="C65" s="164">
        <f t="shared" si="31"/>
        <v>471.13244999999995</v>
      </c>
      <c r="D65" s="164">
        <f t="shared" si="31"/>
        <v>1093.4926</v>
      </c>
      <c r="E65" s="164">
        <f t="shared" si="31"/>
        <v>-314.0883</v>
      </c>
      <c r="F65" s="164">
        <f t="shared" si="32"/>
        <v>0</v>
      </c>
      <c r="G65" s="164">
        <f t="shared" si="33"/>
        <v>-3472.4206499999996</v>
      </c>
      <c r="H65" s="164">
        <f t="shared" si="34"/>
        <v>-971.34715000000006</v>
      </c>
      <c r="I65" s="164">
        <f t="shared" si="35"/>
        <v>209.3922</v>
      </c>
      <c r="J65" s="164">
        <f t="shared" si="36"/>
        <v>-2983.8388499999992</v>
      </c>
      <c r="M65" s="164"/>
    </row>
    <row r="66" spans="1:13">
      <c r="A66" s="176" t="s">
        <v>130</v>
      </c>
      <c r="C66" s="164">
        <f t="shared" si="31"/>
        <v>0</v>
      </c>
      <c r="D66" s="164">
        <f t="shared" si="31"/>
        <v>-622.78560000000004</v>
      </c>
      <c r="E66" s="164">
        <f t="shared" si="31"/>
        <v>233.5446</v>
      </c>
      <c r="F66" s="164">
        <f t="shared" si="32"/>
        <v>0</v>
      </c>
      <c r="G66" s="164">
        <f t="shared" si="33"/>
        <v>1989.454</v>
      </c>
      <c r="H66" s="164">
        <f t="shared" si="34"/>
        <v>523.31290000000001</v>
      </c>
      <c r="I66" s="164">
        <f t="shared" si="35"/>
        <v>-155.69640000000001</v>
      </c>
      <c r="J66" s="164">
        <f t="shared" si="36"/>
        <v>1967.8295000000001</v>
      </c>
      <c r="M66" s="164"/>
    </row>
    <row r="67" spans="1:13">
      <c r="A67" s="176" t="s">
        <v>131</v>
      </c>
      <c r="C67" s="164">
        <f t="shared" si="31"/>
        <v>217.24199999999999</v>
      </c>
      <c r="D67" s="164">
        <f t="shared" si="31"/>
        <v>386.20800000000003</v>
      </c>
      <c r="E67" s="164">
        <f t="shared" si="31"/>
        <v>-144.828</v>
      </c>
      <c r="F67" s="164">
        <f t="shared" si="32"/>
        <v>0</v>
      </c>
      <c r="G67" s="164">
        <f t="shared" si="33"/>
        <v>-1233.72</v>
      </c>
      <c r="H67" s="164">
        <f t="shared" si="34"/>
        <v>-324.52199999999999</v>
      </c>
      <c r="I67" s="164">
        <f t="shared" si="35"/>
        <v>96.552000000000007</v>
      </c>
      <c r="J67" s="164">
        <f t="shared" si="36"/>
        <v>-1003.0679999999999</v>
      </c>
      <c r="M67" s="164"/>
    </row>
    <row r="68" spans="1:13">
      <c r="A68" s="176" t="s">
        <v>132</v>
      </c>
      <c r="C68" s="164">
        <f t="shared" si="31"/>
        <v>0</v>
      </c>
      <c r="D68" s="164">
        <f t="shared" si="31"/>
        <v>9330.6342000000004</v>
      </c>
      <c r="E68" s="164">
        <f t="shared" si="31"/>
        <v>0</v>
      </c>
      <c r="F68" s="164">
        <f t="shared" si="32"/>
        <v>0</v>
      </c>
      <c r="G68" s="164">
        <f t="shared" si="33"/>
        <v>-29797.8318</v>
      </c>
      <c r="H68" s="164">
        <f t="shared" si="34"/>
        <v>-7625.0344000000005</v>
      </c>
      <c r="I68" s="164">
        <f t="shared" si="35"/>
        <v>3511.529</v>
      </c>
      <c r="J68" s="164">
        <f t="shared" si="36"/>
        <v>-24580.703000000001</v>
      </c>
      <c r="M68" s="164"/>
    </row>
    <row r="69" spans="1:13">
      <c r="A69" s="176" t="s">
        <v>170</v>
      </c>
      <c r="C69" s="164">
        <f t="shared" si="31"/>
        <v>0</v>
      </c>
      <c r="D69" s="164">
        <f t="shared" si="31"/>
        <v>0</v>
      </c>
      <c r="E69" s="164">
        <f t="shared" si="31"/>
        <v>0</v>
      </c>
      <c r="F69" s="164">
        <f t="shared" si="32"/>
        <v>0</v>
      </c>
      <c r="G69" s="164">
        <f t="shared" si="33"/>
        <v>0</v>
      </c>
      <c r="H69" s="164">
        <f t="shared" si="34"/>
        <v>0</v>
      </c>
      <c r="I69" s="164">
        <f t="shared" si="35"/>
        <v>0</v>
      </c>
      <c r="J69" s="164">
        <f>SUM(C69:I69)</f>
        <v>0</v>
      </c>
      <c r="M69" s="164"/>
    </row>
    <row r="70" spans="1:13">
      <c r="A70" s="176" t="s">
        <v>171</v>
      </c>
      <c r="C70" s="164">
        <f t="shared" si="31"/>
        <v>0</v>
      </c>
      <c r="D70" s="164">
        <f t="shared" si="31"/>
        <v>0</v>
      </c>
      <c r="E70" s="164">
        <f t="shared" si="31"/>
        <v>0</v>
      </c>
      <c r="F70" s="164">
        <f t="shared" si="32"/>
        <v>0</v>
      </c>
      <c r="G70" s="164">
        <f t="shared" si="33"/>
        <v>0</v>
      </c>
      <c r="H70" s="164">
        <f t="shared" si="34"/>
        <v>0</v>
      </c>
      <c r="I70" s="164">
        <f t="shared" si="35"/>
        <v>0</v>
      </c>
      <c r="J70" s="164">
        <f>SUM(C70:I70)</f>
        <v>0</v>
      </c>
      <c r="M70" s="164"/>
    </row>
    <row r="71" spans="1:13">
      <c r="A71" s="176" t="s">
        <v>133</v>
      </c>
      <c r="C71" s="164">
        <f t="shared" si="31"/>
        <v>0</v>
      </c>
      <c r="D71" s="164">
        <f t="shared" si="31"/>
        <v>-268.15229999999997</v>
      </c>
      <c r="E71" s="164">
        <f t="shared" si="31"/>
        <v>111.38634</v>
      </c>
      <c r="F71" s="164">
        <f t="shared" si="32"/>
        <v>0</v>
      </c>
      <c r="G71" s="164">
        <f t="shared" si="33"/>
        <v>893.15342999999996</v>
      </c>
      <c r="H71" s="164">
        <f t="shared" si="34"/>
        <v>216.58454999999998</v>
      </c>
      <c r="I71" s="164">
        <f t="shared" si="35"/>
        <v>-76.320269999999994</v>
      </c>
      <c r="J71" s="164">
        <f>SUM(C71:I71)</f>
        <v>876.65174999999999</v>
      </c>
      <c r="M71" s="164"/>
    </row>
    <row r="72" spans="1:13">
      <c r="A72" s="176" t="s">
        <v>134</v>
      </c>
      <c r="C72" s="164">
        <f t="shared" si="31"/>
        <v>3.8248199999999999</v>
      </c>
      <c r="D72" s="164">
        <f t="shared" si="31"/>
        <v>6.1385999999999994</v>
      </c>
      <c r="E72" s="164">
        <f t="shared" si="31"/>
        <v>-2.5498799999999999</v>
      </c>
      <c r="F72" s="164">
        <f t="shared" si="32"/>
        <v>0</v>
      </c>
      <c r="G72" s="164">
        <f t="shared" si="33"/>
        <v>-20.446259999999999</v>
      </c>
      <c r="H72" s="164">
        <f t="shared" si="34"/>
        <v>-4.9581</v>
      </c>
      <c r="I72" s="164">
        <f t="shared" si="35"/>
        <v>1.7471399999999999</v>
      </c>
      <c r="J72" s="164">
        <f>SUM(C72:I72)</f>
        <v>-16.243679999999998</v>
      </c>
      <c r="M72" s="164"/>
    </row>
    <row r="73" spans="1:13">
      <c r="A73" s="176" t="s">
        <v>183</v>
      </c>
      <c r="C73" s="164">
        <f>($H14+$H15)*C56+$H16*C57</f>
        <v>0</v>
      </c>
      <c r="D73" s="164">
        <f>($H14+$H15)*D56+$H16*D57</f>
        <v>0</v>
      </c>
      <c r="E73" s="164">
        <f>E56*$H14</f>
        <v>0</v>
      </c>
      <c r="F73" s="164">
        <f>($H14+$H15)*F56+$H16*F57</f>
        <v>0</v>
      </c>
      <c r="G73" s="164">
        <f>($H14+$H15)*G56+$H16*G57</f>
        <v>0</v>
      </c>
      <c r="H73" s="164">
        <v>0</v>
      </c>
      <c r="I73" s="164">
        <f>($H14+$H15)*I56+$H16*I57</f>
        <v>0</v>
      </c>
      <c r="J73" s="164">
        <f>SUM(C73:I73)</f>
        <v>0</v>
      </c>
    </row>
    <row r="74" spans="1:13">
      <c r="A74" s="153"/>
      <c r="C74" s="187">
        <f t="shared" ref="C74:J74" si="37">SUM(C62:C73)</f>
        <v>19865.946599999999</v>
      </c>
      <c r="D74" s="187">
        <f t="shared" si="37"/>
        <v>46850.248679999997</v>
      </c>
      <c r="E74" s="187">
        <f t="shared" si="37"/>
        <v>26390.995680000004</v>
      </c>
      <c r="F74" s="187">
        <f t="shared" si="37"/>
        <v>1905.1687200000001</v>
      </c>
      <c r="G74" s="254">
        <f t="shared" si="37"/>
        <v>-144654.21124999999</v>
      </c>
      <c r="H74" s="187">
        <f t="shared" si="37"/>
        <v>-38349.52923</v>
      </c>
      <c r="I74" s="187">
        <f t="shared" si="37"/>
        <v>12269.55593</v>
      </c>
      <c r="J74" s="187">
        <f t="shared" si="37"/>
        <v>-75721.824869999982</v>
      </c>
    </row>
    <row r="75" spans="1:13" ht="7.9" customHeight="1"/>
    <row r="76" spans="1:13">
      <c r="A76" s="148" t="s">
        <v>19</v>
      </c>
      <c r="B76" s="148"/>
      <c r="C76" s="164">
        <f t="shared" ref="C76:I76" si="38">C62+C63</f>
        <v>19173.747329999998</v>
      </c>
      <c r="D76" s="164">
        <f t="shared" si="38"/>
        <v>33613.236060000003</v>
      </c>
      <c r="E76" s="164">
        <f t="shared" si="38"/>
        <v>27458.69988</v>
      </c>
      <c r="F76" s="164">
        <f t="shared" si="38"/>
        <v>1905.1687200000001</v>
      </c>
      <c r="G76" s="164">
        <f t="shared" si="38"/>
        <v>-102496.69868999999</v>
      </c>
      <c r="H76" s="164">
        <f t="shared" si="38"/>
        <v>-27221.986949999999</v>
      </c>
      <c r="I76" s="164">
        <f t="shared" si="38"/>
        <v>8048.2396200000012</v>
      </c>
      <c r="J76" s="164">
        <f>J62+J63</f>
        <v>-39519.594029999978</v>
      </c>
    </row>
    <row r="77" spans="1:13" ht="10.9" customHeight="1">
      <c r="A77" s="148"/>
      <c r="B77" s="148"/>
      <c r="C77" s="164"/>
      <c r="D77" s="164"/>
      <c r="E77" s="164"/>
      <c r="F77" s="164"/>
      <c r="G77" s="164"/>
      <c r="H77" s="164"/>
      <c r="I77" s="164"/>
      <c r="J77" s="164"/>
    </row>
    <row r="78" spans="1:13" ht="15.75" customHeight="1">
      <c r="A78" s="148" t="s">
        <v>175</v>
      </c>
      <c r="B78" s="148"/>
      <c r="C78" s="172">
        <f t="shared" ref="C78:I78" si="39">SUM(C64:C67,C70:C72)</f>
        <v>692.19926999999996</v>
      </c>
      <c r="D78" s="172">
        <f t="shared" si="39"/>
        <v>3906.37842</v>
      </c>
      <c r="E78" s="172">
        <f t="shared" si="39"/>
        <v>-1067.7041999999999</v>
      </c>
      <c r="F78" s="172">
        <f t="shared" si="39"/>
        <v>0</v>
      </c>
      <c r="G78" s="172">
        <f t="shared" si="39"/>
        <v>-12359.680759999999</v>
      </c>
      <c r="H78" s="172">
        <f t="shared" si="39"/>
        <v>-3502.5078800000001</v>
      </c>
      <c r="I78" s="172">
        <f t="shared" si="39"/>
        <v>709.78730999999993</v>
      </c>
      <c r="J78" s="172">
        <f>SUM(J64:J67,J70:J72)</f>
        <v>-11621.527839999999</v>
      </c>
    </row>
    <row r="79" spans="1:13" ht="7.9" customHeight="1"/>
    <row r="80" spans="1:13">
      <c r="A80" s="1" t="s">
        <v>202</v>
      </c>
    </row>
    <row r="81" spans="1:14">
      <c r="A81" s="1" t="s">
        <v>209</v>
      </c>
    </row>
    <row r="82" spans="1:14" ht="15.75" customHeight="1">
      <c r="A82" s="188" t="s">
        <v>208</v>
      </c>
      <c r="B82" s="188"/>
      <c r="C82" s="188"/>
      <c r="D82" s="188"/>
      <c r="E82" s="188"/>
    </row>
    <row r="83" spans="1:14" ht="29.45" customHeight="1">
      <c r="A83" s="188"/>
      <c r="B83" s="271" t="s">
        <v>203</v>
      </c>
      <c r="C83" s="271" t="s">
        <v>204</v>
      </c>
      <c r="D83" s="271" t="s">
        <v>205</v>
      </c>
      <c r="E83" s="271" t="s">
        <v>207</v>
      </c>
      <c r="G83" s="373" t="s">
        <v>323</v>
      </c>
      <c r="H83" s="373"/>
      <c r="I83" s="373"/>
      <c r="J83" s="373"/>
      <c r="M83" s="272"/>
      <c r="N83" s="272"/>
    </row>
    <row r="84" spans="1:14">
      <c r="A84" s="273" t="s">
        <v>353</v>
      </c>
      <c r="B84" s="275">
        <v>1</v>
      </c>
      <c r="C84" s="276">
        <v>766487.4</v>
      </c>
      <c r="D84" s="272">
        <f>70888.02-C84*M51</f>
        <v>69010.125870000003</v>
      </c>
      <c r="E84" s="272">
        <f>500*B84</f>
        <v>500</v>
      </c>
      <c r="F84" s="274" t="s">
        <v>206</v>
      </c>
      <c r="H84" s="275"/>
      <c r="I84" s="276"/>
      <c r="J84" s="286">
        <v>51231</v>
      </c>
      <c r="K84" s="272"/>
      <c r="L84" s="274"/>
    </row>
    <row r="85" spans="1:14">
      <c r="A85" s="277" t="s">
        <v>231</v>
      </c>
      <c r="B85" s="278">
        <f>SUM(B84:B84)</f>
        <v>1</v>
      </c>
      <c r="C85" s="279">
        <f>SUM(C84:C84)</f>
        <v>766487.4</v>
      </c>
      <c r="D85" s="280">
        <f>SUM(D84:D84)</f>
        <v>69010.125870000003</v>
      </c>
      <c r="E85" s="280">
        <f>SUM(E84:E84)</f>
        <v>500</v>
      </c>
    </row>
    <row r="86" spans="1:14">
      <c r="A86" s="188"/>
      <c r="B86" s="188"/>
      <c r="C86" s="188"/>
      <c r="D86" s="188"/>
      <c r="E86" s="188"/>
    </row>
    <row r="87" spans="1:14">
      <c r="A87" s="260"/>
      <c r="B87" s="275"/>
      <c r="C87" s="276"/>
      <c r="D87" s="272"/>
      <c r="E87" s="272"/>
    </row>
    <row r="88" spans="1:14">
      <c r="B88" s="275"/>
      <c r="C88" s="276"/>
      <c r="D88" s="272"/>
      <c r="E88" s="272"/>
    </row>
    <row r="89" spans="1:14" ht="9" customHeight="1"/>
  </sheetData>
  <mergeCells count="4">
    <mergeCell ref="A1:I1"/>
    <mergeCell ref="J1:K1"/>
    <mergeCell ref="H56:H57"/>
    <mergeCell ref="G83:J83"/>
  </mergeCells>
  <pageMargins left="0.7" right="0.7" top="0.75" bottom="0.75" header="0.3" footer="0.3"/>
  <pageSetup scale="80" fitToHeight="2" orientation="landscape" r:id="rId1"/>
  <headerFooter>
    <oddFooter>&amp;F&amp;RPage 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E89"/>
  <sheetViews>
    <sheetView workbookViewId="0">
      <selection activeCell="E10" sqref="E10"/>
    </sheetView>
  </sheetViews>
  <sheetFormatPr defaultColWidth="9.140625" defaultRowHeight="15"/>
  <cols>
    <col min="1" max="1" width="14.7109375" style="1" customWidth="1"/>
    <col min="2" max="2" width="8.7109375" style="1" customWidth="1"/>
    <col min="3" max="3" width="16.28515625" style="1" customWidth="1"/>
    <col min="4" max="4" width="18.7109375" style="1" customWidth="1"/>
    <col min="5" max="5" width="16.7109375" style="1" customWidth="1"/>
    <col min="6" max="6" width="16.28515625" style="1" customWidth="1"/>
    <col min="7" max="7" width="15.5703125" style="1" customWidth="1"/>
    <col min="8" max="8" width="13.7109375" style="1" bestFit="1" customWidth="1"/>
    <col min="9" max="9" width="17.5703125" style="1" customWidth="1"/>
    <col min="10" max="10" width="13.7109375" style="1" bestFit="1" customWidth="1"/>
    <col min="11" max="11" width="14.85546875" style="1" customWidth="1"/>
    <col min="12" max="12" width="13.42578125" style="1" bestFit="1" customWidth="1"/>
    <col min="13" max="13" width="15.7109375" style="1" customWidth="1"/>
    <col min="14" max="14" width="6.42578125" style="1" customWidth="1"/>
    <col min="15" max="15" width="13.85546875" style="1" customWidth="1"/>
    <col min="16" max="16" width="13.28515625" style="1" customWidth="1"/>
    <col min="17" max="17" width="16" style="1" customWidth="1"/>
    <col min="18" max="18" width="10" style="1" customWidth="1"/>
    <col min="19" max="19" width="17.7109375" style="1" customWidth="1"/>
    <col min="20" max="20" width="14.7109375" style="1" customWidth="1"/>
    <col min="21" max="21" width="10.5703125" style="1" customWidth="1"/>
    <col min="22" max="22" width="14.7109375" style="1" customWidth="1"/>
    <col min="23" max="23" width="2.85546875" style="1" customWidth="1"/>
    <col min="24" max="24" width="16.85546875" style="1" customWidth="1"/>
    <col min="25" max="25" width="1.7109375" style="1" customWidth="1"/>
    <col min="26" max="26" width="14.7109375" style="1" customWidth="1"/>
    <col min="27" max="27" width="13.7109375" style="1" customWidth="1"/>
    <col min="28" max="28" width="13.5703125" style="1" customWidth="1"/>
    <col min="29" max="29" width="13.140625" style="1" customWidth="1"/>
    <col min="30" max="30" width="18" style="1" customWidth="1"/>
    <col min="31" max="16384" width="9.140625" style="1"/>
  </cols>
  <sheetData>
    <row r="1" spans="1:20">
      <c r="A1" s="371" t="s">
        <v>163</v>
      </c>
      <c r="B1" s="371"/>
      <c r="C1" s="371"/>
      <c r="D1" s="371"/>
      <c r="E1" s="371"/>
      <c r="F1" s="371"/>
      <c r="G1" s="371"/>
      <c r="H1" s="371"/>
      <c r="I1" s="371"/>
      <c r="J1" s="372" t="s">
        <v>311</v>
      </c>
      <c r="K1" s="372"/>
    </row>
    <row r="2" spans="1:20" ht="26.45" customHeight="1">
      <c r="A2" s="149"/>
      <c r="B2" s="150"/>
      <c r="C2" s="151" t="s">
        <v>164</v>
      </c>
      <c r="D2" s="168" t="s">
        <v>352</v>
      </c>
      <c r="E2" s="151" t="s">
        <v>165</v>
      </c>
      <c r="F2" s="152" t="s">
        <v>166</v>
      </c>
      <c r="G2" s="152" t="s">
        <v>167</v>
      </c>
      <c r="H2" s="152" t="s">
        <v>86</v>
      </c>
      <c r="I2" s="152" t="s">
        <v>168</v>
      </c>
      <c r="J2" s="258" t="s">
        <v>312</v>
      </c>
      <c r="K2" s="258" t="s">
        <v>313</v>
      </c>
    </row>
    <row r="3" spans="1:20">
      <c r="A3" s="176" t="s">
        <v>127</v>
      </c>
      <c r="B3" s="148"/>
      <c r="C3" s="154">
        <v>222366</v>
      </c>
      <c r="D3" s="283">
        <v>-6144</v>
      </c>
      <c r="E3" s="178">
        <v>271502364.01800001</v>
      </c>
      <c r="F3" s="178">
        <v>-123665373</v>
      </c>
      <c r="G3" s="178">
        <v>102864779</v>
      </c>
      <c r="H3" s="184">
        <f>SUM(F3:G3)</f>
        <v>-20800594</v>
      </c>
      <c r="I3" s="155">
        <f>E3+H3</f>
        <v>250701770.01800001</v>
      </c>
      <c r="J3" s="283">
        <f t="shared" ref="J3:J8" si="0">I3/C3</f>
        <v>1127.4285188293175</v>
      </c>
      <c r="K3" s="256">
        <f t="shared" ref="K3:K8" si="1">D24/E3</f>
        <v>9.1585127812557343E-2</v>
      </c>
    </row>
    <row r="4" spans="1:20">
      <c r="A4" s="176" t="s">
        <v>169</v>
      </c>
      <c r="B4" s="148"/>
      <c r="C4" s="154">
        <v>381</v>
      </c>
      <c r="D4" s="283">
        <v>-26</v>
      </c>
      <c r="E4" s="178">
        <v>592340.36199999996</v>
      </c>
      <c r="F4" s="178">
        <v>-270017</v>
      </c>
      <c r="G4" s="178">
        <v>224428</v>
      </c>
      <c r="H4" s="184">
        <f t="shared" ref="H4:H16" si="2">SUM(F4:G4)</f>
        <v>-45589</v>
      </c>
      <c r="I4" s="155">
        <f t="shared" ref="I4:I16" si="3">E4+H4</f>
        <v>546751.36199999996</v>
      </c>
      <c r="J4" s="283">
        <f t="shared" si="0"/>
        <v>1435.0429448818898</v>
      </c>
      <c r="K4" s="256">
        <f t="shared" si="1"/>
        <v>9.1915583493532058E-2</v>
      </c>
    </row>
    <row r="5" spans="1:20">
      <c r="A5" s="176" t="s">
        <v>128</v>
      </c>
      <c r="B5" s="148"/>
      <c r="C5" s="154">
        <v>23346</v>
      </c>
      <c r="D5" s="283">
        <v>-631</v>
      </c>
      <c r="E5" s="178">
        <v>54357499.741999999</v>
      </c>
      <c r="F5" s="178">
        <v>-25442340</v>
      </c>
      <c r="G5" s="178">
        <v>20492468</v>
      </c>
      <c r="H5" s="184">
        <f t="shared" si="2"/>
        <v>-4949872</v>
      </c>
      <c r="I5" s="155">
        <f t="shared" si="3"/>
        <v>49407627.741999999</v>
      </c>
      <c r="J5" s="283">
        <f t="shared" si="0"/>
        <v>2116.320900454039</v>
      </c>
      <c r="K5" s="256">
        <f t="shared" si="1"/>
        <v>0.11619783433710236</v>
      </c>
    </row>
    <row r="6" spans="1:20">
      <c r="A6" s="176" t="s">
        <v>129</v>
      </c>
      <c r="B6" s="148"/>
      <c r="C6" s="154">
        <v>9903</v>
      </c>
      <c r="D6" s="283">
        <v>-269</v>
      </c>
      <c r="E6" s="178">
        <v>7219460.682</v>
      </c>
      <c r="F6" s="178">
        <v>-3288593</v>
      </c>
      <c r="G6" s="178">
        <v>2735330</v>
      </c>
      <c r="H6" s="184">
        <f t="shared" si="2"/>
        <v>-553263</v>
      </c>
      <c r="I6" s="155">
        <f t="shared" si="3"/>
        <v>6666197.682</v>
      </c>
      <c r="J6" s="283">
        <f t="shared" si="0"/>
        <v>673.14931657073612</v>
      </c>
      <c r="K6" s="256">
        <f t="shared" si="1"/>
        <v>0.13809847492982025</v>
      </c>
    </row>
    <row r="7" spans="1:20">
      <c r="A7" s="176" t="s">
        <v>130</v>
      </c>
      <c r="B7" s="148"/>
      <c r="C7" s="154">
        <v>1910</v>
      </c>
      <c r="D7" s="283">
        <v>-51</v>
      </c>
      <c r="E7" s="178">
        <v>116204907.98800001</v>
      </c>
      <c r="F7" s="178">
        <v>-54469939</v>
      </c>
      <c r="G7" s="178">
        <v>43737316</v>
      </c>
      <c r="H7" s="184">
        <f t="shared" si="2"/>
        <v>-10732623</v>
      </c>
      <c r="I7" s="155">
        <f t="shared" si="3"/>
        <v>105472284.98800001</v>
      </c>
      <c r="J7" s="283">
        <f t="shared" si="0"/>
        <v>55221.091616753933</v>
      </c>
      <c r="K7" s="256">
        <f t="shared" si="1"/>
        <v>9.1137609360644647E-2</v>
      </c>
    </row>
    <row r="8" spans="1:20">
      <c r="A8" s="176" t="s">
        <v>131</v>
      </c>
      <c r="B8" s="148"/>
      <c r="C8" s="154">
        <v>50</v>
      </c>
      <c r="D8" s="283">
        <v>-6</v>
      </c>
      <c r="E8" s="178">
        <v>3652455.84</v>
      </c>
      <c r="F8" s="178">
        <v>-1627128</v>
      </c>
      <c r="G8" s="178">
        <v>1383853</v>
      </c>
      <c r="H8" s="184">
        <f t="shared" si="2"/>
        <v>-243275</v>
      </c>
      <c r="I8" s="155">
        <f t="shared" si="3"/>
        <v>3409180.84</v>
      </c>
      <c r="J8" s="283">
        <f t="shared" si="0"/>
        <v>68183.616800000003</v>
      </c>
      <c r="K8" s="256">
        <f t="shared" si="1"/>
        <v>8.8492010351040956E-2</v>
      </c>
    </row>
    <row r="9" spans="1:20">
      <c r="A9" s="176" t="s">
        <v>132</v>
      </c>
      <c r="B9" s="148"/>
      <c r="C9" s="154">
        <v>23</v>
      </c>
      <c r="D9" s="283"/>
      <c r="E9" s="178">
        <f>85256588.48-E10</f>
        <v>56200784.480000004</v>
      </c>
      <c r="F9" s="178">
        <v>-49934068</v>
      </c>
      <c r="G9" s="178">
        <f>89487500-G10</f>
        <v>54487500</v>
      </c>
      <c r="H9" s="184">
        <f t="shared" si="2"/>
        <v>4553432</v>
      </c>
      <c r="I9" s="155">
        <f t="shared" si="3"/>
        <v>60754216.480000004</v>
      </c>
      <c r="J9" s="283">
        <f>(I9+I10)/C9</f>
        <v>3904783.4991304348</v>
      </c>
      <c r="K9" s="256">
        <f>I30/(I9+I10)</f>
        <v>6.175568975440901E-2</v>
      </c>
    </row>
    <row r="10" spans="1:20">
      <c r="A10" s="176" t="s">
        <v>170</v>
      </c>
      <c r="B10" s="148"/>
      <c r="C10" s="154"/>
      <c r="D10" s="283"/>
      <c r="E10" s="178">
        <v>29055804</v>
      </c>
      <c r="F10" s="178">
        <v>-35000000</v>
      </c>
      <c r="G10" s="178">
        <v>35000000</v>
      </c>
      <c r="H10" s="184">
        <f t="shared" si="2"/>
        <v>0</v>
      </c>
      <c r="I10" s="155">
        <f t="shared" si="3"/>
        <v>29055804</v>
      </c>
      <c r="J10" s="283"/>
    </row>
    <row r="11" spans="1:20">
      <c r="A11" s="176" t="s">
        <v>171</v>
      </c>
      <c r="B11" s="148"/>
      <c r="C11" s="154">
        <v>53</v>
      </c>
      <c r="D11" s="283">
        <v>-5</v>
      </c>
      <c r="E11" s="178">
        <v>8013.9210000000003</v>
      </c>
      <c r="F11" s="178"/>
      <c r="G11" s="178"/>
      <c r="H11" s="184">
        <f t="shared" si="2"/>
        <v>0</v>
      </c>
      <c r="I11" s="155">
        <f t="shared" si="3"/>
        <v>8013.9210000000003</v>
      </c>
      <c r="J11" s="283">
        <f>I11/C11</f>
        <v>151.20605660377359</v>
      </c>
      <c r="K11" s="256">
        <f>I31/I11</f>
        <v>0.20661421543836031</v>
      </c>
    </row>
    <row r="12" spans="1:20">
      <c r="A12" s="176" t="s">
        <v>133</v>
      </c>
      <c r="B12" s="148"/>
      <c r="C12" s="154">
        <v>1203</v>
      </c>
      <c r="D12" s="283">
        <v>-46</v>
      </c>
      <c r="E12" s="178">
        <v>4055003.0460000001</v>
      </c>
      <c r="F12" s="178">
        <v>-1751695</v>
      </c>
      <c r="G12" s="178">
        <v>1396018</v>
      </c>
      <c r="H12" s="184">
        <f t="shared" si="2"/>
        <v>-355677</v>
      </c>
      <c r="I12" s="155">
        <f t="shared" si="3"/>
        <v>3699326.0460000001</v>
      </c>
      <c r="J12" s="283">
        <f>I12/C12</f>
        <v>3075.0839950124687</v>
      </c>
      <c r="K12" s="256">
        <f>I32/I12</f>
        <v>8.9328067637431494E-2</v>
      </c>
    </row>
    <row r="13" spans="1:20">
      <c r="A13" s="176" t="s">
        <v>134</v>
      </c>
      <c r="B13" s="148"/>
      <c r="C13" s="154">
        <v>1218</v>
      </c>
      <c r="D13" s="283">
        <v>-47</v>
      </c>
      <c r="E13" s="178">
        <v>336330.02</v>
      </c>
      <c r="F13" s="178">
        <v>-139725</v>
      </c>
      <c r="G13" s="178">
        <v>118877</v>
      </c>
      <c r="H13" s="184">
        <f t="shared" si="2"/>
        <v>-20848</v>
      </c>
      <c r="I13" s="155">
        <f t="shared" si="3"/>
        <v>315482.02</v>
      </c>
      <c r="J13" s="283">
        <f>I13/C13</f>
        <v>259.01643678160923</v>
      </c>
      <c r="K13" s="256">
        <f>I33/I13</f>
        <v>0.16591175978903647</v>
      </c>
      <c r="S13" s="214"/>
    </row>
    <row r="14" spans="1:20">
      <c r="A14" s="176" t="s">
        <v>172</v>
      </c>
      <c r="B14" s="148"/>
      <c r="C14" s="154">
        <v>432</v>
      </c>
      <c r="D14" s="283">
        <v>8</v>
      </c>
      <c r="E14" s="178">
        <v>865886.23600000003</v>
      </c>
      <c r="F14" s="178"/>
      <c r="G14" s="178"/>
      <c r="H14" s="184"/>
      <c r="I14" s="155">
        <f t="shared" si="3"/>
        <v>865886.23600000003</v>
      </c>
      <c r="J14" s="283">
        <f>I14/C14</f>
        <v>2004.3662870370372</v>
      </c>
      <c r="K14" s="256">
        <f>I34/I14</f>
        <v>0.64502840763483382</v>
      </c>
      <c r="S14" s="184"/>
      <c r="T14" s="184"/>
    </row>
    <row r="15" spans="1:20">
      <c r="A15" s="176" t="s">
        <v>173</v>
      </c>
      <c r="B15" s="148"/>
      <c r="C15" s="154">
        <v>0</v>
      </c>
      <c r="D15" s="188"/>
      <c r="E15" s="178">
        <v>388239.98200000002</v>
      </c>
      <c r="F15" s="178"/>
      <c r="G15" s="178"/>
      <c r="H15" s="184">
        <f t="shared" si="2"/>
        <v>0</v>
      </c>
      <c r="I15" s="155">
        <f t="shared" si="3"/>
        <v>388239.98200000002</v>
      </c>
      <c r="J15" s="213"/>
      <c r="S15" s="184"/>
      <c r="T15" s="184"/>
    </row>
    <row r="16" spans="1:20">
      <c r="A16" s="176" t="s">
        <v>174</v>
      </c>
      <c r="B16" s="148"/>
      <c r="C16" s="154">
        <v>0</v>
      </c>
      <c r="D16" s="189"/>
      <c r="E16" s="178">
        <v>203174.64799999999</v>
      </c>
      <c r="F16" s="178"/>
      <c r="G16" s="178"/>
      <c r="H16" s="184">
        <f t="shared" si="2"/>
        <v>0</v>
      </c>
      <c r="I16" s="155">
        <f t="shared" si="3"/>
        <v>203174.64799999999</v>
      </c>
      <c r="J16" s="213"/>
      <c r="T16" s="214"/>
    </row>
    <row r="17" spans="1:31">
      <c r="A17" s="148"/>
      <c r="B17" s="148"/>
      <c r="C17" s="156">
        <f t="shared" ref="C17:I17" si="4">SUM(C3:C16)</f>
        <v>260885</v>
      </c>
      <c r="D17" s="156">
        <f t="shared" si="4"/>
        <v>-7217</v>
      </c>
      <c r="E17" s="156">
        <f t="shared" si="4"/>
        <v>544642264.96499991</v>
      </c>
      <c r="F17" s="156">
        <f t="shared" si="4"/>
        <v>-295588878</v>
      </c>
      <c r="G17" s="156">
        <f t="shared" si="4"/>
        <v>262440569</v>
      </c>
      <c r="H17" s="156">
        <f t="shared" si="4"/>
        <v>-33148309</v>
      </c>
      <c r="I17" s="156">
        <f t="shared" si="4"/>
        <v>511493955.96499991</v>
      </c>
    </row>
    <row r="18" spans="1:31" ht="15.75" thickBot="1">
      <c r="A18" s="148"/>
      <c r="B18" s="148"/>
      <c r="C18" s="148"/>
      <c r="E18" s="148"/>
      <c r="F18" s="148"/>
      <c r="G18" s="148"/>
      <c r="I18" s="148"/>
    </row>
    <row r="19" spans="1:31">
      <c r="A19" s="148" t="s">
        <v>19</v>
      </c>
      <c r="B19" s="148"/>
      <c r="C19" s="157">
        <f t="shared" ref="C19:I19" si="5">C3+C4</f>
        <v>222747</v>
      </c>
      <c r="D19" s="157">
        <f t="shared" si="5"/>
        <v>-6170</v>
      </c>
      <c r="E19" s="158">
        <f t="shared" si="5"/>
        <v>272094704.38</v>
      </c>
      <c r="F19" s="158">
        <f t="shared" si="5"/>
        <v>-123935390</v>
      </c>
      <c r="G19" s="158">
        <f t="shared" si="5"/>
        <v>103089207</v>
      </c>
      <c r="H19" s="158">
        <f t="shared" si="5"/>
        <v>-20846183</v>
      </c>
      <c r="I19" s="157">
        <f t="shared" si="5"/>
        <v>251248521.38</v>
      </c>
    </row>
    <row r="20" spans="1:31" ht="7.15" customHeight="1">
      <c r="A20" s="148"/>
      <c r="B20" s="148"/>
      <c r="C20" s="159"/>
      <c r="D20" s="159"/>
      <c r="E20" s="148"/>
      <c r="F20" s="148"/>
      <c r="G20" s="148"/>
      <c r="H20" s="148"/>
      <c r="I20" s="159"/>
    </row>
    <row r="21" spans="1:31" ht="15.75" thickBot="1">
      <c r="A21" s="148" t="s">
        <v>175</v>
      </c>
      <c r="B21" s="148"/>
      <c r="C21" s="173">
        <f t="shared" ref="C21:I21" si="6">SUM(C5:C8,C11:C13)</f>
        <v>37683</v>
      </c>
      <c r="D21" s="173">
        <f t="shared" si="6"/>
        <v>-1055</v>
      </c>
      <c r="E21" s="174">
        <f t="shared" si="6"/>
        <v>185833671.23900002</v>
      </c>
      <c r="F21" s="174">
        <f t="shared" si="6"/>
        <v>-86719420</v>
      </c>
      <c r="G21" s="174">
        <f t="shared" si="6"/>
        <v>69863862</v>
      </c>
      <c r="H21" s="174">
        <f t="shared" si="6"/>
        <v>-16855558</v>
      </c>
      <c r="I21" s="173">
        <f t="shared" si="6"/>
        <v>168978113.23900002</v>
      </c>
      <c r="Z21" s="1" t="s">
        <v>314</v>
      </c>
    </row>
    <row r="22" spans="1:31">
      <c r="A22" s="148"/>
      <c r="B22" s="148"/>
      <c r="C22" s="148"/>
      <c r="D22" s="148"/>
      <c r="E22" s="148"/>
      <c r="M22" s="1" t="s">
        <v>322</v>
      </c>
      <c r="Z22" s="1" t="s">
        <v>210</v>
      </c>
      <c r="AA22" s="257" t="s">
        <v>338</v>
      </c>
      <c r="AC22" s="1" t="s">
        <v>212</v>
      </c>
      <c r="AD22" s="257" t="s">
        <v>337</v>
      </c>
    </row>
    <row r="23" spans="1:31" ht="53.45" customHeight="1">
      <c r="A23" s="149"/>
      <c r="B23" s="160"/>
      <c r="C23" s="168" t="s">
        <v>176</v>
      </c>
      <c r="D23" s="168" t="s">
        <v>177</v>
      </c>
      <c r="E23" s="152" t="s">
        <v>178</v>
      </c>
      <c r="F23" s="152" t="s">
        <v>179</v>
      </c>
      <c r="G23" s="152" t="s">
        <v>180</v>
      </c>
      <c r="H23" s="152" t="s">
        <v>181</v>
      </c>
      <c r="I23" s="152" t="s">
        <v>182</v>
      </c>
      <c r="O23" s="258" t="str">
        <f>AA22&amp;" Billed Schedule 75 Revenue"</f>
        <v>March Billed Schedule 75 Revenue</v>
      </c>
      <c r="P23" s="258" t="str">
        <f>AA22&amp;" Billed kWhs"</f>
        <v>March Billed kWhs</v>
      </c>
      <c r="Q23" s="258" t="str">
        <f>AA22&amp;" Unbilled kWhs"</f>
        <v>March Unbilled kWhs</v>
      </c>
      <c r="R23" s="258" t="s">
        <v>320</v>
      </c>
      <c r="S23" s="258" t="s">
        <v>213</v>
      </c>
      <c r="T23" s="258" t="str">
        <f>AD22&amp;" Unbilled kWhs reversal"</f>
        <v>February Unbilled kWhs reversal</v>
      </c>
      <c r="U23" s="258" t="s">
        <v>320</v>
      </c>
      <c r="V23" s="258" t="str">
        <f>AD22&amp;" Schedule 75 Unbilled Reversal"</f>
        <v>February Schedule 75 Unbilled Reversal</v>
      </c>
      <c r="X23" s="258" t="str">
        <f>"Total "&amp;AA22&amp;" Schedule 75 Revenue"</f>
        <v>Total March Schedule 75 Revenue</v>
      </c>
      <c r="Z23" s="258" t="str">
        <f>"Calendar "&amp;AA22&amp;" Usage"</f>
        <v>Calendar March Usage</v>
      </c>
      <c r="AA23" s="258" t="str">
        <f>R23</f>
        <v>11/1/2018 rate</v>
      </c>
      <c r="AB23" s="258" t="s">
        <v>214</v>
      </c>
      <c r="AC23" s="258" t="s">
        <v>215</v>
      </c>
      <c r="AD23" s="258" t="str">
        <f>"implied "&amp;AD22&amp;" unbilled/Cancel-Rebill True-up kWhs"</f>
        <v>implied February unbilled/Cancel-Rebill True-up kWhs</v>
      </c>
    </row>
    <row r="24" spans="1:31">
      <c r="A24" s="176" t="s">
        <v>127</v>
      </c>
      <c r="B24" s="148"/>
      <c r="C24" s="177">
        <v>2037510</v>
      </c>
      <c r="D24" s="177">
        <v>24865578.710000001</v>
      </c>
      <c r="E24" s="179">
        <v>-11315139</v>
      </c>
      <c r="F24" s="179">
        <v>9656344</v>
      </c>
      <c r="G24" s="170">
        <f>SUM(D24:F24)</f>
        <v>23206783.710000001</v>
      </c>
      <c r="H24" s="170">
        <f>-J62</f>
        <v>36401.039499999992</v>
      </c>
      <c r="I24" s="170">
        <f>SUM(G24:H24)</f>
        <v>23243184.749500003</v>
      </c>
      <c r="M24" s="1" t="s">
        <v>216</v>
      </c>
      <c r="O24" s="281">
        <v>-314980.34000000003</v>
      </c>
      <c r="P24" s="259">
        <f t="shared" ref="P24:P29" si="7">E3</f>
        <v>271502364.01800001</v>
      </c>
      <c r="Q24" s="259">
        <f t="shared" ref="Q24:Q29" si="8">G3</f>
        <v>102864779</v>
      </c>
      <c r="R24" s="260">
        <v>-1.16E-3</v>
      </c>
      <c r="S24" s="261">
        <f>Q24*R24</f>
        <v>-119323.14363999999</v>
      </c>
      <c r="T24" s="259">
        <f t="shared" ref="T24:T29" si="9">F3</f>
        <v>-123665373</v>
      </c>
      <c r="U24" s="260">
        <f>R24</f>
        <v>-1.16E-3</v>
      </c>
      <c r="V24" s="262">
        <f>T24*U24</f>
        <v>143451.83267999999</v>
      </c>
      <c r="X24" s="263">
        <f>O24+S24+V24</f>
        <v>-290851.65096</v>
      </c>
      <c r="Z24" s="264">
        <f>P24+Q24+T24</f>
        <v>250701770.01800001</v>
      </c>
      <c r="AA24" s="188">
        <f>R24</f>
        <v>-1.16E-3</v>
      </c>
      <c r="AB24" s="214">
        <f>Z24*AA24</f>
        <v>-290814.05322087999</v>
      </c>
      <c r="AC24" s="263">
        <f>X24-AB24</f>
        <v>-37.597739120014012</v>
      </c>
      <c r="AD24" s="264">
        <f>AC24/U24</f>
        <v>32411.844068977596</v>
      </c>
      <c r="AE24" s="265">
        <f>AC24/X24</f>
        <v>1.2926775212008241E-4</v>
      </c>
    </row>
    <row r="25" spans="1:31">
      <c r="A25" s="176" t="s">
        <v>169</v>
      </c>
      <c r="B25" s="148"/>
      <c r="C25" s="177">
        <v>3438</v>
      </c>
      <c r="D25" s="177">
        <v>54445.31</v>
      </c>
      <c r="E25" s="179">
        <v>-15939</v>
      </c>
      <c r="F25" s="179">
        <v>13167</v>
      </c>
      <c r="G25" s="170">
        <f t="shared" ref="G25:G33" si="10">SUM(D25:F25)</f>
        <v>51673.31</v>
      </c>
      <c r="H25" s="170">
        <f t="shared" ref="H25:H30" si="11">-J63</f>
        <v>-1357.6404200000002</v>
      </c>
      <c r="I25" s="170">
        <f t="shared" ref="I25:I34" si="12">SUM(G25:H25)</f>
        <v>50315.669579999994</v>
      </c>
      <c r="M25" s="1" t="s">
        <v>217</v>
      </c>
      <c r="O25" s="281">
        <v>-687.04</v>
      </c>
      <c r="P25" s="259">
        <f t="shared" si="7"/>
        <v>592340.36199999996</v>
      </c>
      <c r="Q25" s="259">
        <f t="shared" si="8"/>
        <v>224428</v>
      </c>
      <c r="R25" s="260">
        <v>-1.16E-3</v>
      </c>
      <c r="S25" s="261">
        <f>Q25*R25</f>
        <v>-260.33647999999999</v>
      </c>
      <c r="T25" s="259">
        <f t="shared" si="9"/>
        <v>-270017</v>
      </c>
      <c r="U25" s="260">
        <f t="shared" ref="U25:U32" si="13">R25</f>
        <v>-1.16E-3</v>
      </c>
      <c r="V25" s="262">
        <f t="shared" ref="V25:V32" si="14">T25*U25</f>
        <v>313.21972</v>
      </c>
      <c r="X25" s="263">
        <f t="shared" ref="X25:X32" si="15">O25+S25+V25</f>
        <v>-634.15675999999985</v>
      </c>
      <c r="Z25" s="264">
        <f t="shared" ref="Z25:Z32" si="16">P25+Q25+T25</f>
        <v>546751.36199999996</v>
      </c>
      <c r="AA25" s="188">
        <f t="shared" ref="AA25:AA32" si="17">R25</f>
        <v>-1.16E-3</v>
      </c>
      <c r="AB25" s="214">
        <f t="shared" ref="AB25:AB32" si="18">Z25*AA25</f>
        <v>-634.23157991999994</v>
      </c>
      <c r="AC25" s="263">
        <f t="shared" ref="AC25:AC32" si="19">X25-AB25</f>
        <v>7.4819920000095408E-2</v>
      </c>
      <c r="AD25" s="264">
        <f t="shared" ref="AD25:AD32" si="20">AC25/U25</f>
        <v>-64.499931034565009</v>
      </c>
      <c r="AE25" s="265">
        <f t="shared" ref="AE25:AE33" si="21">AC25/X25</f>
        <v>-1.1798332008649631E-4</v>
      </c>
    </row>
    <row r="26" spans="1:31">
      <c r="A26" s="176" t="s">
        <v>128</v>
      </c>
      <c r="B26" s="148"/>
      <c r="C26" s="177">
        <v>473015.25</v>
      </c>
      <c r="D26" s="177">
        <v>6316223.75</v>
      </c>
      <c r="E26" s="179">
        <v>-3005807</v>
      </c>
      <c r="F26" s="179">
        <v>2477947</v>
      </c>
      <c r="G26" s="170">
        <f t="shared" si="10"/>
        <v>5788363.75</v>
      </c>
      <c r="H26" s="170">
        <f t="shared" si="11"/>
        <v>29402.239679999999</v>
      </c>
      <c r="I26" s="170">
        <f t="shared" si="12"/>
        <v>5817765.9896799996</v>
      </c>
      <c r="M26" s="1" t="s">
        <v>218</v>
      </c>
      <c r="O26" s="281">
        <v>29351.8</v>
      </c>
      <c r="P26" s="259">
        <f t="shared" si="7"/>
        <v>54357499.741999999</v>
      </c>
      <c r="Q26" s="259">
        <f t="shared" si="8"/>
        <v>20492468</v>
      </c>
      <c r="R26" s="266">
        <v>5.4000000000000001E-4</v>
      </c>
      <c r="S26" s="261">
        <f>Q26*R26</f>
        <v>11065.932720000001</v>
      </c>
      <c r="T26" s="259">
        <f t="shared" si="9"/>
        <v>-25442340</v>
      </c>
      <c r="U26" s="260">
        <f t="shared" si="13"/>
        <v>5.4000000000000001E-4</v>
      </c>
      <c r="V26" s="262">
        <f t="shared" si="14"/>
        <v>-13738.863600000001</v>
      </c>
      <c r="X26" s="263">
        <f t="shared" si="15"/>
        <v>26678.869119999999</v>
      </c>
      <c r="Z26" s="264">
        <f t="shared" si="16"/>
        <v>49407627.741999999</v>
      </c>
      <c r="AA26" s="267">
        <f t="shared" si="17"/>
        <v>5.4000000000000001E-4</v>
      </c>
      <c r="AB26" s="214">
        <f t="shared" si="18"/>
        <v>26680.118980679999</v>
      </c>
      <c r="AC26" s="263">
        <f t="shared" si="19"/>
        <v>-1.2498606799999834</v>
      </c>
      <c r="AD26" s="264">
        <f t="shared" si="20"/>
        <v>-2314.556814814784</v>
      </c>
      <c r="AE26" s="265">
        <f t="shared" si="21"/>
        <v>-4.6848338075282832E-5</v>
      </c>
    </row>
    <row r="27" spans="1:31">
      <c r="A27" s="176" t="s">
        <v>129</v>
      </c>
      <c r="B27" s="148"/>
      <c r="C27" s="177">
        <v>199704</v>
      </c>
      <c r="D27" s="177">
        <v>996996.51</v>
      </c>
      <c r="E27" s="179">
        <v>-467667</v>
      </c>
      <c r="F27" s="179">
        <v>410579</v>
      </c>
      <c r="G27" s="170">
        <f t="shared" si="10"/>
        <v>939908.51</v>
      </c>
      <c r="H27" s="170">
        <f t="shared" si="11"/>
        <v>2838.2391900000002</v>
      </c>
      <c r="I27" s="170">
        <f t="shared" si="12"/>
        <v>942746.74919</v>
      </c>
      <c r="M27" s="1" t="s">
        <v>219</v>
      </c>
      <c r="O27" s="281">
        <v>3898.97</v>
      </c>
      <c r="P27" s="259">
        <f t="shared" si="7"/>
        <v>7219460.682</v>
      </c>
      <c r="Q27" s="259">
        <f t="shared" si="8"/>
        <v>2735330</v>
      </c>
      <c r="R27" s="266">
        <v>5.4000000000000001E-4</v>
      </c>
      <c r="S27" s="261">
        <f t="shared" ref="S27:S32" si="22">Q27*R27</f>
        <v>1477.0781999999999</v>
      </c>
      <c r="T27" s="259">
        <f t="shared" si="9"/>
        <v>-3288593</v>
      </c>
      <c r="U27" s="260">
        <f t="shared" si="13"/>
        <v>5.4000000000000001E-4</v>
      </c>
      <c r="V27" s="262">
        <f t="shared" si="14"/>
        <v>-1775.84022</v>
      </c>
      <c r="X27" s="263">
        <f t="shared" si="15"/>
        <v>3600.2079799999992</v>
      </c>
      <c r="Z27" s="264">
        <f t="shared" si="16"/>
        <v>6666197.682</v>
      </c>
      <c r="AA27" s="267">
        <f t="shared" si="17"/>
        <v>5.4000000000000001E-4</v>
      </c>
      <c r="AB27" s="214">
        <f t="shared" si="18"/>
        <v>3599.7467482800002</v>
      </c>
      <c r="AC27" s="263">
        <f t="shared" si="19"/>
        <v>0.4612317199989775</v>
      </c>
      <c r="AD27" s="264">
        <f t="shared" si="20"/>
        <v>854.13281481292131</v>
      </c>
      <c r="AE27" s="265">
        <f t="shared" si="21"/>
        <v>1.2811252087691267E-4</v>
      </c>
    </row>
    <row r="28" spans="1:31">
      <c r="A28" s="176" t="s">
        <v>130</v>
      </c>
      <c r="B28" s="148"/>
      <c r="C28" s="177">
        <v>953873.32</v>
      </c>
      <c r="D28" s="177">
        <v>10590637.51</v>
      </c>
      <c r="E28" s="179">
        <v>-4558888</v>
      </c>
      <c r="F28" s="179">
        <v>3776023</v>
      </c>
      <c r="G28" s="170">
        <f t="shared" si="10"/>
        <v>9807772.5099999998</v>
      </c>
      <c r="H28" s="170">
        <f t="shared" si="11"/>
        <v>48833.434649999996</v>
      </c>
      <c r="I28" s="170">
        <f t="shared" si="12"/>
        <v>9856605.94465</v>
      </c>
      <c r="M28" s="1" t="s">
        <v>220</v>
      </c>
      <c r="O28" s="281">
        <v>62750.71</v>
      </c>
      <c r="P28" s="259">
        <f t="shared" si="7"/>
        <v>116204907.98800001</v>
      </c>
      <c r="Q28" s="259">
        <f t="shared" si="8"/>
        <v>43737316</v>
      </c>
      <c r="R28" s="266">
        <v>5.4000000000000001E-4</v>
      </c>
      <c r="S28" s="261">
        <f t="shared" si="22"/>
        <v>23618.15064</v>
      </c>
      <c r="T28" s="259">
        <f t="shared" si="9"/>
        <v>-54469939</v>
      </c>
      <c r="U28" s="260">
        <f t="shared" si="13"/>
        <v>5.4000000000000001E-4</v>
      </c>
      <c r="V28" s="262">
        <f t="shared" si="14"/>
        <v>-29413.767060000002</v>
      </c>
      <c r="X28" s="263">
        <f t="shared" si="15"/>
        <v>56955.093580000001</v>
      </c>
      <c r="Z28" s="264">
        <f t="shared" si="16"/>
        <v>105472284.98800001</v>
      </c>
      <c r="AA28" s="267">
        <f t="shared" si="17"/>
        <v>5.4000000000000001E-4</v>
      </c>
      <c r="AB28" s="214">
        <f t="shared" si="18"/>
        <v>56955.033893520005</v>
      </c>
      <c r="AC28" s="263">
        <f t="shared" si="19"/>
        <v>5.9686479995434638E-2</v>
      </c>
      <c r="AD28" s="264">
        <f t="shared" si="20"/>
        <v>110.53051851006414</v>
      </c>
      <c r="AE28" s="265">
        <f t="shared" si="21"/>
        <v>1.0479568418511699E-6</v>
      </c>
    </row>
    <row r="29" spans="1:31">
      <c r="A29" s="176" t="s">
        <v>131</v>
      </c>
      <c r="B29" s="148"/>
      <c r="C29" s="177">
        <v>25000</v>
      </c>
      <c r="D29" s="177">
        <v>323213.15999999997</v>
      </c>
      <c r="E29" s="179">
        <v>-133744</v>
      </c>
      <c r="F29" s="179">
        <v>116951</v>
      </c>
      <c r="G29" s="170">
        <f t="shared" si="10"/>
        <v>306420.15999999997</v>
      </c>
      <c r="H29" s="170">
        <f t="shared" si="11"/>
        <v>909.84850000000006</v>
      </c>
      <c r="I29" s="170">
        <f t="shared" si="12"/>
        <v>307330.0085</v>
      </c>
      <c r="M29" s="1" t="s">
        <v>221</v>
      </c>
      <c r="O29" s="281">
        <v>1972.37</v>
      </c>
      <c r="P29" s="259">
        <f t="shared" si="7"/>
        <v>3652455.84</v>
      </c>
      <c r="Q29" s="259">
        <f t="shared" si="8"/>
        <v>1383853</v>
      </c>
      <c r="R29" s="266">
        <v>5.4000000000000001E-4</v>
      </c>
      <c r="S29" s="261">
        <f t="shared" si="22"/>
        <v>747.28062</v>
      </c>
      <c r="T29" s="259">
        <f t="shared" si="9"/>
        <v>-1627128</v>
      </c>
      <c r="U29" s="260">
        <f t="shared" si="13"/>
        <v>5.4000000000000001E-4</v>
      </c>
      <c r="V29" s="262">
        <f t="shared" si="14"/>
        <v>-878.64912000000004</v>
      </c>
      <c r="X29" s="263">
        <f t="shared" si="15"/>
        <v>1841.0014999999999</v>
      </c>
      <c r="Z29" s="264">
        <f t="shared" si="16"/>
        <v>3409180.84</v>
      </c>
      <c r="AA29" s="267">
        <f t="shared" si="17"/>
        <v>5.4000000000000001E-4</v>
      </c>
      <c r="AB29" s="214">
        <f t="shared" si="18"/>
        <v>1840.9576536</v>
      </c>
      <c r="AC29" s="263">
        <f t="shared" si="19"/>
        <v>4.3846399999893038E-2</v>
      </c>
      <c r="AD29" s="264">
        <f t="shared" si="20"/>
        <v>81.197037036838964</v>
      </c>
      <c r="AE29" s="265">
        <f t="shared" si="21"/>
        <v>2.3816601996192313E-5</v>
      </c>
    </row>
    <row r="30" spans="1:31">
      <c r="A30" s="176" t="s">
        <v>132</v>
      </c>
      <c r="B30" s="148"/>
      <c r="C30" s="177">
        <v>552000</v>
      </c>
      <c r="D30" s="177">
        <f>5296326.75-80137.08</f>
        <v>5216189.67</v>
      </c>
      <c r="E30" s="179">
        <v>-5500558</v>
      </c>
      <c r="F30" s="179">
        <v>5841804</v>
      </c>
      <c r="G30" s="170">
        <f t="shared" si="10"/>
        <v>5557435.6699999999</v>
      </c>
      <c r="H30" s="170">
        <f t="shared" si="11"/>
        <v>-11155.9084</v>
      </c>
      <c r="I30" s="170">
        <f t="shared" si="12"/>
        <v>5546279.7615999999</v>
      </c>
      <c r="J30" s="214"/>
      <c r="M30" s="1" t="s">
        <v>222</v>
      </c>
      <c r="O30" s="281">
        <v>4.3</v>
      </c>
      <c r="P30" s="259">
        <f>E11</f>
        <v>8013.9210000000003</v>
      </c>
      <c r="Q30" s="259">
        <f>G11</f>
        <v>0</v>
      </c>
      <c r="R30" s="266">
        <v>5.4000000000000001E-4</v>
      </c>
      <c r="S30" s="261">
        <f t="shared" si="22"/>
        <v>0</v>
      </c>
      <c r="T30" s="259">
        <f>F11</f>
        <v>0</v>
      </c>
      <c r="U30" s="260">
        <f t="shared" si="13"/>
        <v>5.4000000000000001E-4</v>
      </c>
      <c r="V30" s="262">
        <f t="shared" si="14"/>
        <v>0</v>
      </c>
      <c r="X30" s="263">
        <f t="shared" si="15"/>
        <v>4.3</v>
      </c>
      <c r="Z30" s="264">
        <f t="shared" si="16"/>
        <v>8013.9210000000003</v>
      </c>
      <c r="AA30" s="267">
        <f t="shared" si="17"/>
        <v>5.4000000000000001E-4</v>
      </c>
      <c r="AB30" s="214">
        <f t="shared" si="18"/>
        <v>4.32751734</v>
      </c>
      <c r="AC30" s="263">
        <f t="shared" si="19"/>
        <v>-2.7517340000000168E-2</v>
      </c>
      <c r="AD30" s="264">
        <f t="shared" si="20"/>
        <v>-50.95803703703735</v>
      </c>
      <c r="AE30" s="265">
        <f t="shared" si="21"/>
        <v>-6.3993813953488769E-3</v>
      </c>
    </row>
    <row r="31" spans="1:31">
      <c r="A31" s="176" t="s">
        <v>171</v>
      </c>
      <c r="B31" s="148"/>
      <c r="C31" s="177">
        <v>1100</v>
      </c>
      <c r="D31" s="177">
        <v>1655.79</v>
      </c>
      <c r="E31" s="179"/>
      <c r="F31" s="179"/>
      <c r="G31" s="170">
        <f t="shared" si="10"/>
        <v>1655.79</v>
      </c>
      <c r="H31" s="170">
        <f>-J70</f>
        <v>0</v>
      </c>
      <c r="I31" s="170">
        <f t="shared" si="12"/>
        <v>1655.79</v>
      </c>
      <c r="M31" s="1" t="s">
        <v>223</v>
      </c>
      <c r="O31" s="281">
        <v>2193.11</v>
      </c>
      <c r="P31" s="259">
        <f>E12</f>
        <v>4055003.0460000001</v>
      </c>
      <c r="Q31" s="259">
        <f>G12</f>
        <v>1396018</v>
      </c>
      <c r="R31" s="266">
        <v>5.4000000000000001E-4</v>
      </c>
      <c r="S31" s="261">
        <f t="shared" si="22"/>
        <v>753.84972000000005</v>
      </c>
      <c r="T31" s="259">
        <f>F12</f>
        <v>-1751695</v>
      </c>
      <c r="U31" s="260">
        <f t="shared" si="13"/>
        <v>5.4000000000000001E-4</v>
      </c>
      <c r="V31" s="262">
        <f t="shared" si="14"/>
        <v>-945.9153</v>
      </c>
      <c r="X31" s="263">
        <f>O31+S31+V31</f>
        <v>2001.0444200000002</v>
      </c>
      <c r="Z31" s="264">
        <f t="shared" si="16"/>
        <v>3699326.0460000001</v>
      </c>
      <c r="AA31" s="267">
        <f t="shared" si="17"/>
        <v>5.4000000000000001E-4</v>
      </c>
      <c r="AB31" s="214">
        <f t="shared" si="18"/>
        <v>1997.63606484</v>
      </c>
      <c r="AC31" s="263">
        <f t="shared" si="19"/>
        <v>3.4083551600001556</v>
      </c>
      <c r="AD31" s="264">
        <f t="shared" si="20"/>
        <v>6311.7688148151028</v>
      </c>
      <c r="AE31" s="265">
        <f t="shared" si="21"/>
        <v>1.7032881059182861E-3</v>
      </c>
    </row>
    <row r="32" spans="1:31">
      <c r="A32" s="176" t="s">
        <v>133</v>
      </c>
      <c r="B32" s="148"/>
      <c r="C32" s="177">
        <v>24146</v>
      </c>
      <c r="D32" s="177">
        <v>359989.02</v>
      </c>
      <c r="E32" s="179">
        <v>-161544</v>
      </c>
      <c r="F32" s="179">
        <v>130497</v>
      </c>
      <c r="G32" s="170">
        <f t="shared" si="10"/>
        <v>328942.02</v>
      </c>
      <c r="H32" s="170">
        <f>-J71</f>
        <v>1511.6272499999998</v>
      </c>
      <c r="I32" s="170">
        <f t="shared" si="12"/>
        <v>330453.64725000004</v>
      </c>
      <c r="M32" s="1" t="s">
        <v>224</v>
      </c>
      <c r="O32" s="281">
        <v>182.15</v>
      </c>
      <c r="P32" s="259">
        <f>E13</f>
        <v>336330.02</v>
      </c>
      <c r="Q32" s="259">
        <f>G13</f>
        <v>118877</v>
      </c>
      <c r="R32" s="266">
        <v>5.4000000000000001E-4</v>
      </c>
      <c r="S32" s="261">
        <f t="shared" si="22"/>
        <v>64.193579999999997</v>
      </c>
      <c r="T32" s="259">
        <f>F13</f>
        <v>-139725</v>
      </c>
      <c r="U32" s="260">
        <f t="shared" si="13"/>
        <v>5.4000000000000001E-4</v>
      </c>
      <c r="V32" s="262">
        <f t="shared" si="14"/>
        <v>-75.451499999999996</v>
      </c>
      <c r="X32" s="263">
        <f t="shared" si="15"/>
        <v>170.89208000000002</v>
      </c>
      <c r="Z32" s="264">
        <f t="shared" si="16"/>
        <v>315482.02</v>
      </c>
      <c r="AA32" s="267">
        <f t="shared" si="17"/>
        <v>5.4000000000000001E-4</v>
      </c>
      <c r="AB32" s="214">
        <f t="shared" si="18"/>
        <v>170.3602908</v>
      </c>
      <c r="AC32" s="263">
        <f t="shared" si="19"/>
        <v>0.53178920000001995</v>
      </c>
      <c r="AD32" s="264">
        <f t="shared" si="20"/>
        <v>984.79481481485175</v>
      </c>
      <c r="AE32" s="265">
        <f t="shared" si="21"/>
        <v>3.1118422808126618E-3</v>
      </c>
    </row>
    <row r="33" spans="1:31">
      <c r="A33" s="176" t="s">
        <v>134</v>
      </c>
      <c r="B33" s="148"/>
      <c r="C33" s="177">
        <v>24540</v>
      </c>
      <c r="D33" s="177">
        <v>53463.46</v>
      </c>
      <c r="E33" s="179">
        <v>-22583</v>
      </c>
      <c r="F33" s="179">
        <v>21390</v>
      </c>
      <c r="G33" s="170">
        <f t="shared" si="10"/>
        <v>52270.46</v>
      </c>
      <c r="H33" s="170">
        <f>-J72</f>
        <v>71.717120000000008</v>
      </c>
      <c r="I33" s="170">
        <f t="shared" si="12"/>
        <v>52342.17712</v>
      </c>
      <c r="O33" s="187">
        <f>SUM(O24:O32)</f>
        <v>-215313.97000000009</v>
      </c>
      <c r="P33" s="268">
        <f>SUM(P24:P32)</f>
        <v>457928375.6189999</v>
      </c>
      <c r="Q33" s="268">
        <f>SUM(Q24:Q32)</f>
        <v>172953069</v>
      </c>
      <c r="S33" s="187">
        <f>SUM(S24:S32)</f>
        <v>-81856.994639999975</v>
      </c>
      <c r="T33" s="268">
        <f>SUM(T24:T32)</f>
        <v>-210654810</v>
      </c>
      <c r="V33" s="187">
        <f>SUM(V24:V32)</f>
        <v>96936.565600000002</v>
      </c>
      <c r="X33" s="187">
        <f>SUM(X24:X32)</f>
        <v>-200234.39904000002</v>
      </c>
      <c r="Z33" s="268">
        <f>SUM(Z24:Z32)</f>
        <v>420226634.6189999</v>
      </c>
      <c r="AB33" s="268">
        <f>SUM(AB24:AB32)</f>
        <v>-200200.10365173998</v>
      </c>
      <c r="AC33" s="187">
        <f>SUM(AC24:AC32)</f>
        <v>-34.295388260019422</v>
      </c>
      <c r="AD33" s="268">
        <f>SUM(AD24:AD32)</f>
        <v>38324.253286080981</v>
      </c>
      <c r="AE33" s="265">
        <f t="shared" si="21"/>
        <v>1.7127620640831234E-4</v>
      </c>
    </row>
    <row r="34" spans="1:31">
      <c r="A34" s="176" t="s">
        <v>183</v>
      </c>
      <c r="B34" s="148"/>
      <c r="C34" s="170"/>
      <c r="D34" s="177">
        <v>558521.22</v>
      </c>
      <c r="E34" s="177"/>
      <c r="F34" s="177"/>
      <c r="G34" s="170">
        <f>SUM(D34:F34)</f>
        <v>558521.22</v>
      </c>
      <c r="H34" s="170"/>
      <c r="I34" s="170">
        <f t="shared" si="12"/>
        <v>558521.22</v>
      </c>
      <c r="U34" s="269"/>
    </row>
    <row r="35" spans="1:31">
      <c r="A35" s="176" t="s">
        <v>184</v>
      </c>
      <c r="B35" s="148"/>
      <c r="C35" s="188"/>
      <c r="D35" s="177">
        <v>1595172.73</v>
      </c>
      <c r="E35" s="177"/>
      <c r="F35" s="177"/>
      <c r="G35" s="170"/>
      <c r="H35" s="170"/>
      <c r="I35" s="170"/>
      <c r="U35" s="269" t="s">
        <v>321</v>
      </c>
      <c r="V35" s="1" t="s">
        <v>225</v>
      </c>
      <c r="X35" s="188">
        <v>0.95444899999999999</v>
      </c>
      <c r="AA35" s="1" t="s">
        <v>226</v>
      </c>
      <c r="AB35" s="1" t="s">
        <v>227</v>
      </c>
      <c r="AD35" s="1" t="s">
        <v>228</v>
      </c>
    </row>
    <row r="36" spans="1:31">
      <c r="A36" s="176" t="s">
        <v>185</v>
      </c>
      <c r="B36" s="148"/>
      <c r="C36" s="188"/>
      <c r="D36" s="177">
        <v>1868209.61</v>
      </c>
      <c r="E36" s="177"/>
      <c r="F36" s="177"/>
      <c r="G36" s="170"/>
      <c r="H36" s="170"/>
      <c r="I36" s="170"/>
      <c r="T36" s="1" t="s">
        <v>138</v>
      </c>
      <c r="U36" s="1" t="s">
        <v>229</v>
      </c>
      <c r="X36" s="270">
        <f>(X24+X25)*X35</f>
        <v>-278208.33769254625</v>
      </c>
      <c r="Z36" s="1" t="s">
        <v>19</v>
      </c>
      <c r="AA36" s="184">
        <f>P24+P25+Q24+Q25+T24+T25</f>
        <v>251248521.38</v>
      </c>
      <c r="AB36" s="188">
        <v>-1.1100000000000001E-3</v>
      </c>
      <c r="AC36" s="263">
        <f>AA36*AB36</f>
        <v>-278885.85873179999</v>
      </c>
      <c r="AD36" s="263">
        <f>X36-AC36</f>
        <v>677.52103925374104</v>
      </c>
      <c r="AE36" s="265">
        <f>AD36/X36</f>
        <v>-2.4353009865667056E-3</v>
      </c>
    </row>
    <row r="37" spans="1:31">
      <c r="A37" s="148"/>
      <c r="B37" s="148"/>
      <c r="C37" s="162">
        <f t="shared" ref="C37:I37" si="23">SUM(C24:C36)</f>
        <v>4294326.57</v>
      </c>
      <c r="D37" s="162">
        <f t="shared" si="23"/>
        <v>52800296.449999996</v>
      </c>
      <c r="E37" s="162">
        <f t="shared" si="23"/>
        <v>-25181869</v>
      </c>
      <c r="F37" s="162">
        <f t="shared" si="23"/>
        <v>22444702</v>
      </c>
      <c r="G37" s="162">
        <f t="shared" si="23"/>
        <v>46599747.109999999</v>
      </c>
      <c r="H37" s="162">
        <f t="shared" si="23"/>
        <v>107454.59707</v>
      </c>
      <c r="I37" s="162">
        <f t="shared" si="23"/>
        <v>46707201.70707</v>
      </c>
      <c r="T37" s="1" t="s">
        <v>138</v>
      </c>
      <c r="U37" s="1" t="s">
        <v>230</v>
      </c>
      <c r="X37" s="270">
        <f>SUM(X26:X32)*X35</f>
        <v>87094.815763217324</v>
      </c>
      <c r="Z37" s="1" t="s">
        <v>175</v>
      </c>
      <c r="AA37" s="184">
        <f>SUM(P26:Q32,T26:T32)</f>
        <v>168978113.23900002</v>
      </c>
      <c r="AB37" s="188">
        <v>5.1999999999999995E-4</v>
      </c>
      <c r="AC37" s="263">
        <f>AA37*AB37</f>
        <v>87868.618884280004</v>
      </c>
      <c r="AD37" s="263">
        <f>X37-AC37</f>
        <v>-773.80312106267957</v>
      </c>
      <c r="AE37" s="265">
        <f>AD37/X37</f>
        <v>-8.8846059812147764E-3</v>
      </c>
    </row>
    <row r="38" spans="1:31" ht="15.75" thickBot="1">
      <c r="A38" s="148"/>
      <c r="B38" s="148"/>
      <c r="D38" s="163"/>
      <c r="E38" s="148"/>
      <c r="F38" s="148"/>
      <c r="Z38" s="1" t="s">
        <v>211</v>
      </c>
    </row>
    <row r="39" spans="1:31">
      <c r="A39" s="148" t="s">
        <v>19</v>
      </c>
      <c r="B39" s="148"/>
      <c r="C39" s="165">
        <f t="shared" ref="C39:I39" si="24">C24+C25</f>
        <v>2040948</v>
      </c>
      <c r="D39" s="164">
        <f t="shared" si="24"/>
        <v>24920024.02</v>
      </c>
      <c r="E39" s="164">
        <f t="shared" si="24"/>
        <v>-11331078</v>
      </c>
      <c r="F39" s="164">
        <f t="shared" si="24"/>
        <v>9669511</v>
      </c>
      <c r="G39" s="164">
        <f t="shared" si="24"/>
        <v>23258457.02</v>
      </c>
      <c r="H39" s="164">
        <f t="shared" si="24"/>
        <v>35043.399079999988</v>
      </c>
      <c r="I39" s="165">
        <f t="shared" si="24"/>
        <v>23293500.419080004</v>
      </c>
      <c r="S39" s="263">
        <f>S33+V33</f>
        <v>15079.570960000026</v>
      </c>
      <c r="T39" s="1" t="s">
        <v>351</v>
      </c>
    </row>
    <row r="40" spans="1:31" ht="6" customHeight="1">
      <c r="A40" s="148"/>
      <c r="B40" s="148"/>
      <c r="C40" s="169"/>
      <c r="D40" s="164"/>
      <c r="E40" s="148"/>
      <c r="F40" s="148"/>
      <c r="I40" s="185"/>
    </row>
    <row r="41" spans="1:31" ht="15.75" thickBot="1">
      <c r="A41" s="148" t="s">
        <v>175</v>
      </c>
      <c r="B41" s="148"/>
      <c r="C41" s="171">
        <f>SUM(C26:C29,C31:C33)</f>
        <v>1701378.5699999998</v>
      </c>
      <c r="D41" s="172">
        <f t="shared" ref="D41:I41" si="25">SUM(D26:D29,D31:D33)</f>
        <v>18642179.199999999</v>
      </c>
      <c r="E41" s="172">
        <f t="shared" si="25"/>
        <v>-8350233</v>
      </c>
      <c r="F41" s="172">
        <f t="shared" si="25"/>
        <v>6933387</v>
      </c>
      <c r="G41" s="172">
        <f t="shared" si="25"/>
        <v>17225333.199999999</v>
      </c>
      <c r="H41" s="172">
        <f t="shared" si="25"/>
        <v>83567.106390000001</v>
      </c>
      <c r="I41" s="171">
        <f t="shared" si="25"/>
        <v>17308900.306389999</v>
      </c>
    </row>
    <row r="42" spans="1:31">
      <c r="A42" s="148"/>
      <c r="B42" s="148"/>
      <c r="C42" s="183"/>
      <c r="D42" s="172"/>
      <c r="E42" s="172"/>
      <c r="F42" s="172"/>
      <c r="G42" s="172"/>
      <c r="H42" s="172"/>
      <c r="I42" s="183"/>
    </row>
    <row r="43" spans="1:31">
      <c r="C43" s="186">
        <v>43040</v>
      </c>
      <c r="D43" s="186">
        <v>43252</v>
      </c>
      <c r="E43" s="287">
        <v>43405</v>
      </c>
      <c r="F43" s="186">
        <v>42278</v>
      </c>
      <c r="G43" s="186">
        <v>43344</v>
      </c>
      <c r="H43" s="186">
        <v>43374</v>
      </c>
      <c r="I43" s="186">
        <v>43282</v>
      </c>
      <c r="J43" s="284"/>
      <c r="K43" s="190"/>
      <c r="L43" s="1" t="s">
        <v>311</v>
      </c>
    </row>
    <row r="44" spans="1:31" ht="40.9" customHeight="1">
      <c r="A44" s="175" t="s">
        <v>186</v>
      </c>
      <c r="B44" s="150"/>
      <c r="C44" s="161" t="s">
        <v>187</v>
      </c>
      <c r="D44" s="161" t="s">
        <v>261</v>
      </c>
      <c r="E44" s="161" t="s">
        <v>201</v>
      </c>
      <c r="F44" s="161" t="s">
        <v>188</v>
      </c>
      <c r="G44" s="161" t="s">
        <v>189</v>
      </c>
      <c r="H44" s="161" t="s">
        <v>190</v>
      </c>
      <c r="I44" s="161" t="s">
        <v>191</v>
      </c>
      <c r="J44" s="309"/>
      <c r="L44" s="192" t="s">
        <v>318</v>
      </c>
      <c r="M44" s="271" t="s">
        <v>319</v>
      </c>
      <c r="O44" s="258" t="s">
        <v>315</v>
      </c>
      <c r="P44" s="258" t="s">
        <v>316</v>
      </c>
      <c r="Q44" s="258" t="s">
        <v>317</v>
      </c>
    </row>
    <row r="45" spans="1:31">
      <c r="A45" s="176" t="s">
        <v>127</v>
      </c>
      <c r="B45" s="148"/>
      <c r="C45" s="167">
        <v>-8.0999999999999996E-4</v>
      </c>
      <c r="D45" s="167">
        <v>-1.42E-3</v>
      </c>
      <c r="E45" s="167">
        <v>-1.16E-3</v>
      </c>
      <c r="F45" s="167"/>
      <c r="G45" s="167">
        <v>4.3299999999999996E-3</v>
      </c>
      <c r="H45" s="167">
        <v>1.15E-3</v>
      </c>
      <c r="I45" s="167">
        <v>-3.4000000000000002E-4</v>
      </c>
      <c r="J45" s="167"/>
      <c r="L45" s="167">
        <f>SUM(C45:I45)</f>
        <v>1.7499999999999994E-3</v>
      </c>
      <c r="M45" s="285">
        <f t="shared" ref="M45:M57" si="26">SUM(C45:D45,E45:I45)</f>
        <v>1.7499999999999994E-3</v>
      </c>
      <c r="O45" s="262">
        <f t="shared" ref="O45:O57" si="27">-F3*L45</f>
        <v>216414.40274999992</v>
      </c>
      <c r="P45" s="262">
        <f t="shared" ref="P45:P57" si="28">G3*M45</f>
        <v>180013.36324999994</v>
      </c>
      <c r="Q45" s="263">
        <f>P45-O45</f>
        <v>-36401.039499999984</v>
      </c>
    </row>
    <row r="46" spans="1:31">
      <c r="A46" s="176" t="s">
        <v>169</v>
      </c>
      <c r="B46" s="148"/>
      <c r="C46" s="167">
        <v>-8.0999999999999996E-4</v>
      </c>
      <c r="D46" s="167">
        <v>-1.42E-3</v>
      </c>
      <c r="E46" s="167">
        <v>-1.16E-3</v>
      </c>
      <c r="F46" s="167">
        <v>-3.1530000000000002E-2</v>
      </c>
      <c r="G46" s="167">
        <v>4.3299999999999996E-3</v>
      </c>
      <c r="H46" s="167">
        <v>1.15E-3</v>
      </c>
      <c r="I46" s="167">
        <v>-3.4000000000000002E-4</v>
      </c>
      <c r="J46" s="167"/>
      <c r="L46" s="167">
        <f t="shared" ref="L46:L57" si="29">SUM(C46:I46)</f>
        <v>-2.9780000000000001E-2</v>
      </c>
      <c r="M46" s="285">
        <f t="shared" si="26"/>
        <v>-2.9780000000000001E-2</v>
      </c>
      <c r="O46" s="262">
        <f t="shared" si="27"/>
        <v>-8041.1062600000005</v>
      </c>
      <c r="P46" s="262">
        <f t="shared" si="28"/>
        <v>-6683.4658399999998</v>
      </c>
      <c r="Q46" s="263">
        <f t="shared" ref="Q46:Q57" si="30">P46-O46</f>
        <v>1357.6404200000006</v>
      </c>
    </row>
    <row r="47" spans="1:31">
      <c r="A47" s="176" t="s">
        <v>128</v>
      </c>
      <c r="B47" s="148"/>
      <c r="C47" s="167">
        <v>0</v>
      </c>
      <c r="D47" s="167">
        <v>-1.8799999999999999E-3</v>
      </c>
      <c r="E47" s="167">
        <v>5.4000000000000001E-4</v>
      </c>
      <c r="F47" s="167"/>
      <c r="G47" s="167">
        <v>5.9699999999999996E-3</v>
      </c>
      <c r="H47" s="167">
        <v>1.67E-3</v>
      </c>
      <c r="I47" s="167">
        <v>-3.6000000000000002E-4</v>
      </c>
      <c r="J47" s="167"/>
      <c r="L47" s="167">
        <f t="shared" si="29"/>
        <v>5.94E-3</v>
      </c>
      <c r="M47" s="285">
        <f t="shared" si="26"/>
        <v>5.94E-3</v>
      </c>
      <c r="O47" s="262">
        <f t="shared" si="27"/>
        <v>151127.49960000001</v>
      </c>
      <c r="P47" s="262">
        <f t="shared" si="28"/>
        <v>121725.25992</v>
      </c>
      <c r="Q47" s="263">
        <f t="shared" si="30"/>
        <v>-29402.239680000013</v>
      </c>
    </row>
    <row r="48" spans="1:31">
      <c r="A48" s="176" t="s">
        <v>129</v>
      </c>
      <c r="B48" s="148"/>
      <c r="C48" s="167">
        <v>-8.0999999999999996E-4</v>
      </c>
      <c r="D48" s="167">
        <v>-1.8799999999999999E-3</v>
      </c>
      <c r="E48" s="167">
        <v>5.4000000000000001E-4</v>
      </c>
      <c r="F48" s="167"/>
      <c r="G48" s="167">
        <v>5.9699999999999996E-3</v>
      </c>
      <c r="H48" s="167">
        <v>1.67E-3</v>
      </c>
      <c r="I48" s="167">
        <v>-3.6000000000000002E-4</v>
      </c>
      <c r="J48" s="167"/>
      <c r="L48" s="167">
        <f t="shared" si="29"/>
        <v>5.13E-3</v>
      </c>
      <c r="M48" s="285">
        <f t="shared" si="26"/>
        <v>5.13E-3</v>
      </c>
      <c r="O48" s="262">
        <f t="shared" si="27"/>
        <v>16870.482090000001</v>
      </c>
      <c r="P48" s="262">
        <f t="shared" si="28"/>
        <v>14032.242899999999</v>
      </c>
      <c r="Q48" s="263">
        <f t="shared" si="30"/>
        <v>-2838.2391900000021</v>
      </c>
    </row>
    <row r="49" spans="1:17" ht="14.45" customHeight="1">
      <c r="A49" s="176" t="s">
        <v>130</v>
      </c>
      <c r="B49" s="148"/>
      <c r="C49" s="167">
        <v>0</v>
      </c>
      <c r="D49" s="167">
        <v>-1.4400000000000001E-3</v>
      </c>
      <c r="E49" s="167">
        <v>5.4000000000000001E-4</v>
      </c>
      <c r="F49" s="167"/>
      <c r="G49" s="167">
        <v>4.5999999999999999E-3</v>
      </c>
      <c r="H49" s="167">
        <v>1.2099999999999999E-3</v>
      </c>
      <c r="I49" s="167">
        <v>-3.6000000000000002E-4</v>
      </c>
      <c r="J49" s="167"/>
      <c r="L49" s="167">
        <f t="shared" si="29"/>
        <v>4.5499999999999994E-3</v>
      </c>
      <c r="M49" s="285">
        <f t="shared" si="26"/>
        <v>4.5499999999999994E-3</v>
      </c>
      <c r="O49" s="262">
        <f t="shared" si="27"/>
        <v>247838.22244999997</v>
      </c>
      <c r="P49" s="262">
        <f t="shared" si="28"/>
        <v>199004.78779999996</v>
      </c>
      <c r="Q49" s="263">
        <f t="shared" si="30"/>
        <v>-48833.43465000001</v>
      </c>
    </row>
    <row r="50" spans="1:17">
      <c r="A50" s="176" t="s">
        <v>131</v>
      </c>
      <c r="B50" s="148"/>
      <c r="C50" s="167">
        <v>-8.0999999999999996E-4</v>
      </c>
      <c r="D50" s="167">
        <v>-1.4400000000000001E-3</v>
      </c>
      <c r="E50" s="167">
        <v>5.4000000000000001E-4</v>
      </c>
      <c r="F50" s="167"/>
      <c r="G50" s="167">
        <v>4.5999999999999999E-3</v>
      </c>
      <c r="H50" s="167">
        <v>1.2099999999999999E-3</v>
      </c>
      <c r="I50" s="167">
        <v>-3.6000000000000002E-4</v>
      </c>
      <c r="J50" s="167"/>
      <c r="L50" s="167">
        <f t="shared" si="29"/>
        <v>3.7399999999999994E-3</v>
      </c>
      <c r="M50" s="285">
        <f t="shared" si="26"/>
        <v>3.7399999999999994E-3</v>
      </c>
      <c r="O50" s="262">
        <f t="shared" si="27"/>
        <v>6085.4587199999987</v>
      </c>
      <c r="P50" s="262">
        <f t="shared" si="28"/>
        <v>5175.6102199999996</v>
      </c>
      <c r="Q50" s="263">
        <f t="shared" si="30"/>
        <v>-909.84849999999915</v>
      </c>
    </row>
    <row r="51" spans="1:17">
      <c r="A51" s="176" t="s">
        <v>132</v>
      </c>
      <c r="B51" s="148"/>
      <c r="C51" s="167">
        <v>0</v>
      </c>
      <c r="D51" s="167">
        <v>-9.3000000000000005E-4</v>
      </c>
      <c r="E51" s="167">
        <v>0</v>
      </c>
      <c r="F51" s="167"/>
      <c r="G51" s="167">
        <v>2.97E-3</v>
      </c>
      <c r="H51" s="167">
        <v>7.6000000000000004E-4</v>
      </c>
      <c r="I51" s="167">
        <v>-3.5E-4</v>
      </c>
      <c r="J51" s="167"/>
      <c r="L51" s="167">
        <f t="shared" si="29"/>
        <v>2.4500000000000004E-3</v>
      </c>
      <c r="M51" s="285">
        <f t="shared" si="26"/>
        <v>2.4500000000000004E-3</v>
      </c>
      <c r="O51" s="262">
        <f t="shared" si="27"/>
        <v>122338.46660000001</v>
      </c>
      <c r="P51" s="262">
        <f t="shared" si="28"/>
        <v>133494.37500000003</v>
      </c>
      <c r="Q51" s="263">
        <f t="shared" si="30"/>
        <v>11155.908400000015</v>
      </c>
    </row>
    <row r="52" spans="1:17">
      <c r="A52" s="176" t="s">
        <v>170</v>
      </c>
      <c r="B52" s="148"/>
      <c r="C52" s="167">
        <v>0</v>
      </c>
      <c r="D52" s="167">
        <v>-9.3000000000000005E-4</v>
      </c>
      <c r="E52" s="167">
        <v>0</v>
      </c>
      <c r="F52" s="167"/>
      <c r="G52" s="167">
        <v>2.97E-3</v>
      </c>
      <c r="H52" s="167">
        <v>0</v>
      </c>
      <c r="I52" s="167">
        <v>-3.5E-4</v>
      </c>
      <c r="J52" s="167"/>
      <c r="L52" s="167">
        <f t="shared" si="29"/>
        <v>1.6900000000000001E-3</v>
      </c>
      <c r="M52" s="285">
        <f t="shared" si="26"/>
        <v>1.6900000000000001E-3</v>
      </c>
      <c r="O52" s="262">
        <f t="shared" si="27"/>
        <v>59150</v>
      </c>
      <c r="P52" s="262">
        <f t="shared" si="28"/>
        <v>59150</v>
      </c>
      <c r="Q52" s="263">
        <f t="shared" si="30"/>
        <v>0</v>
      </c>
    </row>
    <row r="53" spans="1:17">
      <c r="A53" s="176" t="s">
        <v>171</v>
      </c>
      <c r="B53" s="148"/>
      <c r="C53" s="167">
        <v>0</v>
      </c>
      <c r="D53" s="167">
        <v>-1.2999999999999999E-3</v>
      </c>
      <c r="E53" s="167">
        <v>5.4000000000000001E-4</v>
      </c>
      <c r="F53" s="167"/>
      <c r="G53" s="167">
        <v>4.3299999999999996E-3</v>
      </c>
      <c r="H53" s="167">
        <v>1.0499999999999999E-3</v>
      </c>
      <c r="I53" s="167">
        <v>-3.6999999999999999E-4</v>
      </c>
      <c r="J53" s="167"/>
      <c r="L53" s="167">
        <f t="shared" si="29"/>
        <v>4.2500000000000003E-3</v>
      </c>
      <c r="M53" s="285">
        <f t="shared" si="26"/>
        <v>4.2500000000000003E-3</v>
      </c>
      <c r="O53" s="262">
        <f t="shared" si="27"/>
        <v>0</v>
      </c>
      <c r="P53" s="262">
        <f t="shared" si="28"/>
        <v>0</v>
      </c>
      <c r="Q53" s="263">
        <f t="shared" si="30"/>
        <v>0</v>
      </c>
    </row>
    <row r="54" spans="1:17">
      <c r="A54" s="176" t="s">
        <v>133</v>
      </c>
      <c r="B54" s="148"/>
      <c r="C54" s="167">
        <v>0</v>
      </c>
      <c r="D54" s="167">
        <v>-1.2999999999999999E-3</v>
      </c>
      <c r="E54" s="167">
        <v>5.4000000000000001E-4</v>
      </c>
      <c r="F54" s="167"/>
      <c r="G54" s="167">
        <v>4.3299999999999996E-3</v>
      </c>
      <c r="H54" s="167">
        <v>1.0499999999999999E-3</v>
      </c>
      <c r="I54" s="167">
        <v>-3.6999999999999999E-4</v>
      </c>
      <c r="J54" s="167"/>
      <c r="L54" s="167">
        <f t="shared" si="29"/>
        <v>4.2500000000000003E-3</v>
      </c>
      <c r="M54" s="285">
        <f t="shared" si="26"/>
        <v>4.2500000000000003E-3</v>
      </c>
      <c r="O54" s="262">
        <f t="shared" si="27"/>
        <v>7444.7037500000006</v>
      </c>
      <c r="P54" s="262">
        <f t="shared" si="28"/>
        <v>5933.0765000000001</v>
      </c>
      <c r="Q54" s="263">
        <f t="shared" si="30"/>
        <v>-1511.6272500000005</v>
      </c>
    </row>
    <row r="55" spans="1:17">
      <c r="A55" s="176" t="s">
        <v>134</v>
      </c>
      <c r="B55" s="148"/>
      <c r="C55" s="167">
        <v>-8.0999999999999996E-4</v>
      </c>
      <c r="D55" s="167">
        <v>-1.2999999999999999E-3</v>
      </c>
      <c r="E55" s="167">
        <v>5.4000000000000001E-4</v>
      </c>
      <c r="F55" s="167"/>
      <c r="G55" s="167">
        <v>4.3299999999999996E-3</v>
      </c>
      <c r="H55" s="167">
        <v>1.0499999999999999E-3</v>
      </c>
      <c r="I55" s="167">
        <v>-3.6999999999999999E-4</v>
      </c>
      <c r="J55" s="167"/>
      <c r="L55" s="167">
        <f t="shared" si="29"/>
        <v>3.4399999999999999E-3</v>
      </c>
      <c r="M55" s="285">
        <f t="shared" si="26"/>
        <v>3.4399999999999999E-3</v>
      </c>
      <c r="O55" s="262">
        <f t="shared" si="27"/>
        <v>480.654</v>
      </c>
      <c r="P55" s="262">
        <f t="shared" si="28"/>
        <v>408.93687999999997</v>
      </c>
      <c r="Q55" s="263">
        <f t="shared" si="30"/>
        <v>-71.717120000000023</v>
      </c>
    </row>
    <row r="56" spans="1:17" ht="15" customHeight="1">
      <c r="A56" s="176" t="s">
        <v>183</v>
      </c>
      <c r="B56" s="148"/>
      <c r="C56" s="167">
        <v>0</v>
      </c>
      <c r="D56" s="167">
        <v>0</v>
      </c>
      <c r="E56" s="167">
        <v>0</v>
      </c>
      <c r="F56" s="167"/>
      <c r="G56" s="181">
        <v>1.013E-2</v>
      </c>
      <c r="H56" s="375" t="s">
        <v>310</v>
      </c>
      <c r="I56" s="181">
        <v>-4.8000000000000001E-4</v>
      </c>
      <c r="J56" s="181"/>
      <c r="L56" s="167">
        <f t="shared" si="29"/>
        <v>9.6500000000000006E-3</v>
      </c>
      <c r="M56" s="285">
        <f t="shared" si="26"/>
        <v>9.6500000000000006E-3</v>
      </c>
      <c r="O56" s="262">
        <f t="shared" si="27"/>
        <v>0</v>
      </c>
      <c r="P56" s="262">
        <f t="shared" si="28"/>
        <v>0</v>
      </c>
      <c r="Q56" s="263">
        <f t="shared" si="30"/>
        <v>0</v>
      </c>
    </row>
    <row r="57" spans="1:17">
      <c r="A57" s="176" t="s">
        <v>174</v>
      </c>
      <c r="B57" s="148"/>
      <c r="C57" s="167">
        <v>-8.0999999999999996E-4</v>
      </c>
      <c r="D57" s="167">
        <v>0</v>
      </c>
      <c r="E57" s="167">
        <v>0</v>
      </c>
      <c r="F57" s="167"/>
      <c r="G57" s="181">
        <v>1.013E-2</v>
      </c>
      <c r="H57" s="375"/>
      <c r="I57" s="181">
        <v>-4.8000000000000001E-4</v>
      </c>
      <c r="J57" s="181"/>
      <c r="L57" s="167">
        <f t="shared" si="29"/>
        <v>8.8400000000000006E-3</v>
      </c>
      <c r="M57" s="285">
        <f t="shared" si="26"/>
        <v>8.8400000000000006E-3</v>
      </c>
      <c r="O57" s="262">
        <f t="shared" si="27"/>
        <v>0</v>
      </c>
      <c r="P57" s="262">
        <f t="shared" si="28"/>
        <v>0</v>
      </c>
      <c r="Q57" s="263">
        <f t="shared" si="30"/>
        <v>0</v>
      </c>
    </row>
    <row r="58" spans="1:17" ht="6" customHeight="1">
      <c r="A58" s="176"/>
      <c r="B58" s="148"/>
      <c r="C58" s="167"/>
      <c r="D58" s="167"/>
      <c r="E58" s="167"/>
      <c r="F58" s="167"/>
      <c r="G58" s="181"/>
      <c r="H58" s="310"/>
      <c r="I58" s="167"/>
      <c r="J58" s="181"/>
      <c r="K58" s="167"/>
      <c r="L58" s="193"/>
      <c r="M58" s="282"/>
    </row>
    <row r="59" spans="1:17" hidden="1">
      <c r="A59" s="176"/>
      <c r="B59" s="148"/>
      <c r="C59" s="167"/>
      <c r="D59" s="167"/>
      <c r="E59" s="167"/>
      <c r="F59" s="167"/>
      <c r="G59" s="181"/>
      <c r="H59" s="310"/>
      <c r="I59" s="167"/>
      <c r="J59" s="181"/>
      <c r="K59" s="167"/>
      <c r="L59" s="193"/>
      <c r="M59" s="253"/>
      <c r="N59" s="188"/>
    </row>
    <row r="60" spans="1:17" hidden="1">
      <c r="F60" s="148"/>
      <c r="M60" s="253"/>
      <c r="N60" s="253"/>
    </row>
    <row r="61" spans="1:17" ht="41.45" customHeight="1">
      <c r="A61" s="175" t="s">
        <v>192</v>
      </c>
      <c r="B61" s="150"/>
      <c r="C61" s="168" t="s">
        <v>307</v>
      </c>
      <c r="D61" s="168" t="s">
        <v>261</v>
      </c>
      <c r="E61" s="168" t="s">
        <v>201</v>
      </c>
      <c r="F61" s="168" t="s">
        <v>193</v>
      </c>
      <c r="G61" s="168" t="s">
        <v>194</v>
      </c>
      <c r="H61" s="168" t="s">
        <v>195</v>
      </c>
      <c r="I61" s="168" t="s">
        <v>196</v>
      </c>
      <c r="J61" s="168" t="s">
        <v>197</v>
      </c>
      <c r="M61" s="164"/>
      <c r="O61" s="187">
        <f>SUM(O45:O57)</f>
        <v>819708.78369999991</v>
      </c>
      <c r="P61" s="187">
        <f>SUM(P45:P57)</f>
        <v>712254.18663000001</v>
      </c>
      <c r="Q61" s="187">
        <f>SUM(Q45:Q57)</f>
        <v>-107454.59706999999</v>
      </c>
    </row>
    <row r="62" spans="1:17">
      <c r="A62" s="176" t="s">
        <v>127</v>
      </c>
      <c r="C62" s="164">
        <f t="shared" ref="C62:E72" si="31">C45*$H3</f>
        <v>16848.48114</v>
      </c>
      <c r="D62" s="164">
        <f t="shared" si="31"/>
        <v>29536.84348</v>
      </c>
      <c r="E62" s="164">
        <f>E45*$H3</f>
        <v>24128.689040000001</v>
      </c>
      <c r="F62" s="164">
        <f t="shared" ref="F62:F72" si="32">$H3*F45</f>
        <v>0</v>
      </c>
      <c r="G62" s="164">
        <f t="shared" ref="G62:G72" si="33">(H3*G45)</f>
        <v>-90066.572019999992</v>
      </c>
      <c r="H62" s="164">
        <f t="shared" ref="H62:H72" si="34">(H45*H3)</f>
        <v>-23920.683099999998</v>
      </c>
      <c r="I62" s="164">
        <f t="shared" ref="I62:I72" si="35">I45*H3</f>
        <v>7072.2019600000003</v>
      </c>
      <c r="J62" s="164">
        <f t="shared" ref="J62:J68" si="36">SUM(C62:I62)</f>
        <v>-36401.039499999992</v>
      </c>
      <c r="M62" s="164"/>
    </row>
    <row r="63" spans="1:17">
      <c r="A63" s="176" t="s">
        <v>169</v>
      </c>
      <c r="C63" s="164">
        <f t="shared" si="31"/>
        <v>36.92709</v>
      </c>
      <c r="D63" s="164">
        <f t="shared" si="31"/>
        <v>64.736379999999997</v>
      </c>
      <c r="E63" s="164">
        <f t="shared" si="31"/>
        <v>52.883240000000001</v>
      </c>
      <c r="F63" s="164">
        <f t="shared" si="32"/>
        <v>1437.4211700000001</v>
      </c>
      <c r="G63" s="164">
        <f t="shared" si="33"/>
        <v>-197.40036999999998</v>
      </c>
      <c r="H63" s="164">
        <f t="shared" si="34"/>
        <v>-52.427349999999997</v>
      </c>
      <c r="I63" s="164">
        <f t="shared" si="35"/>
        <v>15.500260000000001</v>
      </c>
      <c r="J63" s="164">
        <f t="shared" si="36"/>
        <v>1357.6404200000002</v>
      </c>
      <c r="M63" s="164"/>
    </row>
    <row r="64" spans="1:17">
      <c r="A64" s="176" t="s">
        <v>128</v>
      </c>
      <c r="C64" s="164">
        <f t="shared" si="31"/>
        <v>0</v>
      </c>
      <c r="D64" s="164">
        <f t="shared" si="31"/>
        <v>9305.75936</v>
      </c>
      <c r="E64" s="164">
        <f t="shared" si="31"/>
        <v>-2672.9308799999999</v>
      </c>
      <c r="F64" s="164">
        <f t="shared" si="32"/>
        <v>0</v>
      </c>
      <c r="G64" s="164">
        <f t="shared" si="33"/>
        <v>-29550.735839999998</v>
      </c>
      <c r="H64" s="164">
        <f t="shared" si="34"/>
        <v>-8266.2862399999995</v>
      </c>
      <c r="I64" s="164">
        <f t="shared" si="35"/>
        <v>1781.9539200000002</v>
      </c>
      <c r="J64" s="164">
        <f t="shared" si="36"/>
        <v>-29402.239679999999</v>
      </c>
      <c r="M64" s="164"/>
    </row>
    <row r="65" spans="1:13">
      <c r="A65" s="176" t="s">
        <v>129</v>
      </c>
      <c r="C65" s="164">
        <f t="shared" si="31"/>
        <v>448.14302999999995</v>
      </c>
      <c r="D65" s="164">
        <f t="shared" si="31"/>
        <v>1040.13444</v>
      </c>
      <c r="E65" s="164">
        <f t="shared" si="31"/>
        <v>-298.76202000000001</v>
      </c>
      <c r="F65" s="164">
        <f t="shared" si="32"/>
        <v>0</v>
      </c>
      <c r="G65" s="164">
        <f t="shared" si="33"/>
        <v>-3302.98011</v>
      </c>
      <c r="H65" s="164">
        <f t="shared" si="34"/>
        <v>-923.94920999999999</v>
      </c>
      <c r="I65" s="164">
        <f t="shared" si="35"/>
        <v>199.17468000000002</v>
      </c>
      <c r="J65" s="164">
        <f t="shared" si="36"/>
        <v>-2838.2391900000002</v>
      </c>
      <c r="M65" s="164"/>
    </row>
    <row r="66" spans="1:13">
      <c r="A66" s="176" t="s">
        <v>130</v>
      </c>
      <c r="C66" s="164">
        <f t="shared" si="31"/>
        <v>0</v>
      </c>
      <c r="D66" s="164">
        <f t="shared" si="31"/>
        <v>15454.977120000001</v>
      </c>
      <c r="E66" s="164">
        <f t="shared" si="31"/>
        <v>-5795.6164200000003</v>
      </c>
      <c r="F66" s="164">
        <f t="shared" si="32"/>
        <v>0</v>
      </c>
      <c r="G66" s="164">
        <f t="shared" si="33"/>
        <v>-49370.065799999997</v>
      </c>
      <c r="H66" s="164">
        <f t="shared" si="34"/>
        <v>-12986.473829999999</v>
      </c>
      <c r="I66" s="164">
        <f t="shared" si="35"/>
        <v>3863.7442800000003</v>
      </c>
      <c r="J66" s="164">
        <f t="shared" si="36"/>
        <v>-48833.434649999996</v>
      </c>
      <c r="M66" s="164"/>
    </row>
    <row r="67" spans="1:13">
      <c r="A67" s="176" t="s">
        <v>131</v>
      </c>
      <c r="C67" s="164">
        <f t="shared" si="31"/>
        <v>197.05275</v>
      </c>
      <c r="D67" s="164">
        <f t="shared" si="31"/>
        <v>350.31600000000003</v>
      </c>
      <c r="E67" s="164">
        <f t="shared" si="31"/>
        <v>-131.36850000000001</v>
      </c>
      <c r="F67" s="164">
        <f t="shared" si="32"/>
        <v>0</v>
      </c>
      <c r="G67" s="164">
        <f t="shared" si="33"/>
        <v>-1119.0650000000001</v>
      </c>
      <c r="H67" s="164">
        <f t="shared" si="34"/>
        <v>-294.36275000000001</v>
      </c>
      <c r="I67" s="164">
        <f t="shared" si="35"/>
        <v>87.579000000000008</v>
      </c>
      <c r="J67" s="164">
        <f t="shared" si="36"/>
        <v>-909.84850000000006</v>
      </c>
      <c r="M67" s="164"/>
    </row>
    <row r="68" spans="1:13">
      <c r="A68" s="176" t="s">
        <v>132</v>
      </c>
      <c r="C68" s="164">
        <f t="shared" si="31"/>
        <v>0</v>
      </c>
      <c r="D68" s="164">
        <f t="shared" si="31"/>
        <v>-4234.6917600000006</v>
      </c>
      <c r="E68" s="164">
        <f t="shared" si="31"/>
        <v>0</v>
      </c>
      <c r="F68" s="164">
        <f t="shared" si="32"/>
        <v>0</v>
      </c>
      <c r="G68" s="164">
        <f t="shared" si="33"/>
        <v>13523.69304</v>
      </c>
      <c r="H68" s="164">
        <f t="shared" si="34"/>
        <v>3460.6083200000003</v>
      </c>
      <c r="I68" s="164">
        <f t="shared" si="35"/>
        <v>-1593.7012</v>
      </c>
      <c r="J68" s="164">
        <f t="shared" si="36"/>
        <v>11155.9084</v>
      </c>
      <c r="M68" s="164"/>
    </row>
    <row r="69" spans="1:13">
      <c r="A69" s="176" t="s">
        <v>170</v>
      </c>
      <c r="C69" s="164">
        <f t="shared" si="31"/>
        <v>0</v>
      </c>
      <c r="D69" s="164">
        <f t="shared" si="31"/>
        <v>0</v>
      </c>
      <c r="E69" s="164">
        <f t="shared" si="31"/>
        <v>0</v>
      </c>
      <c r="F69" s="164">
        <f t="shared" si="32"/>
        <v>0</v>
      </c>
      <c r="G69" s="164">
        <f t="shared" si="33"/>
        <v>0</v>
      </c>
      <c r="H69" s="164">
        <f t="shared" si="34"/>
        <v>0</v>
      </c>
      <c r="I69" s="164">
        <f t="shared" si="35"/>
        <v>0</v>
      </c>
      <c r="J69" s="164">
        <f>SUM(C69:I69)</f>
        <v>0</v>
      </c>
      <c r="M69" s="164"/>
    </row>
    <row r="70" spans="1:13">
      <c r="A70" s="176" t="s">
        <v>171</v>
      </c>
      <c r="C70" s="164">
        <f t="shared" si="31"/>
        <v>0</v>
      </c>
      <c r="D70" s="164">
        <f t="shared" si="31"/>
        <v>0</v>
      </c>
      <c r="E70" s="164">
        <f t="shared" si="31"/>
        <v>0</v>
      </c>
      <c r="F70" s="164">
        <f t="shared" si="32"/>
        <v>0</v>
      </c>
      <c r="G70" s="164">
        <f t="shared" si="33"/>
        <v>0</v>
      </c>
      <c r="H70" s="164">
        <f t="shared" si="34"/>
        <v>0</v>
      </c>
      <c r="I70" s="164">
        <f t="shared" si="35"/>
        <v>0</v>
      </c>
      <c r="J70" s="164">
        <f>SUM(C70:I70)</f>
        <v>0</v>
      </c>
      <c r="M70" s="164"/>
    </row>
    <row r="71" spans="1:13">
      <c r="A71" s="176" t="s">
        <v>133</v>
      </c>
      <c r="C71" s="164">
        <f t="shared" si="31"/>
        <v>0</v>
      </c>
      <c r="D71" s="164">
        <f t="shared" si="31"/>
        <v>462.38009999999997</v>
      </c>
      <c r="E71" s="164">
        <f t="shared" si="31"/>
        <v>-192.06558000000001</v>
      </c>
      <c r="F71" s="164">
        <f t="shared" si="32"/>
        <v>0</v>
      </c>
      <c r="G71" s="164">
        <f t="shared" si="33"/>
        <v>-1540.0814099999998</v>
      </c>
      <c r="H71" s="164">
        <f t="shared" si="34"/>
        <v>-373.46084999999999</v>
      </c>
      <c r="I71" s="164">
        <f t="shared" si="35"/>
        <v>131.60049000000001</v>
      </c>
      <c r="J71" s="164">
        <f>SUM(C71:I71)</f>
        <v>-1511.6272499999998</v>
      </c>
      <c r="M71" s="164"/>
    </row>
    <row r="72" spans="1:13">
      <c r="A72" s="176" t="s">
        <v>134</v>
      </c>
      <c r="C72" s="164">
        <f t="shared" si="31"/>
        <v>16.886879999999998</v>
      </c>
      <c r="D72" s="164">
        <f t="shared" si="31"/>
        <v>27.102399999999999</v>
      </c>
      <c r="E72" s="164">
        <f t="shared" si="31"/>
        <v>-11.25792</v>
      </c>
      <c r="F72" s="164">
        <f t="shared" si="32"/>
        <v>0</v>
      </c>
      <c r="G72" s="164">
        <f t="shared" si="33"/>
        <v>-90.271839999999997</v>
      </c>
      <c r="H72" s="164">
        <f t="shared" si="34"/>
        <v>-21.8904</v>
      </c>
      <c r="I72" s="164">
        <f t="shared" si="35"/>
        <v>7.7137599999999997</v>
      </c>
      <c r="J72" s="164">
        <f>SUM(C72:I72)</f>
        <v>-71.717120000000008</v>
      </c>
      <c r="M72" s="164"/>
    </row>
    <row r="73" spans="1:13">
      <c r="A73" s="176" t="s">
        <v>183</v>
      </c>
      <c r="C73" s="164">
        <f>($H14+$H15)*C56+$H16*C57</f>
        <v>0</v>
      </c>
      <c r="D73" s="164">
        <f>($H14+$H15)*D56+$H16*D57</f>
        <v>0</v>
      </c>
      <c r="E73" s="164">
        <f>E56*$H14</f>
        <v>0</v>
      </c>
      <c r="F73" s="164">
        <f>($H14+$H15)*F56+$H16*F57</f>
        <v>0</v>
      </c>
      <c r="G73" s="164">
        <f>($H14+$H15)*G56+$H16*G57</f>
        <v>0</v>
      </c>
      <c r="H73" s="164">
        <v>0</v>
      </c>
      <c r="I73" s="164">
        <f>($H14+$H15)*I56+$H16*I57</f>
        <v>0</v>
      </c>
      <c r="J73" s="164">
        <f>SUM(C73:I73)</f>
        <v>0</v>
      </c>
    </row>
    <row r="74" spans="1:13">
      <c r="A74" s="153"/>
      <c r="C74" s="187">
        <f t="shared" ref="C74:J74" si="37">SUM(C62:C73)</f>
        <v>17547.490889999997</v>
      </c>
      <c r="D74" s="187">
        <f t="shared" si="37"/>
        <v>52007.557520000002</v>
      </c>
      <c r="E74" s="187">
        <f t="shared" si="37"/>
        <v>15079.570960000001</v>
      </c>
      <c r="F74" s="187">
        <f t="shared" si="37"/>
        <v>1437.4211700000001</v>
      </c>
      <c r="G74" s="254">
        <f t="shared" si="37"/>
        <v>-161713.47934999998</v>
      </c>
      <c r="H74" s="187">
        <f t="shared" si="37"/>
        <v>-43378.925410000003</v>
      </c>
      <c r="I74" s="187">
        <f t="shared" si="37"/>
        <v>11565.767150000003</v>
      </c>
      <c r="J74" s="187">
        <f t="shared" si="37"/>
        <v>-107454.59707</v>
      </c>
    </row>
    <row r="75" spans="1:13" ht="7.9" customHeight="1"/>
    <row r="76" spans="1:13">
      <c r="A76" s="148" t="s">
        <v>19</v>
      </c>
      <c r="B76" s="148"/>
      <c r="C76" s="164">
        <f t="shared" ref="C76:I76" si="38">C62+C63</f>
        <v>16885.408230000001</v>
      </c>
      <c r="D76" s="164">
        <f t="shared" si="38"/>
        <v>29601.579859999998</v>
      </c>
      <c r="E76" s="164">
        <f t="shared" si="38"/>
        <v>24181.57228</v>
      </c>
      <c r="F76" s="164">
        <f t="shared" si="38"/>
        <v>1437.4211700000001</v>
      </c>
      <c r="G76" s="164">
        <f t="shared" si="38"/>
        <v>-90263.972389999995</v>
      </c>
      <c r="H76" s="164">
        <f t="shared" si="38"/>
        <v>-23973.11045</v>
      </c>
      <c r="I76" s="164">
        <f t="shared" si="38"/>
        <v>7087.7022200000001</v>
      </c>
      <c r="J76" s="164">
        <f>J62+J63</f>
        <v>-35043.399079999988</v>
      </c>
    </row>
    <row r="77" spans="1:13" ht="10.9" customHeight="1">
      <c r="A77" s="148"/>
      <c r="B77" s="148"/>
      <c r="C77" s="164"/>
      <c r="D77" s="164"/>
      <c r="E77" s="164"/>
      <c r="F77" s="164"/>
      <c r="G77" s="164"/>
      <c r="H77" s="164"/>
      <c r="I77" s="164"/>
      <c r="J77" s="164"/>
    </row>
    <row r="78" spans="1:13" ht="15.75" customHeight="1">
      <c r="A78" s="148" t="s">
        <v>175</v>
      </c>
      <c r="B78" s="148"/>
      <c r="C78" s="172">
        <f t="shared" ref="C78:I78" si="39">SUM(C64:C67,C70:C72)</f>
        <v>662.08266000000003</v>
      </c>
      <c r="D78" s="172">
        <f t="shared" si="39"/>
        <v>26640.669419999998</v>
      </c>
      <c r="E78" s="172">
        <f t="shared" si="39"/>
        <v>-9102.0013200000012</v>
      </c>
      <c r="F78" s="172">
        <f t="shared" si="39"/>
        <v>0</v>
      </c>
      <c r="G78" s="172">
        <f t="shared" si="39"/>
        <v>-84973.2</v>
      </c>
      <c r="H78" s="172">
        <f t="shared" si="39"/>
        <v>-22866.423279999999</v>
      </c>
      <c r="I78" s="172">
        <f t="shared" si="39"/>
        <v>6071.76613</v>
      </c>
      <c r="J78" s="172">
        <f>SUM(J64:J67,J70:J72)</f>
        <v>-83567.106390000001</v>
      </c>
    </row>
    <row r="79" spans="1:13" ht="7.9" customHeight="1"/>
    <row r="80" spans="1:13">
      <c r="A80" s="1" t="s">
        <v>202</v>
      </c>
    </row>
    <row r="81" spans="1:14">
      <c r="A81" s="1" t="s">
        <v>209</v>
      </c>
    </row>
    <row r="82" spans="1:14" ht="15.75" customHeight="1">
      <c r="A82" s="188" t="s">
        <v>208</v>
      </c>
      <c r="B82" s="188"/>
      <c r="C82" s="188"/>
      <c r="D82" s="188"/>
      <c r="E82" s="188"/>
    </row>
    <row r="83" spans="1:14" ht="29.45" customHeight="1">
      <c r="A83" s="188"/>
      <c r="B83" s="271" t="s">
        <v>203</v>
      </c>
      <c r="C83" s="271" t="s">
        <v>204</v>
      </c>
      <c r="D83" s="271" t="s">
        <v>205</v>
      </c>
      <c r="E83" s="271" t="s">
        <v>207</v>
      </c>
      <c r="G83" s="373" t="s">
        <v>323</v>
      </c>
      <c r="H83" s="373"/>
      <c r="I83" s="373"/>
      <c r="J83" s="373"/>
      <c r="M83" s="272"/>
      <c r="N83" s="272"/>
    </row>
    <row r="84" spans="1:14">
      <c r="A84" s="273" t="s">
        <v>333</v>
      </c>
      <c r="B84" s="275">
        <v>1</v>
      </c>
      <c r="C84" s="276">
        <v>846148.8</v>
      </c>
      <c r="D84" s="272">
        <f>74635.6-C84*M51</f>
        <v>72562.535440000007</v>
      </c>
      <c r="E84" s="272">
        <f>500*B84</f>
        <v>500</v>
      </c>
      <c r="F84" s="274" t="s">
        <v>206</v>
      </c>
      <c r="H84" s="275"/>
      <c r="I84" s="276"/>
      <c r="J84" s="286">
        <v>53157</v>
      </c>
      <c r="K84" s="272"/>
      <c r="L84" s="274"/>
    </row>
    <row r="85" spans="1:14">
      <c r="A85" s="277" t="s">
        <v>231</v>
      </c>
      <c r="B85" s="278">
        <f>SUM(B84:B84)</f>
        <v>1</v>
      </c>
      <c r="C85" s="279">
        <f>SUM(C84:C84)</f>
        <v>846148.8</v>
      </c>
      <c r="D85" s="280">
        <f>SUM(D84:D84)</f>
        <v>72562.535440000007</v>
      </c>
      <c r="E85" s="280">
        <f>SUM(E84:E84)</f>
        <v>500</v>
      </c>
    </row>
    <row r="86" spans="1:14">
      <c r="A86" s="188"/>
      <c r="B86" s="188"/>
      <c r="C86" s="188"/>
      <c r="D86" s="188"/>
      <c r="E86" s="188"/>
    </row>
    <row r="87" spans="1:14">
      <c r="A87" s="260"/>
      <c r="B87" s="275"/>
      <c r="C87" s="276"/>
      <c r="D87" s="272"/>
      <c r="E87" s="272"/>
    </row>
    <row r="88" spans="1:14">
      <c r="B88" s="275"/>
      <c r="C88" s="276"/>
      <c r="D88" s="272"/>
      <c r="E88" s="272"/>
    </row>
    <row r="89" spans="1:14" ht="9" customHeight="1"/>
  </sheetData>
  <mergeCells count="4">
    <mergeCell ref="A1:I1"/>
    <mergeCell ref="J1:K1"/>
    <mergeCell ref="H56:H57"/>
    <mergeCell ref="G83:J83"/>
  </mergeCells>
  <pageMargins left="0.7" right="0.7" top="0.75" bottom="0.75" header="0.3" footer="0.3"/>
  <pageSetup scale="80" fitToHeight="2" orientation="landscape" r:id="rId1"/>
  <headerFooter>
    <oddFooter>&amp;F&amp;RPage &amp;P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E89"/>
  <sheetViews>
    <sheetView zoomScaleNormal="100" workbookViewId="0">
      <selection activeCell="D3" sqref="D3"/>
    </sheetView>
  </sheetViews>
  <sheetFormatPr defaultColWidth="9.140625" defaultRowHeight="15"/>
  <cols>
    <col min="1" max="1" width="14.7109375" style="1" customWidth="1"/>
    <col min="2" max="2" width="8.7109375" style="1" customWidth="1"/>
    <col min="3" max="3" width="16.28515625" style="1" customWidth="1"/>
    <col min="4" max="4" width="18.7109375" style="1" customWidth="1"/>
    <col min="5" max="5" width="16.7109375" style="1" customWidth="1"/>
    <col min="6" max="6" width="16.28515625" style="1" customWidth="1"/>
    <col min="7" max="7" width="15.5703125" style="1" customWidth="1"/>
    <col min="8" max="8" width="13.7109375" style="1" bestFit="1" customWidth="1"/>
    <col min="9" max="9" width="17.5703125" style="1" customWidth="1"/>
    <col min="10" max="10" width="13.7109375" style="1" bestFit="1" customWidth="1"/>
    <col min="11" max="11" width="14.85546875" style="1" customWidth="1"/>
    <col min="12" max="12" width="13.42578125" style="1" bestFit="1" customWidth="1"/>
    <col min="13" max="13" width="15.7109375" style="1" customWidth="1"/>
    <col min="14" max="14" width="3.42578125" style="1" customWidth="1"/>
    <col min="15" max="15" width="15.28515625" style="1" customWidth="1"/>
    <col min="16" max="16" width="14.140625" style="1" customWidth="1"/>
    <col min="17" max="17" width="16" style="1" customWidth="1"/>
    <col min="18" max="18" width="10" style="1" customWidth="1"/>
    <col min="19" max="19" width="17.7109375" style="1" customWidth="1"/>
    <col min="20" max="20" width="14.7109375" style="1" customWidth="1"/>
    <col min="21" max="21" width="10.5703125" style="1" customWidth="1"/>
    <col min="22" max="22" width="14.7109375" style="1" customWidth="1"/>
    <col min="23" max="23" width="2.85546875" style="1" customWidth="1"/>
    <col min="24" max="24" width="16.85546875" style="1" customWidth="1"/>
    <col min="25" max="25" width="1.7109375" style="1" customWidth="1"/>
    <col min="26" max="26" width="14.7109375" style="1" customWidth="1"/>
    <col min="27" max="27" width="13.7109375" style="1" customWidth="1"/>
    <col min="28" max="28" width="13.5703125" style="1" customWidth="1"/>
    <col min="29" max="29" width="13.140625" style="1" customWidth="1"/>
    <col min="30" max="30" width="18" style="1" customWidth="1"/>
    <col min="31" max="16384" width="9.140625" style="1"/>
  </cols>
  <sheetData>
    <row r="1" spans="1:20">
      <c r="A1" s="371" t="s">
        <v>163</v>
      </c>
      <c r="B1" s="371"/>
      <c r="C1" s="371"/>
      <c r="D1" s="371"/>
      <c r="E1" s="371"/>
      <c r="F1" s="371"/>
      <c r="G1" s="371"/>
      <c r="H1" s="371"/>
      <c r="I1" s="371"/>
      <c r="J1" s="372" t="s">
        <v>311</v>
      </c>
      <c r="K1" s="372"/>
    </row>
    <row r="2" spans="1:20" ht="28.9" customHeight="1">
      <c r="A2" s="149"/>
      <c r="B2" s="150"/>
      <c r="C2" s="151" t="s">
        <v>164</v>
      </c>
      <c r="D2" s="168" t="s">
        <v>350</v>
      </c>
      <c r="E2" s="151" t="s">
        <v>165</v>
      </c>
      <c r="F2" s="152" t="s">
        <v>166</v>
      </c>
      <c r="G2" s="152" t="s">
        <v>167</v>
      </c>
      <c r="H2" s="152" t="s">
        <v>86</v>
      </c>
      <c r="I2" s="152" t="s">
        <v>168</v>
      </c>
      <c r="J2" s="258" t="s">
        <v>312</v>
      </c>
      <c r="K2" s="258" t="s">
        <v>313</v>
      </c>
    </row>
    <row r="3" spans="1:20">
      <c r="A3" s="176" t="s">
        <v>127</v>
      </c>
      <c r="B3" s="148"/>
      <c r="C3" s="154">
        <v>211540</v>
      </c>
      <c r="D3" s="323">
        <v>6144</v>
      </c>
      <c r="E3" s="178">
        <v>247922334.96000001</v>
      </c>
      <c r="F3" s="178">
        <v>-126345126</v>
      </c>
      <c r="G3" s="178">
        <v>123665373</v>
      </c>
      <c r="H3" s="184">
        <f>SUM(F3:G3)</f>
        <v>-2679753</v>
      </c>
      <c r="I3" s="155">
        <f>E3+H3</f>
        <v>245242581.96000001</v>
      </c>
      <c r="J3" s="283">
        <f t="shared" ref="J3:J8" si="0">I3/C3</f>
        <v>1159.3201378462702</v>
      </c>
      <c r="K3" s="256">
        <f t="shared" ref="K3:K8" si="1">D24/E3</f>
        <v>9.1248221236904403E-2</v>
      </c>
    </row>
    <row r="4" spans="1:20">
      <c r="A4" s="176" t="s">
        <v>169</v>
      </c>
      <c r="B4" s="148"/>
      <c r="C4" s="154">
        <v>362</v>
      </c>
      <c r="D4" s="323">
        <v>26</v>
      </c>
      <c r="E4" s="178">
        <v>541307.33499999996</v>
      </c>
      <c r="F4" s="178">
        <v>-273631</v>
      </c>
      <c r="G4" s="178">
        <v>270017</v>
      </c>
      <c r="H4" s="184">
        <f t="shared" ref="H4:H16" si="2">SUM(F4:G4)</f>
        <v>-3614</v>
      </c>
      <c r="I4" s="155">
        <f t="shared" ref="I4:I16" si="3">E4+H4</f>
        <v>537693.33499999996</v>
      </c>
      <c r="J4" s="283">
        <f t="shared" si="0"/>
        <v>1485.3407044198893</v>
      </c>
      <c r="K4" s="256">
        <f t="shared" si="1"/>
        <v>9.1386254723483482E-2</v>
      </c>
    </row>
    <row r="5" spans="1:20">
      <c r="A5" s="176" t="s">
        <v>128</v>
      </c>
      <c r="B5" s="148"/>
      <c r="C5" s="154">
        <v>22350</v>
      </c>
      <c r="D5" s="323">
        <v>631</v>
      </c>
      <c r="E5" s="178">
        <v>51246782.015000001</v>
      </c>
      <c r="F5" s="178">
        <v>-24924085</v>
      </c>
      <c r="G5" s="178">
        <v>25442340</v>
      </c>
      <c r="H5" s="184">
        <f t="shared" si="2"/>
        <v>518255</v>
      </c>
      <c r="I5" s="155">
        <f t="shared" si="3"/>
        <v>51765037.015000001</v>
      </c>
      <c r="J5" s="283">
        <f t="shared" si="0"/>
        <v>2316.109038702461</v>
      </c>
      <c r="K5" s="256">
        <f t="shared" si="1"/>
        <v>0.11644498786779091</v>
      </c>
    </row>
    <row r="6" spans="1:20">
      <c r="A6" s="176" t="s">
        <v>129</v>
      </c>
      <c r="B6" s="148"/>
      <c r="C6" s="154">
        <v>9412</v>
      </c>
      <c r="D6" s="323">
        <v>269</v>
      </c>
      <c r="E6" s="178">
        <v>6592706.4720000001</v>
      </c>
      <c r="F6" s="178">
        <v>-3225387</v>
      </c>
      <c r="G6" s="178">
        <v>3288593</v>
      </c>
      <c r="H6" s="184">
        <f t="shared" si="2"/>
        <v>63206</v>
      </c>
      <c r="I6" s="155">
        <f t="shared" si="3"/>
        <v>6655912.4720000001</v>
      </c>
      <c r="J6" s="283">
        <f t="shared" si="0"/>
        <v>707.17302082447941</v>
      </c>
      <c r="K6" s="256">
        <f t="shared" si="1"/>
        <v>0.13908617104286575</v>
      </c>
    </row>
    <row r="7" spans="1:20">
      <c r="A7" s="176" t="s">
        <v>130</v>
      </c>
      <c r="B7" s="148"/>
      <c r="C7" s="154">
        <v>1809</v>
      </c>
      <c r="D7" s="323">
        <v>51</v>
      </c>
      <c r="E7" s="178">
        <v>109993861.23</v>
      </c>
      <c r="F7" s="178">
        <v>-54809718</v>
      </c>
      <c r="G7" s="178">
        <v>54469939</v>
      </c>
      <c r="H7" s="184">
        <f t="shared" si="2"/>
        <v>-339779</v>
      </c>
      <c r="I7" s="155">
        <f t="shared" si="3"/>
        <v>109654082.23</v>
      </c>
      <c r="J7" s="283">
        <f t="shared" si="0"/>
        <v>60615.855295743509</v>
      </c>
      <c r="K7" s="256">
        <f t="shared" si="1"/>
        <v>9.0996648704519706E-2</v>
      </c>
    </row>
    <row r="8" spans="1:20">
      <c r="A8" s="176" t="s">
        <v>131</v>
      </c>
      <c r="B8" s="148"/>
      <c r="C8" s="154">
        <v>44</v>
      </c>
      <c r="D8" s="323">
        <v>6</v>
      </c>
      <c r="E8" s="178">
        <v>3261933.92</v>
      </c>
      <c r="F8" s="178">
        <v>-1678552</v>
      </c>
      <c r="G8" s="178">
        <v>1627128</v>
      </c>
      <c r="H8" s="184">
        <f t="shared" si="2"/>
        <v>-51424</v>
      </c>
      <c r="I8" s="155">
        <f t="shared" si="3"/>
        <v>3210509.92</v>
      </c>
      <c r="J8" s="283">
        <f t="shared" si="0"/>
        <v>72966.134545454537</v>
      </c>
      <c r="K8" s="256">
        <f t="shared" si="1"/>
        <v>8.8482794893650088E-2</v>
      </c>
    </row>
    <row r="9" spans="1:20">
      <c r="A9" s="176" t="s">
        <v>132</v>
      </c>
      <c r="B9" s="148"/>
      <c r="C9" s="154">
        <v>23</v>
      </c>
      <c r="D9" s="323"/>
      <c r="E9" s="178">
        <f>91334911.62-E10</f>
        <v>60742664.220000006</v>
      </c>
      <c r="F9" s="178">
        <v>-56484247</v>
      </c>
      <c r="G9" s="178">
        <f>84934068-G10</f>
        <v>49934068</v>
      </c>
      <c r="H9" s="184">
        <f t="shared" si="2"/>
        <v>-6550179</v>
      </c>
      <c r="I9" s="155">
        <f t="shared" si="3"/>
        <v>54192485.220000006</v>
      </c>
      <c r="J9" s="283">
        <f>(I9+I10)/C9</f>
        <v>3686292.7226086957</v>
      </c>
      <c r="K9" s="256">
        <f>I30/(I9+I10)</f>
        <v>6.0875817367766087E-2</v>
      </c>
    </row>
    <row r="10" spans="1:20">
      <c r="A10" s="176" t="s">
        <v>170</v>
      </c>
      <c r="B10" s="148"/>
      <c r="C10" s="154"/>
      <c r="D10" s="323"/>
      <c r="E10" s="178">
        <v>30592247.399999999</v>
      </c>
      <c r="F10" s="178">
        <v>-35000000</v>
      </c>
      <c r="G10" s="178">
        <v>35000000</v>
      </c>
      <c r="H10" s="184">
        <f t="shared" si="2"/>
        <v>0</v>
      </c>
      <c r="I10" s="155">
        <f t="shared" si="3"/>
        <v>30592247.399999999</v>
      </c>
      <c r="J10" s="283"/>
    </row>
    <row r="11" spans="1:20">
      <c r="A11" s="176" t="s">
        <v>171</v>
      </c>
      <c r="B11" s="148"/>
      <c r="C11" s="154">
        <v>53</v>
      </c>
      <c r="D11" s="323">
        <v>5</v>
      </c>
      <c r="E11" s="178">
        <v>6616.5619999999999</v>
      </c>
      <c r="F11" s="178"/>
      <c r="G11" s="178"/>
      <c r="H11" s="184">
        <f t="shared" si="2"/>
        <v>0</v>
      </c>
      <c r="I11" s="155">
        <f t="shared" si="3"/>
        <v>6616.5619999999999</v>
      </c>
      <c r="J11" s="283">
        <f>I11/C11</f>
        <v>124.84079245283019</v>
      </c>
      <c r="K11" s="256">
        <f>I31/I11</f>
        <v>0.22955274960017</v>
      </c>
    </row>
    <row r="12" spans="1:20">
      <c r="A12" s="176" t="s">
        <v>133</v>
      </c>
      <c r="B12" s="148"/>
      <c r="C12" s="154">
        <v>1170</v>
      </c>
      <c r="D12" s="323">
        <v>46</v>
      </c>
      <c r="E12" s="178">
        <v>3870736.9920000001</v>
      </c>
      <c r="F12" s="178">
        <v>-1686223</v>
      </c>
      <c r="G12" s="178">
        <v>1751695</v>
      </c>
      <c r="H12" s="184">
        <f t="shared" si="2"/>
        <v>65472</v>
      </c>
      <c r="I12" s="155">
        <f t="shared" si="3"/>
        <v>3936208.9920000001</v>
      </c>
      <c r="J12" s="283">
        <f>I12/C12</f>
        <v>3364.2811897435899</v>
      </c>
      <c r="K12" s="256">
        <f>I32/I12</f>
        <v>0.10075177786698171</v>
      </c>
    </row>
    <row r="13" spans="1:20">
      <c r="A13" s="176" t="s">
        <v>134</v>
      </c>
      <c r="B13" s="148"/>
      <c r="C13" s="154">
        <v>1164</v>
      </c>
      <c r="D13" s="323">
        <v>47</v>
      </c>
      <c r="E13" s="178">
        <v>299554.641</v>
      </c>
      <c r="F13" s="178">
        <v>-137133</v>
      </c>
      <c r="G13" s="178">
        <v>139725</v>
      </c>
      <c r="H13" s="184">
        <f t="shared" si="2"/>
        <v>2592</v>
      </c>
      <c r="I13" s="155">
        <f t="shared" si="3"/>
        <v>302146.641</v>
      </c>
      <c r="J13" s="283">
        <f>I13/C13</f>
        <v>259.57615206185568</v>
      </c>
      <c r="K13" s="256">
        <f>I33/I13</f>
        <v>0.16202633713872727</v>
      </c>
      <c r="S13" s="214"/>
    </row>
    <row r="14" spans="1:20">
      <c r="A14" s="176" t="s">
        <v>172</v>
      </c>
      <c r="B14" s="148"/>
      <c r="C14" s="154">
        <v>434</v>
      </c>
      <c r="D14" s="323">
        <v>-8</v>
      </c>
      <c r="E14" s="178"/>
      <c r="F14" s="178"/>
      <c r="G14" s="178"/>
      <c r="H14" s="184"/>
      <c r="I14" s="155">
        <f t="shared" si="3"/>
        <v>0</v>
      </c>
      <c r="J14" s="283">
        <f>I14/C14</f>
        <v>0</v>
      </c>
      <c r="K14" s="256" t="e">
        <f>I34/I14</f>
        <v>#DIV/0!</v>
      </c>
      <c r="S14" s="184"/>
      <c r="T14" s="184"/>
    </row>
    <row r="15" spans="1:20">
      <c r="A15" s="176" t="s">
        <v>173</v>
      </c>
      <c r="B15" s="148"/>
      <c r="C15" s="154"/>
      <c r="D15" s="323"/>
      <c r="E15" s="178"/>
      <c r="F15" s="178"/>
      <c r="G15" s="178"/>
      <c r="H15" s="184">
        <f t="shared" si="2"/>
        <v>0</v>
      </c>
      <c r="I15" s="155">
        <f t="shared" si="3"/>
        <v>0</v>
      </c>
      <c r="J15" s="213"/>
      <c r="S15" s="184"/>
      <c r="T15" s="184"/>
    </row>
    <row r="16" spans="1:20">
      <c r="A16" s="176" t="s">
        <v>174</v>
      </c>
      <c r="B16" s="148"/>
      <c r="C16" s="154"/>
      <c r="D16" s="324"/>
      <c r="E16" s="178"/>
      <c r="F16" s="178"/>
      <c r="G16" s="178"/>
      <c r="H16" s="184">
        <f t="shared" si="2"/>
        <v>0</v>
      </c>
      <c r="I16" s="155">
        <f t="shared" si="3"/>
        <v>0</v>
      </c>
      <c r="J16" s="213"/>
      <c r="T16" s="214"/>
    </row>
    <row r="17" spans="1:31">
      <c r="A17" s="148"/>
      <c r="B17" s="148"/>
      <c r="C17" s="156">
        <f t="shared" ref="C17:I17" si="4">SUM(C3:C16)</f>
        <v>248361</v>
      </c>
      <c r="D17" s="156">
        <f t="shared" si="4"/>
        <v>7217</v>
      </c>
      <c r="E17" s="156">
        <f t="shared" si="4"/>
        <v>515070745.74699998</v>
      </c>
      <c r="F17" s="156">
        <f t="shared" si="4"/>
        <v>-304564102</v>
      </c>
      <c r="G17" s="156">
        <f t="shared" si="4"/>
        <v>295588878</v>
      </c>
      <c r="H17" s="156">
        <f t="shared" si="4"/>
        <v>-8975224</v>
      </c>
      <c r="I17" s="156">
        <f t="shared" si="4"/>
        <v>506095521.74699998</v>
      </c>
    </row>
    <row r="18" spans="1:31" ht="15.75" thickBot="1">
      <c r="A18" s="148"/>
      <c r="B18" s="148"/>
      <c r="C18" s="148"/>
      <c r="E18" s="148"/>
      <c r="F18" s="148"/>
      <c r="G18" s="148"/>
      <c r="I18" s="148"/>
    </row>
    <row r="19" spans="1:31">
      <c r="A19" s="148" t="s">
        <v>19</v>
      </c>
      <c r="B19" s="148"/>
      <c r="C19" s="157">
        <f t="shared" ref="C19:I19" si="5">C3+C4</f>
        <v>211902</v>
      </c>
      <c r="D19" s="157">
        <f t="shared" si="5"/>
        <v>6170</v>
      </c>
      <c r="E19" s="158">
        <f t="shared" si="5"/>
        <v>248463642.29500002</v>
      </c>
      <c r="F19" s="158">
        <f t="shared" si="5"/>
        <v>-126618757</v>
      </c>
      <c r="G19" s="158">
        <f t="shared" si="5"/>
        <v>123935390</v>
      </c>
      <c r="H19" s="158">
        <f t="shared" si="5"/>
        <v>-2683367</v>
      </c>
      <c r="I19" s="157">
        <f t="shared" si="5"/>
        <v>245780275.29500002</v>
      </c>
    </row>
    <row r="20" spans="1:31" ht="7.15" customHeight="1">
      <c r="A20" s="148"/>
      <c r="B20" s="148"/>
      <c r="C20" s="159"/>
      <c r="D20" s="159"/>
      <c r="E20" s="148"/>
      <c r="F20" s="148"/>
      <c r="G20" s="148"/>
      <c r="H20" s="148"/>
      <c r="I20" s="159"/>
    </row>
    <row r="21" spans="1:31" ht="15.75" thickBot="1">
      <c r="A21" s="148" t="s">
        <v>175</v>
      </c>
      <c r="B21" s="148"/>
      <c r="C21" s="173">
        <f t="shared" ref="C21:I21" si="6">SUM(C5:C8,C11:C13)</f>
        <v>36002</v>
      </c>
      <c r="D21" s="173">
        <f t="shared" si="6"/>
        <v>1055</v>
      </c>
      <c r="E21" s="174">
        <f t="shared" si="6"/>
        <v>175272191.83200002</v>
      </c>
      <c r="F21" s="174">
        <f t="shared" si="6"/>
        <v>-86461098</v>
      </c>
      <c r="G21" s="174">
        <f t="shared" si="6"/>
        <v>86719420</v>
      </c>
      <c r="H21" s="174">
        <f t="shared" si="6"/>
        <v>258322</v>
      </c>
      <c r="I21" s="173">
        <f t="shared" si="6"/>
        <v>175530513.83200002</v>
      </c>
      <c r="Z21" s="1" t="s">
        <v>314</v>
      </c>
    </row>
    <row r="22" spans="1:31">
      <c r="A22" s="148"/>
      <c r="B22" s="148"/>
      <c r="C22" s="148"/>
      <c r="D22" s="148"/>
      <c r="E22" s="148"/>
      <c r="M22" s="1" t="s">
        <v>322</v>
      </c>
      <c r="Z22" s="1" t="s">
        <v>210</v>
      </c>
      <c r="AA22" s="257" t="s">
        <v>337</v>
      </c>
      <c r="AC22" s="1" t="s">
        <v>212</v>
      </c>
      <c r="AD22" s="257" t="s">
        <v>336</v>
      </c>
    </row>
    <row r="23" spans="1:31" ht="53.45" customHeight="1">
      <c r="A23" s="149"/>
      <c r="B23" s="160"/>
      <c r="C23" s="168" t="s">
        <v>176</v>
      </c>
      <c r="D23" s="168" t="s">
        <v>177</v>
      </c>
      <c r="E23" s="152" t="s">
        <v>178</v>
      </c>
      <c r="F23" s="152" t="s">
        <v>179</v>
      </c>
      <c r="G23" s="152" t="s">
        <v>180</v>
      </c>
      <c r="H23" s="152" t="s">
        <v>181</v>
      </c>
      <c r="I23" s="152" t="s">
        <v>182</v>
      </c>
      <c r="O23" s="258" t="str">
        <f>AA22&amp;" Billed Schedule 75 Revenue"</f>
        <v>February Billed Schedule 75 Revenue</v>
      </c>
      <c r="P23" s="258" t="str">
        <f>AA22&amp;" Billed kWhs"</f>
        <v>February Billed kWhs</v>
      </c>
      <c r="Q23" s="258" t="str">
        <f>AA22&amp;" Unbilled kWhs"</f>
        <v>February Unbilled kWhs</v>
      </c>
      <c r="R23" s="258" t="s">
        <v>320</v>
      </c>
      <c r="S23" s="258" t="s">
        <v>213</v>
      </c>
      <c r="T23" s="258" t="str">
        <f>AD22&amp;" Unbilled kWhs reversal"</f>
        <v>January Unbilled kWhs reversal</v>
      </c>
      <c r="U23" s="258" t="s">
        <v>320</v>
      </c>
      <c r="V23" s="258" t="str">
        <f>AD22&amp;" Schedule 75 Unbilled Reversal"</f>
        <v>January Schedule 75 Unbilled Reversal</v>
      </c>
      <c r="X23" s="258" t="str">
        <f>"Total "&amp;AA22&amp;" Schedule 75 Revenue"</f>
        <v>Total February Schedule 75 Revenue</v>
      </c>
      <c r="Z23" s="258" t="str">
        <f>"Calendar "&amp;AA22&amp;" Usage"</f>
        <v>Calendar February Usage</v>
      </c>
      <c r="AA23" s="258" t="str">
        <f>R23</f>
        <v>11/1/2018 rate</v>
      </c>
      <c r="AB23" s="258" t="s">
        <v>214</v>
      </c>
      <c r="AC23" s="258" t="s">
        <v>215</v>
      </c>
      <c r="AD23" s="258" t="str">
        <f>"implied "&amp;AD22&amp;" unbilled/Cancel-Rebill True-up kWhs"</f>
        <v>implied January unbilled/Cancel-Rebill True-up kWhs</v>
      </c>
    </row>
    <row r="24" spans="1:31">
      <c r="A24" s="176" t="s">
        <v>127</v>
      </c>
      <c r="B24" s="148"/>
      <c r="C24" s="177">
        <v>1933974</v>
      </c>
      <c r="D24" s="177">
        <v>22622472.07</v>
      </c>
      <c r="E24" s="179">
        <v>-11889589</v>
      </c>
      <c r="F24" s="179">
        <v>11315139</v>
      </c>
      <c r="G24" s="170">
        <f>SUM(D24:F24)</f>
        <v>22048022.07</v>
      </c>
      <c r="H24" s="170">
        <f>-J62</f>
        <v>4689.5677499999974</v>
      </c>
      <c r="I24" s="170">
        <f>SUM(G24:H24)</f>
        <v>22052711.63775</v>
      </c>
      <c r="M24" s="1" t="s">
        <v>216</v>
      </c>
      <c r="O24" s="281">
        <v>-287643.68</v>
      </c>
      <c r="P24" s="259">
        <f t="shared" ref="P24:P29" si="7">E3</f>
        <v>247922334.96000001</v>
      </c>
      <c r="Q24" s="259">
        <f t="shared" ref="Q24:Q29" si="8">G3</f>
        <v>123665373</v>
      </c>
      <c r="R24" s="260">
        <v>-1.16E-3</v>
      </c>
      <c r="S24" s="261">
        <f>Q24*R24</f>
        <v>-143451.83267999999</v>
      </c>
      <c r="T24" s="259">
        <f t="shared" ref="T24:T29" si="9">F3</f>
        <v>-126345126</v>
      </c>
      <c r="U24" s="260">
        <f>R24</f>
        <v>-1.16E-3</v>
      </c>
      <c r="V24" s="262">
        <f>T24*U24</f>
        <v>146560.34615999999</v>
      </c>
      <c r="X24" s="263">
        <f>O24+S24+V24</f>
        <v>-284535.16651999997</v>
      </c>
      <c r="Z24" s="264">
        <f>P24+Q24+T24</f>
        <v>245242581.96000004</v>
      </c>
      <c r="AA24" s="188">
        <f>R24</f>
        <v>-1.16E-3</v>
      </c>
      <c r="AB24" s="214">
        <f>Z24*AA24</f>
        <v>-284481.39507360006</v>
      </c>
      <c r="AC24" s="263">
        <f>X24-AB24</f>
        <v>-53.771446399914566</v>
      </c>
      <c r="AD24" s="264">
        <f>AC24/U24</f>
        <v>46354.695172340143</v>
      </c>
      <c r="AE24" s="265">
        <f>AC24/X24</f>
        <v>1.8897996707248829E-4</v>
      </c>
    </row>
    <row r="25" spans="1:31">
      <c r="A25" s="176" t="s">
        <v>169</v>
      </c>
      <c r="B25" s="148"/>
      <c r="C25" s="177">
        <v>3267</v>
      </c>
      <c r="D25" s="177">
        <v>49468.05</v>
      </c>
      <c r="E25" s="179">
        <v>-16750</v>
      </c>
      <c r="F25" s="179">
        <v>15939</v>
      </c>
      <c r="G25" s="170">
        <f t="shared" ref="G25:G33" si="10">SUM(D25:F25)</f>
        <v>48657.05</v>
      </c>
      <c r="H25" s="170">
        <f t="shared" ref="H25:H30" si="11">-J63</f>
        <v>-107.62492</v>
      </c>
      <c r="I25" s="170">
        <f t="shared" ref="I25:I36" si="12">SUM(G25:H25)</f>
        <v>48549.425080000001</v>
      </c>
      <c r="M25" s="1" t="s">
        <v>217</v>
      </c>
      <c r="O25" s="281">
        <v>-620.6</v>
      </c>
      <c r="P25" s="259">
        <f t="shared" si="7"/>
        <v>541307.33499999996</v>
      </c>
      <c r="Q25" s="259">
        <f t="shared" si="8"/>
        <v>270017</v>
      </c>
      <c r="R25" s="260">
        <v>-1.16E-3</v>
      </c>
      <c r="S25" s="261">
        <f>Q25*R25</f>
        <v>-313.21972</v>
      </c>
      <c r="T25" s="259">
        <f t="shared" si="9"/>
        <v>-273631</v>
      </c>
      <c r="U25" s="260">
        <f t="shared" ref="U25:U32" si="13">R25</f>
        <v>-1.16E-3</v>
      </c>
      <c r="V25" s="262">
        <f t="shared" ref="V25:V32" si="14">T25*U25</f>
        <v>317.41196000000002</v>
      </c>
      <c r="X25" s="263">
        <f t="shared" ref="X25:X32" si="15">O25+S25+V25</f>
        <v>-616.40775999999994</v>
      </c>
      <c r="Z25" s="264">
        <f t="shared" ref="Z25:Z32" si="16">P25+Q25+T25</f>
        <v>537693.33499999996</v>
      </c>
      <c r="AA25" s="188">
        <f t="shared" ref="AA25:AA32" si="17">R25</f>
        <v>-1.16E-3</v>
      </c>
      <c r="AB25" s="214">
        <f t="shared" ref="AB25:AB32" si="18">Z25*AA25</f>
        <v>-623.72426859999996</v>
      </c>
      <c r="AC25" s="263">
        <f t="shared" ref="AC25:AC32" si="19">X25-AB25</f>
        <v>7.3165086000000201</v>
      </c>
      <c r="AD25" s="264">
        <f t="shared" ref="AD25:AD32" si="20">AC25/U25</f>
        <v>-6307.3350000000173</v>
      </c>
      <c r="AE25" s="265">
        <f t="shared" ref="AE25:AE33" si="21">AC25/X25</f>
        <v>-1.1869591972690319E-2</v>
      </c>
    </row>
    <row r="26" spans="1:31">
      <c r="A26" s="176" t="s">
        <v>128</v>
      </c>
      <c r="B26" s="148"/>
      <c r="C26" s="177">
        <v>452778.02</v>
      </c>
      <c r="D26" s="177">
        <v>5967430.9100000001</v>
      </c>
      <c r="E26" s="179">
        <v>-2897535</v>
      </c>
      <c r="F26" s="179">
        <v>3005807</v>
      </c>
      <c r="G26" s="170">
        <f t="shared" si="10"/>
        <v>6075702.9100000001</v>
      </c>
      <c r="H26" s="170">
        <f t="shared" si="11"/>
        <v>-3078.4346999999998</v>
      </c>
      <c r="I26" s="170">
        <f t="shared" si="12"/>
        <v>6072624.4753</v>
      </c>
      <c r="M26" s="1" t="s">
        <v>218</v>
      </c>
      <c r="O26" s="281">
        <v>27672.9</v>
      </c>
      <c r="P26" s="259">
        <f t="shared" si="7"/>
        <v>51246782.015000001</v>
      </c>
      <c r="Q26" s="259">
        <f t="shared" si="8"/>
        <v>25442340</v>
      </c>
      <c r="R26" s="266">
        <v>5.4000000000000001E-4</v>
      </c>
      <c r="S26" s="261">
        <f>Q26*R26</f>
        <v>13738.863600000001</v>
      </c>
      <c r="T26" s="259">
        <f t="shared" si="9"/>
        <v>-24924085</v>
      </c>
      <c r="U26" s="260">
        <f t="shared" si="13"/>
        <v>5.4000000000000001E-4</v>
      </c>
      <c r="V26" s="262">
        <f t="shared" si="14"/>
        <v>-13459.0059</v>
      </c>
      <c r="X26" s="263">
        <f t="shared" si="15"/>
        <v>27952.757700000006</v>
      </c>
      <c r="Z26" s="264">
        <f t="shared" si="16"/>
        <v>51765037.015000001</v>
      </c>
      <c r="AA26" s="267">
        <f t="shared" si="17"/>
        <v>5.4000000000000001E-4</v>
      </c>
      <c r="AB26" s="214">
        <f t="shared" si="18"/>
        <v>27953.119988099999</v>
      </c>
      <c r="AC26" s="263">
        <f t="shared" si="19"/>
        <v>-0.36228809999374789</v>
      </c>
      <c r="AD26" s="264">
        <f t="shared" si="20"/>
        <v>-670.90388887731092</v>
      </c>
      <c r="AE26" s="265">
        <f t="shared" si="21"/>
        <v>-1.2960728379001683E-5</v>
      </c>
    </row>
    <row r="27" spans="1:31">
      <c r="A27" s="176" t="s">
        <v>129</v>
      </c>
      <c r="B27" s="148"/>
      <c r="C27" s="177">
        <v>189541.12</v>
      </c>
      <c r="D27" s="177">
        <v>916954.3</v>
      </c>
      <c r="E27" s="179">
        <v>-460727</v>
      </c>
      <c r="F27" s="179">
        <v>467667</v>
      </c>
      <c r="G27" s="170">
        <f t="shared" si="10"/>
        <v>923894.3</v>
      </c>
      <c r="H27" s="170">
        <f t="shared" si="11"/>
        <v>-324.24678</v>
      </c>
      <c r="I27" s="170">
        <f t="shared" si="12"/>
        <v>923570.05322</v>
      </c>
      <c r="M27" s="1" t="s">
        <v>219</v>
      </c>
      <c r="O27" s="281">
        <v>3560.33</v>
      </c>
      <c r="P27" s="259">
        <f t="shared" si="7"/>
        <v>6592706.4720000001</v>
      </c>
      <c r="Q27" s="259">
        <f t="shared" si="8"/>
        <v>3288593</v>
      </c>
      <c r="R27" s="266">
        <v>5.4000000000000001E-4</v>
      </c>
      <c r="S27" s="261">
        <f t="shared" ref="S27:S32" si="22">Q27*R27</f>
        <v>1775.84022</v>
      </c>
      <c r="T27" s="259">
        <f t="shared" si="9"/>
        <v>-3225387</v>
      </c>
      <c r="U27" s="260">
        <f t="shared" si="13"/>
        <v>5.4000000000000001E-4</v>
      </c>
      <c r="V27" s="262">
        <f t="shared" si="14"/>
        <v>-1741.7089800000001</v>
      </c>
      <c r="X27" s="263">
        <f t="shared" si="15"/>
        <v>3594.4612399999996</v>
      </c>
      <c r="Z27" s="264">
        <f t="shared" si="16"/>
        <v>6655912.4719999991</v>
      </c>
      <c r="AA27" s="267">
        <f t="shared" si="17"/>
        <v>5.4000000000000001E-4</v>
      </c>
      <c r="AB27" s="214">
        <f t="shared" si="18"/>
        <v>3594.1927348799995</v>
      </c>
      <c r="AC27" s="263">
        <f t="shared" si="19"/>
        <v>0.26850512000009985</v>
      </c>
      <c r="AD27" s="264">
        <f t="shared" si="20"/>
        <v>497.23170370388863</v>
      </c>
      <c r="AE27" s="265">
        <f t="shared" si="21"/>
        <v>7.469968433992625E-5</v>
      </c>
    </row>
    <row r="28" spans="1:31">
      <c r="A28" s="176" t="s">
        <v>130</v>
      </c>
      <c r="B28" s="148"/>
      <c r="C28" s="177">
        <v>903640</v>
      </c>
      <c r="D28" s="177">
        <v>10009072.75</v>
      </c>
      <c r="E28" s="179">
        <v>-4539176</v>
      </c>
      <c r="F28" s="179">
        <v>4558888</v>
      </c>
      <c r="G28" s="170">
        <f t="shared" si="10"/>
        <v>10028784.75</v>
      </c>
      <c r="H28" s="170">
        <f t="shared" si="11"/>
        <v>1545.9944499999999</v>
      </c>
      <c r="I28" s="170">
        <f t="shared" si="12"/>
        <v>10030330.744449999</v>
      </c>
      <c r="M28" s="1" t="s">
        <v>220</v>
      </c>
      <c r="O28" s="281">
        <v>59397.11</v>
      </c>
      <c r="P28" s="259">
        <f t="shared" si="7"/>
        <v>109993861.23</v>
      </c>
      <c r="Q28" s="259">
        <f t="shared" si="8"/>
        <v>54469939</v>
      </c>
      <c r="R28" s="266">
        <v>5.4000000000000001E-4</v>
      </c>
      <c r="S28" s="261">
        <f t="shared" si="22"/>
        <v>29413.767060000002</v>
      </c>
      <c r="T28" s="259">
        <f t="shared" si="9"/>
        <v>-54809718</v>
      </c>
      <c r="U28" s="260">
        <f t="shared" si="13"/>
        <v>5.4000000000000001E-4</v>
      </c>
      <c r="V28" s="262">
        <f t="shared" si="14"/>
        <v>-29597.247719999999</v>
      </c>
      <c r="X28" s="263">
        <f t="shared" si="15"/>
        <v>59213.62934</v>
      </c>
      <c r="Z28" s="264">
        <f t="shared" si="16"/>
        <v>109654082.23000002</v>
      </c>
      <c r="AA28" s="267">
        <f t="shared" si="17"/>
        <v>5.4000000000000001E-4</v>
      </c>
      <c r="AB28" s="214">
        <f t="shared" si="18"/>
        <v>59213.204404200013</v>
      </c>
      <c r="AC28" s="263">
        <f t="shared" si="19"/>
        <v>0.42493579998699715</v>
      </c>
      <c r="AD28" s="264">
        <f t="shared" si="20"/>
        <v>786.91814812406881</v>
      </c>
      <c r="AE28" s="265">
        <f t="shared" si="21"/>
        <v>7.1763174242715172E-6</v>
      </c>
    </row>
    <row r="29" spans="1:31">
      <c r="A29" s="176" t="s">
        <v>131</v>
      </c>
      <c r="B29" s="148"/>
      <c r="C29" s="177">
        <v>22000</v>
      </c>
      <c r="D29" s="177">
        <v>288625.03000000003</v>
      </c>
      <c r="E29" s="179">
        <v>-137659</v>
      </c>
      <c r="F29" s="179">
        <v>133744</v>
      </c>
      <c r="G29" s="170">
        <f t="shared" si="10"/>
        <v>284710.03000000003</v>
      </c>
      <c r="H29" s="170">
        <f t="shared" si="11"/>
        <v>192.32575999999997</v>
      </c>
      <c r="I29" s="170">
        <f t="shared" si="12"/>
        <v>284902.35576000001</v>
      </c>
      <c r="M29" s="1" t="s">
        <v>221</v>
      </c>
      <c r="O29" s="281">
        <v>1761.42</v>
      </c>
      <c r="P29" s="259">
        <f t="shared" si="7"/>
        <v>3261933.92</v>
      </c>
      <c r="Q29" s="259">
        <f t="shared" si="8"/>
        <v>1627128</v>
      </c>
      <c r="R29" s="266">
        <v>5.4000000000000001E-4</v>
      </c>
      <c r="S29" s="261">
        <f t="shared" si="22"/>
        <v>878.64912000000004</v>
      </c>
      <c r="T29" s="259">
        <f t="shared" si="9"/>
        <v>-1678552</v>
      </c>
      <c r="U29" s="260">
        <f t="shared" si="13"/>
        <v>5.4000000000000001E-4</v>
      </c>
      <c r="V29" s="262">
        <f t="shared" si="14"/>
        <v>-906.41808000000003</v>
      </c>
      <c r="X29" s="263">
        <f t="shared" si="15"/>
        <v>1733.6510400000002</v>
      </c>
      <c r="Z29" s="264">
        <f t="shared" si="16"/>
        <v>3210509.92</v>
      </c>
      <c r="AA29" s="267">
        <f t="shared" si="17"/>
        <v>5.4000000000000001E-4</v>
      </c>
      <c r="AB29" s="214">
        <f t="shared" si="18"/>
        <v>1733.6753567999999</v>
      </c>
      <c r="AC29" s="263">
        <f t="shared" si="19"/>
        <v>-2.4316799999724026E-2</v>
      </c>
      <c r="AD29" s="264">
        <f t="shared" si="20"/>
        <v>-45.031111110600044</v>
      </c>
      <c r="AE29" s="265">
        <f t="shared" si="21"/>
        <v>-1.4026352154308992E-5</v>
      </c>
    </row>
    <row r="30" spans="1:31">
      <c r="A30" s="176" t="s">
        <v>132</v>
      </c>
      <c r="B30" s="148"/>
      <c r="C30" s="177">
        <v>552000</v>
      </c>
      <c r="D30" s="177">
        <f>5552117.04-81503.08</f>
        <v>5470613.96</v>
      </c>
      <c r="E30" s="179">
        <v>-5825880</v>
      </c>
      <c r="F30" s="179">
        <v>5500558</v>
      </c>
      <c r="G30" s="170">
        <f t="shared" si="10"/>
        <v>5145291.96</v>
      </c>
      <c r="H30" s="170">
        <f t="shared" si="11"/>
        <v>16047.938550000003</v>
      </c>
      <c r="I30" s="170">
        <f t="shared" si="12"/>
        <v>5161339.89855</v>
      </c>
      <c r="J30" s="214"/>
      <c r="M30" s="1" t="s">
        <v>222</v>
      </c>
      <c r="O30" s="281">
        <v>3.54</v>
      </c>
      <c r="P30" s="259">
        <f>E11</f>
        <v>6616.5619999999999</v>
      </c>
      <c r="Q30" s="259">
        <f>G11</f>
        <v>0</v>
      </c>
      <c r="R30" s="266">
        <v>5.4000000000000001E-4</v>
      </c>
      <c r="S30" s="261">
        <f t="shared" si="22"/>
        <v>0</v>
      </c>
      <c r="T30" s="259">
        <f>F11</f>
        <v>0</v>
      </c>
      <c r="U30" s="260">
        <f t="shared" si="13"/>
        <v>5.4000000000000001E-4</v>
      </c>
      <c r="V30" s="262">
        <f t="shared" si="14"/>
        <v>0</v>
      </c>
      <c r="X30" s="263">
        <f t="shared" si="15"/>
        <v>3.54</v>
      </c>
      <c r="Z30" s="264">
        <f t="shared" si="16"/>
        <v>6616.5619999999999</v>
      </c>
      <c r="AA30" s="267">
        <f t="shared" si="17"/>
        <v>5.4000000000000001E-4</v>
      </c>
      <c r="AB30" s="214">
        <f t="shared" si="18"/>
        <v>3.5729434800000002</v>
      </c>
      <c r="AC30" s="263">
        <f t="shared" si="19"/>
        <v>-3.2943480000000136E-2</v>
      </c>
      <c r="AD30" s="264">
        <f t="shared" si="20"/>
        <v>-61.006444444444696</v>
      </c>
      <c r="AE30" s="265">
        <f t="shared" si="21"/>
        <v>-9.3060677966102078E-3</v>
      </c>
    </row>
    <row r="31" spans="1:31">
      <c r="A31" s="176" t="s">
        <v>171</v>
      </c>
      <c r="B31" s="148"/>
      <c r="C31" s="177">
        <v>1060</v>
      </c>
      <c r="D31" s="177">
        <v>1518.85</v>
      </c>
      <c r="E31" s="179"/>
      <c r="F31" s="179"/>
      <c r="G31" s="170">
        <f t="shared" si="10"/>
        <v>1518.85</v>
      </c>
      <c r="H31" s="170">
        <f>-J70</f>
        <v>0</v>
      </c>
      <c r="I31" s="170">
        <f t="shared" si="12"/>
        <v>1518.85</v>
      </c>
      <c r="M31" s="1" t="s">
        <v>223</v>
      </c>
      <c r="O31" s="281">
        <v>2090.1</v>
      </c>
      <c r="P31" s="259">
        <f>E12</f>
        <v>3870736.9920000001</v>
      </c>
      <c r="Q31" s="259">
        <f>G12</f>
        <v>1751695</v>
      </c>
      <c r="R31" s="266">
        <v>5.4000000000000001E-4</v>
      </c>
      <c r="S31" s="261">
        <f t="shared" si="22"/>
        <v>945.9153</v>
      </c>
      <c r="T31" s="259">
        <f>F12</f>
        <v>-1686223</v>
      </c>
      <c r="U31" s="260">
        <f t="shared" si="13"/>
        <v>5.4000000000000001E-4</v>
      </c>
      <c r="V31" s="262">
        <f t="shared" si="14"/>
        <v>-910.56042000000002</v>
      </c>
      <c r="X31" s="263">
        <f>O31+S31+V31</f>
        <v>2125.4548800000002</v>
      </c>
      <c r="Z31" s="264">
        <f t="shared" si="16"/>
        <v>3936208.9920000006</v>
      </c>
      <c r="AA31" s="267">
        <f t="shared" si="17"/>
        <v>5.4000000000000001E-4</v>
      </c>
      <c r="AB31" s="214">
        <f t="shared" si="18"/>
        <v>2125.5528556800004</v>
      </c>
      <c r="AC31" s="263">
        <f t="shared" si="19"/>
        <v>-9.7975680000217835E-2</v>
      </c>
      <c r="AD31" s="264">
        <f t="shared" si="20"/>
        <v>-181.43644444484784</v>
      </c>
      <c r="AE31" s="265">
        <f t="shared" si="21"/>
        <v>-4.6096334917360291E-5</v>
      </c>
    </row>
    <row r="32" spans="1:31">
      <c r="A32" s="176" t="s">
        <v>133</v>
      </c>
      <c r="B32" s="148"/>
      <c r="C32" s="177">
        <v>23540</v>
      </c>
      <c r="D32" s="177">
        <v>345039.31</v>
      </c>
      <c r="E32" s="179">
        <v>-109725</v>
      </c>
      <c r="F32" s="179">
        <v>161544</v>
      </c>
      <c r="G32" s="170">
        <f t="shared" si="10"/>
        <v>396858.31</v>
      </c>
      <c r="H32" s="170">
        <f>-J71</f>
        <v>-278.25599999999997</v>
      </c>
      <c r="I32" s="170">
        <f t="shared" si="12"/>
        <v>396580.054</v>
      </c>
      <c r="M32" s="1" t="s">
        <v>224</v>
      </c>
      <c r="O32" s="281">
        <v>161.87</v>
      </c>
      <c r="P32" s="259">
        <f>E13</f>
        <v>299554.641</v>
      </c>
      <c r="Q32" s="259">
        <f>G13</f>
        <v>139725</v>
      </c>
      <c r="R32" s="266">
        <v>5.4000000000000001E-4</v>
      </c>
      <c r="S32" s="261">
        <f t="shared" si="22"/>
        <v>75.451499999999996</v>
      </c>
      <c r="T32" s="259">
        <f>F13</f>
        <v>-137133</v>
      </c>
      <c r="U32" s="260">
        <f t="shared" si="13"/>
        <v>5.4000000000000001E-4</v>
      </c>
      <c r="V32" s="262">
        <f t="shared" si="14"/>
        <v>-74.051820000000006</v>
      </c>
      <c r="X32" s="263">
        <f t="shared" si="15"/>
        <v>163.26967999999999</v>
      </c>
      <c r="Z32" s="264">
        <f t="shared" si="16"/>
        <v>302146.641</v>
      </c>
      <c r="AA32" s="267">
        <f t="shared" si="17"/>
        <v>5.4000000000000001E-4</v>
      </c>
      <c r="AB32" s="214">
        <f t="shared" si="18"/>
        <v>163.15918614</v>
      </c>
      <c r="AC32" s="263">
        <f t="shared" si="19"/>
        <v>0.11049385999999117</v>
      </c>
      <c r="AD32" s="264">
        <f t="shared" si="20"/>
        <v>204.6182592592429</v>
      </c>
      <c r="AE32" s="265">
        <f t="shared" si="21"/>
        <v>6.7675676218628699E-4</v>
      </c>
    </row>
    <row r="33" spans="1:31">
      <c r="A33" s="176" t="s">
        <v>134</v>
      </c>
      <c r="B33" s="148"/>
      <c r="C33" s="177">
        <v>23400</v>
      </c>
      <c r="D33" s="177">
        <v>49214.63</v>
      </c>
      <c r="E33" s="179">
        <v>-22833</v>
      </c>
      <c r="F33" s="179">
        <v>22583</v>
      </c>
      <c r="G33" s="170">
        <f t="shared" si="10"/>
        <v>48964.63</v>
      </c>
      <c r="H33" s="170">
        <f>-J72</f>
        <v>-8.91648</v>
      </c>
      <c r="I33" s="170">
        <f t="shared" si="12"/>
        <v>48955.713519999998</v>
      </c>
      <c r="O33" s="187">
        <f>SUM(O24:O32)</f>
        <v>-193617.00999999998</v>
      </c>
      <c r="P33" s="268">
        <f>SUM(P24:P32)</f>
        <v>423735834.12699997</v>
      </c>
      <c r="Q33" s="268">
        <f>SUM(Q24:Q32)</f>
        <v>210654810</v>
      </c>
      <c r="S33" s="187">
        <f>SUM(S24:S32)</f>
        <v>-96936.565600000002</v>
      </c>
      <c r="T33" s="268">
        <f>SUM(T24:T32)</f>
        <v>-213079855</v>
      </c>
      <c r="V33" s="187">
        <f>SUM(V24:V32)</f>
        <v>100188.76520000001</v>
      </c>
      <c r="X33" s="187">
        <f>SUM(X24:X32)</f>
        <v>-190364.8103999999</v>
      </c>
      <c r="Z33" s="268">
        <f>SUM(Z24:Z32)</f>
        <v>421310789.12700003</v>
      </c>
      <c r="AB33" s="268">
        <f>SUM(AB24:AB32)</f>
        <v>-190318.64187292007</v>
      </c>
      <c r="AC33" s="187">
        <f>SUM(AC24:AC32)</f>
        <v>-46.168527079921148</v>
      </c>
      <c r="AD33" s="268">
        <f>SUM(AD24:AD32)</f>
        <v>40577.750394550116</v>
      </c>
      <c r="AE33" s="265">
        <f t="shared" si="21"/>
        <v>2.4252658347365008E-4</v>
      </c>
    </row>
    <row r="34" spans="1:31">
      <c r="A34" s="176" t="s">
        <v>183</v>
      </c>
      <c r="B34" s="148"/>
      <c r="C34" s="170"/>
      <c r="D34" s="177">
        <v>559464.67000000004</v>
      </c>
      <c r="E34" s="177"/>
      <c r="F34" s="177"/>
      <c r="G34" s="170">
        <f>SUM(D34:F34)</f>
        <v>559464.67000000004</v>
      </c>
      <c r="H34" s="170"/>
      <c r="I34" s="170">
        <f t="shared" si="12"/>
        <v>559464.67000000004</v>
      </c>
      <c r="U34" s="269"/>
    </row>
    <row r="35" spans="1:31">
      <c r="A35" s="176" t="s">
        <v>184</v>
      </c>
      <c r="B35" s="148"/>
      <c r="C35" s="188"/>
      <c r="D35" s="177">
        <v>1516926.04</v>
      </c>
      <c r="E35" s="177"/>
      <c r="F35" s="177"/>
      <c r="G35" s="170">
        <f>SUM(D35:F35)</f>
        <v>1516926.04</v>
      </c>
      <c r="H35" s="170"/>
      <c r="I35" s="170">
        <f t="shared" si="12"/>
        <v>1516926.04</v>
      </c>
      <c r="U35" s="269" t="s">
        <v>321</v>
      </c>
      <c r="V35" s="1" t="s">
        <v>225</v>
      </c>
      <c r="X35" s="188">
        <v>0.95444899999999999</v>
      </c>
      <c r="AA35" s="1" t="s">
        <v>226</v>
      </c>
      <c r="AB35" s="1" t="s">
        <v>227</v>
      </c>
      <c r="AD35" s="1" t="s">
        <v>228</v>
      </c>
    </row>
    <row r="36" spans="1:31">
      <c r="A36" s="176" t="s">
        <v>185</v>
      </c>
      <c r="B36" s="148"/>
      <c r="C36" s="188"/>
      <c r="D36" s="177">
        <v>1743490.64</v>
      </c>
      <c r="E36" s="177"/>
      <c r="F36" s="177"/>
      <c r="G36" s="170">
        <f>SUM(D36:F36)</f>
        <v>1743490.64</v>
      </c>
      <c r="H36" s="170"/>
      <c r="I36" s="170">
        <f t="shared" si="12"/>
        <v>1743490.64</v>
      </c>
      <c r="T36" s="1" t="s">
        <v>138</v>
      </c>
      <c r="U36" s="1" t="s">
        <v>229</v>
      </c>
      <c r="X36" s="270">
        <f>(X24+X25)*X35</f>
        <v>-272162.63491997164</v>
      </c>
      <c r="Z36" s="1" t="s">
        <v>19</v>
      </c>
      <c r="AA36" s="184">
        <f>P24+P25+Q24+Q25+T24+T25</f>
        <v>245780275.29500002</v>
      </c>
      <c r="AB36" s="188">
        <v>-1.1100000000000001E-3</v>
      </c>
      <c r="AC36" s="263">
        <f>AA36*AB36</f>
        <v>-272816.10557745001</v>
      </c>
      <c r="AD36" s="263">
        <f>X36-AC36</f>
        <v>653.47065747837769</v>
      </c>
      <c r="AE36" s="265">
        <f>AD36/X36</f>
        <v>-2.4010300226205857E-3</v>
      </c>
    </row>
    <row r="37" spans="1:31">
      <c r="A37" s="148"/>
      <c r="B37" s="148"/>
      <c r="C37" s="162">
        <f t="shared" ref="C37:I37" si="23">SUM(C24:C36)</f>
        <v>4105200.14</v>
      </c>
      <c r="D37" s="162">
        <f t="shared" si="23"/>
        <v>49540291.210000008</v>
      </c>
      <c r="E37" s="162">
        <f t="shared" si="23"/>
        <v>-25899874</v>
      </c>
      <c r="F37" s="162">
        <f t="shared" si="23"/>
        <v>25181869</v>
      </c>
      <c r="G37" s="162">
        <f t="shared" si="23"/>
        <v>48822286.210000008</v>
      </c>
      <c r="H37" s="162">
        <f t="shared" si="23"/>
        <v>18678.34763</v>
      </c>
      <c r="I37" s="162">
        <f t="shared" si="23"/>
        <v>48840964.557630002</v>
      </c>
      <c r="T37" s="1" t="s">
        <v>138</v>
      </c>
      <c r="U37" s="1" t="s">
        <v>230</v>
      </c>
      <c r="X37" s="270">
        <f>SUM(X26:X32)*X35</f>
        <v>90469.131998502111</v>
      </c>
      <c r="Z37" s="1" t="s">
        <v>175</v>
      </c>
      <c r="AA37" s="184">
        <f>SUM(P26:Q32,T26:T32)</f>
        <v>175530513.83200002</v>
      </c>
      <c r="AB37" s="188">
        <v>5.1999999999999995E-4</v>
      </c>
      <c r="AC37" s="263">
        <f>AA37*AB37</f>
        <v>91275.867192639998</v>
      </c>
      <c r="AD37" s="263">
        <f>X37-AC37</f>
        <v>-806.73519413788745</v>
      </c>
      <c r="AE37" s="265">
        <f>AD37/X37</f>
        <v>-8.9172425590558838E-3</v>
      </c>
    </row>
    <row r="38" spans="1:31" ht="15.75" thickBot="1">
      <c r="A38" s="148"/>
      <c r="B38" s="148"/>
      <c r="D38" s="163"/>
      <c r="E38" s="148"/>
      <c r="F38" s="148"/>
      <c r="Z38" s="1" t="s">
        <v>211</v>
      </c>
    </row>
    <row r="39" spans="1:31">
      <c r="A39" s="148" t="s">
        <v>19</v>
      </c>
      <c r="B39" s="148"/>
      <c r="C39" s="165">
        <f t="shared" ref="C39:I39" si="24">C24+C25</f>
        <v>1937241</v>
      </c>
      <c r="D39" s="164">
        <f t="shared" si="24"/>
        <v>22671940.120000001</v>
      </c>
      <c r="E39" s="164">
        <f t="shared" si="24"/>
        <v>-11906339</v>
      </c>
      <c r="F39" s="164">
        <f t="shared" si="24"/>
        <v>11331078</v>
      </c>
      <c r="G39" s="164">
        <f t="shared" si="24"/>
        <v>22096679.120000001</v>
      </c>
      <c r="H39" s="164">
        <f t="shared" si="24"/>
        <v>4581.9428299999972</v>
      </c>
      <c r="I39" s="165">
        <f t="shared" si="24"/>
        <v>22101261.062830001</v>
      </c>
      <c r="S39" s="263">
        <f>S33+V33</f>
        <v>3252.1996000000072</v>
      </c>
      <c r="T39" s="1" t="s">
        <v>351</v>
      </c>
    </row>
    <row r="40" spans="1:31" ht="6" customHeight="1">
      <c r="A40" s="148"/>
      <c r="B40" s="148"/>
      <c r="C40" s="169"/>
      <c r="D40" s="164"/>
      <c r="E40" s="148"/>
      <c r="F40" s="148"/>
      <c r="I40" s="185"/>
    </row>
    <row r="41" spans="1:31" ht="15.75" thickBot="1">
      <c r="A41" s="148" t="s">
        <v>175</v>
      </c>
      <c r="B41" s="148"/>
      <c r="C41" s="171">
        <f>SUM(C26:C29,C31:C33)</f>
        <v>1615959.1400000001</v>
      </c>
      <c r="D41" s="172">
        <f t="shared" ref="D41:I41" si="25">SUM(D26:D29,D31:D33)</f>
        <v>17577855.780000001</v>
      </c>
      <c r="E41" s="172">
        <f t="shared" si="25"/>
        <v>-8167655</v>
      </c>
      <c r="F41" s="172">
        <f t="shared" si="25"/>
        <v>8350233</v>
      </c>
      <c r="G41" s="172">
        <f t="shared" si="25"/>
        <v>17760433.780000001</v>
      </c>
      <c r="H41" s="172">
        <f t="shared" si="25"/>
        <v>-1951.5337499999998</v>
      </c>
      <c r="I41" s="171">
        <f t="shared" si="25"/>
        <v>17758482.246250004</v>
      </c>
    </row>
    <row r="42" spans="1:31">
      <c r="A42" s="148"/>
      <c r="B42" s="148"/>
      <c r="C42" s="183"/>
      <c r="D42" s="172"/>
      <c r="E42" s="172"/>
      <c r="F42" s="172"/>
      <c r="G42" s="172"/>
      <c r="H42" s="172"/>
      <c r="I42" s="183"/>
    </row>
    <row r="43" spans="1:31">
      <c r="C43" s="186">
        <v>43040</v>
      </c>
      <c r="D43" s="186">
        <v>43252</v>
      </c>
      <c r="E43" s="287">
        <v>43405</v>
      </c>
      <c r="F43" s="186">
        <v>42278</v>
      </c>
      <c r="G43" s="186">
        <v>43344</v>
      </c>
      <c r="H43" s="186">
        <v>43374</v>
      </c>
      <c r="I43" s="186">
        <v>43282</v>
      </c>
      <c r="J43" s="284"/>
      <c r="K43" s="190"/>
      <c r="L43" s="1" t="s">
        <v>311</v>
      </c>
    </row>
    <row r="44" spans="1:31" ht="40.9" customHeight="1">
      <c r="A44" s="175" t="s">
        <v>186</v>
      </c>
      <c r="B44" s="150"/>
      <c r="C44" s="161" t="s">
        <v>187</v>
      </c>
      <c r="D44" s="161" t="s">
        <v>261</v>
      </c>
      <c r="E44" s="161" t="s">
        <v>201</v>
      </c>
      <c r="F44" s="161" t="s">
        <v>188</v>
      </c>
      <c r="G44" s="161" t="s">
        <v>189</v>
      </c>
      <c r="H44" s="161" t="s">
        <v>190</v>
      </c>
      <c r="I44" s="161" t="s">
        <v>191</v>
      </c>
      <c r="J44" s="309"/>
      <c r="L44" s="192" t="s">
        <v>318</v>
      </c>
      <c r="M44" s="271" t="s">
        <v>319</v>
      </c>
      <c r="O44" s="258" t="s">
        <v>315</v>
      </c>
      <c r="P44" s="258" t="s">
        <v>316</v>
      </c>
      <c r="Q44" s="258" t="s">
        <v>317</v>
      </c>
    </row>
    <row r="45" spans="1:31">
      <c r="A45" s="176" t="s">
        <v>127</v>
      </c>
      <c r="B45" s="148"/>
      <c r="C45" s="167">
        <v>-8.0999999999999996E-4</v>
      </c>
      <c r="D45" s="167">
        <v>-1.42E-3</v>
      </c>
      <c r="E45" s="167">
        <v>-1.16E-3</v>
      </c>
      <c r="F45" s="167"/>
      <c r="G45" s="167">
        <v>4.3299999999999996E-3</v>
      </c>
      <c r="H45" s="167">
        <v>1.15E-3</v>
      </c>
      <c r="I45" s="167">
        <v>-3.4000000000000002E-4</v>
      </c>
      <c r="J45" s="167"/>
      <c r="L45" s="167">
        <f>SUM(C45:I45)</f>
        <v>1.7499999999999994E-3</v>
      </c>
      <c r="M45" s="285">
        <f t="shared" ref="M45:M57" si="26">SUM(C45:D45,E45:I45)</f>
        <v>1.7499999999999994E-3</v>
      </c>
      <c r="O45" s="262">
        <f t="shared" ref="O45:O57" si="27">-F3*L45</f>
        <v>221103.97049999991</v>
      </c>
      <c r="P45" s="262">
        <f t="shared" ref="P45:P57" si="28">G3*M45</f>
        <v>216414.40274999992</v>
      </c>
      <c r="Q45" s="263">
        <f>P45-O45</f>
        <v>-4689.5677499999874</v>
      </c>
    </row>
    <row r="46" spans="1:31">
      <c r="A46" s="176" t="s">
        <v>169</v>
      </c>
      <c r="B46" s="148"/>
      <c r="C46" s="167">
        <v>-8.0999999999999996E-4</v>
      </c>
      <c r="D46" s="167">
        <v>-1.42E-3</v>
      </c>
      <c r="E46" s="167">
        <v>-1.16E-3</v>
      </c>
      <c r="F46" s="167">
        <v>-3.1530000000000002E-2</v>
      </c>
      <c r="G46" s="167">
        <v>4.3299999999999996E-3</v>
      </c>
      <c r="H46" s="167">
        <v>1.15E-3</v>
      </c>
      <c r="I46" s="167">
        <v>-3.4000000000000002E-4</v>
      </c>
      <c r="J46" s="167"/>
      <c r="L46" s="167">
        <f t="shared" ref="L46:L57" si="29">SUM(C46:I46)</f>
        <v>-2.9780000000000001E-2</v>
      </c>
      <c r="M46" s="285">
        <f t="shared" si="26"/>
        <v>-2.9780000000000001E-2</v>
      </c>
      <c r="O46" s="262">
        <f t="shared" si="27"/>
        <v>-8148.7311800000007</v>
      </c>
      <c r="P46" s="262">
        <f t="shared" si="28"/>
        <v>-8041.1062600000005</v>
      </c>
      <c r="Q46" s="263">
        <f t="shared" ref="Q46:Q57" si="30">P46-O46</f>
        <v>107.6249200000002</v>
      </c>
    </row>
    <row r="47" spans="1:31">
      <c r="A47" s="176" t="s">
        <v>128</v>
      </c>
      <c r="B47" s="148"/>
      <c r="C47" s="167">
        <v>0</v>
      </c>
      <c r="D47" s="167">
        <v>-1.8799999999999999E-3</v>
      </c>
      <c r="E47" s="167">
        <v>5.4000000000000001E-4</v>
      </c>
      <c r="F47" s="167"/>
      <c r="G47" s="167">
        <v>5.9699999999999996E-3</v>
      </c>
      <c r="H47" s="167">
        <v>1.67E-3</v>
      </c>
      <c r="I47" s="167">
        <v>-3.6000000000000002E-4</v>
      </c>
      <c r="J47" s="167"/>
      <c r="L47" s="167">
        <f t="shared" si="29"/>
        <v>5.94E-3</v>
      </c>
      <c r="M47" s="285">
        <f t="shared" si="26"/>
        <v>5.94E-3</v>
      </c>
      <c r="O47" s="262">
        <f t="shared" si="27"/>
        <v>148049.0649</v>
      </c>
      <c r="P47" s="262">
        <f t="shared" si="28"/>
        <v>151127.49960000001</v>
      </c>
      <c r="Q47" s="263">
        <f t="shared" si="30"/>
        <v>3078.4347000000125</v>
      </c>
    </row>
    <row r="48" spans="1:31">
      <c r="A48" s="176" t="s">
        <v>129</v>
      </c>
      <c r="B48" s="148"/>
      <c r="C48" s="167">
        <v>-8.0999999999999996E-4</v>
      </c>
      <c r="D48" s="167">
        <v>-1.8799999999999999E-3</v>
      </c>
      <c r="E48" s="167">
        <v>5.4000000000000001E-4</v>
      </c>
      <c r="F48" s="167"/>
      <c r="G48" s="167">
        <v>5.9699999999999996E-3</v>
      </c>
      <c r="H48" s="167">
        <v>1.67E-3</v>
      </c>
      <c r="I48" s="167">
        <v>-3.6000000000000002E-4</v>
      </c>
      <c r="J48" s="167"/>
      <c r="L48" s="167">
        <f t="shared" si="29"/>
        <v>5.13E-3</v>
      </c>
      <c r="M48" s="285">
        <f t="shared" si="26"/>
        <v>5.13E-3</v>
      </c>
      <c r="O48" s="262">
        <f t="shared" si="27"/>
        <v>16546.23531</v>
      </c>
      <c r="P48" s="262">
        <f t="shared" si="28"/>
        <v>16870.482090000001</v>
      </c>
      <c r="Q48" s="263">
        <f t="shared" si="30"/>
        <v>324.24678000000131</v>
      </c>
    </row>
    <row r="49" spans="1:17" ht="14.45" customHeight="1">
      <c r="A49" s="176" t="s">
        <v>130</v>
      </c>
      <c r="B49" s="148"/>
      <c r="C49" s="167">
        <v>0</v>
      </c>
      <c r="D49" s="167">
        <v>-1.4400000000000001E-3</v>
      </c>
      <c r="E49" s="167">
        <v>5.4000000000000001E-4</v>
      </c>
      <c r="F49" s="167"/>
      <c r="G49" s="167">
        <v>4.5999999999999999E-3</v>
      </c>
      <c r="H49" s="167">
        <v>1.2099999999999999E-3</v>
      </c>
      <c r="I49" s="167">
        <v>-3.6000000000000002E-4</v>
      </c>
      <c r="J49" s="167"/>
      <c r="L49" s="167">
        <f t="shared" si="29"/>
        <v>4.5499999999999994E-3</v>
      </c>
      <c r="M49" s="285">
        <f t="shared" si="26"/>
        <v>4.5499999999999994E-3</v>
      </c>
      <c r="O49" s="262">
        <f t="shared" si="27"/>
        <v>249384.21689999997</v>
      </c>
      <c r="P49" s="262">
        <f t="shared" si="28"/>
        <v>247838.22244999997</v>
      </c>
      <c r="Q49" s="263">
        <f t="shared" si="30"/>
        <v>-1545.9944499999983</v>
      </c>
    </row>
    <row r="50" spans="1:17">
      <c r="A50" s="176" t="s">
        <v>131</v>
      </c>
      <c r="B50" s="148"/>
      <c r="C50" s="167">
        <v>-8.0999999999999996E-4</v>
      </c>
      <c r="D50" s="167">
        <v>-1.4400000000000001E-3</v>
      </c>
      <c r="E50" s="167">
        <v>5.4000000000000001E-4</v>
      </c>
      <c r="F50" s="167"/>
      <c r="G50" s="167">
        <v>4.5999999999999999E-3</v>
      </c>
      <c r="H50" s="167">
        <v>1.2099999999999999E-3</v>
      </c>
      <c r="I50" s="167">
        <v>-3.6000000000000002E-4</v>
      </c>
      <c r="J50" s="167"/>
      <c r="L50" s="167">
        <f t="shared" si="29"/>
        <v>3.7399999999999994E-3</v>
      </c>
      <c r="M50" s="285">
        <f t="shared" si="26"/>
        <v>3.7399999999999994E-3</v>
      </c>
      <c r="O50" s="262">
        <f t="shared" si="27"/>
        <v>6277.7844799999993</v>
      </c>
      <c r="P50" s="262">
        <f t="shared" si="28"/>
        <v>6085.4587199999987</v>
      </c>
      <c r="Q50" s="263">
        <f t="shared" si="30"/>
        <v>-192.32576000000063</v>
      </c>
    </row>
    <row r="51" spans="1:17">
      <c r="A51" s="176" t="s">
        <v>132</v>
      </c>
      <c r="B51" s="148"/>
      <c r="C51" s="167">
        <v>0</v>
      </c>
      <c r="D51" s="167">
        <v>-9.3000000000000005E-4</v>
      </c>
      <c r="E51" s="167">
        <v>0</v>
      </c>
      <c r="F51" s="167"/>
      <c r="G51" s="167">
        <v>2.97E-3</v>
      </c>
      <c r="H51" s="167">
        <v>7.6000000000000004E-4</v>
      </c>
      <c r="I51" s="167">
        <v>-3.5E-4</v>
      </c>
      <c r="J51" s="167"/>
      <c r="L51" s="167">
        <f t="shared" si="29"/>
        <v>2.4500000000000004E-3</v>
      </c>
      <c r="M51" s="285">
        <f t="shared" si="26"/>
        <v>2.4500000000000004E-3</v>
      </c>
      <c r="O51" s="262">
        <f t="shared" si="27"/>
        <v>138386.40515000001</v>
      </c>
      <c r="P51" s="262">
        <f t="shared" si="28"/>
        <v>122338.46660000001</v>
      </c>
      <c r="Q51" s="263">
        <f t="shared" si="30"/>
        <v>-16047.938549999992</v>
      </c>
    </row>
    <row r="52" spans="1:17">
      <c r="A52" s="176" t="s">
        <v>170</v>
      </c>
      <c r="B52" s="148"/>
      <c r="C52" s="167">
        <v>0</v>
      </c>
      <c r="D52" s="167">
        <v>-9.3000000000000005E-4</v>
      </c>
      <c r="E52" s="167">
        <v>0</v>
      </c>
      <c r="F52" s="167"/>
      <c r="G52" s="167">
        <v>2.97E-3</v>
      </c>
      <c r="H52" s="167">
        <v>0</v>
      </c>
      <c r="I52" s="167">
        <v>-3.5E-4</v>
      </c>
      <c r="J52" s="167"/>
      <c r="L52" s="167">
        <f t="shared" si="29"/>
        <v>1.6900000000000001E-3</v>
      </c>
      <c r="M52" s="285">
        <f t="shared" si="26"/>
        <v>1.6900000000000001E-3</v>
      </c>
      <c r="O52" s="262">
        <f t="shared" si="27"/>
        <v>59150</v>
      </c>
      <c r="P52" s="262">
        <f t="shared" si="28"/>
        <v>59150</v>
      </c>
      <c r="Q52" s="263">
        <f t="shared" si="30"/>
        <v>0</v>
      </c>
    </row>
    <row r="53" spans="1:17">
      <c r="A53" s="176" t="s">
        <v>171</v>
      </c>
      <c r="B53" s="148"/>
      <c r="C53" s="167">
        <v>0</v>
      </c>
      <c r="D53" s="167">
        <v>-1.2999999999999999E-3</v>
      </c>
      <c r="E53" s="167">
        <v>5.4000000000000001E-4</v>
      </c>
      <c r="F53" s="167"/>
      <c r="G53" s="167">
        <v>4.3299999999999996E-3</v>
      </c>
      <c r="H53" s="167">
        <v>1.0499999999999999E-3</v>
      </c>
      <c r="I53" s="167">
        <v>-3.6999999999999999E-4</v>
      </c>
      <c r="J53" s="167"/>
      <c r="L53" s="167">
        <f t="shared" si="29"/>
        <v>4.2500000000000003E-3</v>
      </c>
      <c r="M53" s="285">
        <f t="shared" si="26"/>
        <v>4.2500000000000003E-3</v>
      </c>
      <c r="O53" s="262">
        <f t="shared" si="27"/>
        <v>0</v>
      </c>
      <c r="P53" s="262">
        <f t="shared" si="28"/>
        <v>0</v>
      </c>
      <c r="Q53" s="263">
        <f t="shared" si="30"/>
        <v>0</v>
      </c>
    </row>
    <row r="54" spans="1:17">
      <c r="A54" s="176" t="s">
        <v>133</v>
      </c>
      <c r="B54" s="148"/>
      <c r="C54" s="167">
        <v>0</v>
      </c>
      <c r="D54" s="167">
        <v>-1.2999999999999999E-3</v>
      </c>
      <c r="E54" s="167">
        <v>5.4000000000000001E-4</v>
      </c>
      <c r="F54" s="167"/>
      <c r="G54" s="167">
        <v>4.3299999999999996E-3</v>
      </c>
      <c r="H54" s="167">
        <v>1.0499999999999999E-3</v>
      </c>
      <c r="I54" s="167">
        <v>-3.6999999999999999E-4</v>
      </c>
      <c r="J54" s="167"/>
      <c r="L54" s="167">
        <f t="shared" si="29"/>
        <v>4.2500000000000003E-3</v>
      </c>
      <c r="M54" s="285">
        <f t="shared" si="26"/>
        <v>4.2500000000000003E-3</v>
      </c>
      <c r="O54" s="262">
        <f t="shared" si="27"/>
        <v>7166.4477500000003</v>
      </c>
      <c r="P54" s="262">
        <f t="shared" si="28"/>
        <v>7444.7037500000006</v>
      </c>
      <c r="Q54" s="263">
        <f t="shared" si="30"/>
        <v>278.25600000000031</v>
      </c>
    </row>
    <row r="55" spans="1:17">
      <c r="A55" s="176" t="s">
        <v>134</v>
      </c>
      <c r="B55" s="148"/>
      <c r="C55" s="167">
        <v>-8.0999999999999996E-4</v>
      </c>
      <c r="D55" s="167">
        <v>-1.2999999999999999E-3</v>
      </c>
      <c r="E55" s="167">
        <v>5.4000000000000001E-4</v>
      </c>
      <c r="F55" s="167"/>
      <c r="G55" s="167">
        <v>4.3299999999999996E-3</v>
      </c>
      <c r="H55" s="167">
        <v>1.0499999999999999E-3</v>
      </c>
      <c r="I55" s="167">
        <v>-3.6999999999999999E-4</v>
      </c>
      <c r="J55" s="167"/>
      <c r="L55" s="167">
        <f t="shared" si="29"/>
        <v>3.4399999999999999E-3</v>
      </c>
      <c r="M55" s="285">
        <f t="shared" si="26"/>
        <v>3.4399999999999999E-3</v>
      </c>
      <c r="O55" s="262">
        <f t="shared" si="27"/>
        <v>471.73751999999996</v>
      </c>
      <c r="P55" s="262">
        <f t="shared" si="28"/>
        <v>480.654</v>
      </c>
      <c r="Q55" s="263">
        <f t="shared" si="30"/>
        <v>8.9164800000000355</v>
      </c>
    </row>
    <row r="56" spans="1:17" ht="15" customHeight="1">
      <c r="A56" s="176" t="s">
        <v>183</v>
      </c>
      <c r="B56" s="148"/>
      <c r="C56" s="167">
        <v>0</v>
      </c>
      <c r="D56" s="167">
        <v>0</v>
      </c>
      <c r="E56" s="167">
        <v>0</v>
      </c>
      <c r="F56" s="167"/>
      <c r="G56" s="181">
        <v>1.013E-2</v>
      </c>
      <c r="H56" s="375" t="s">
        <v>310</v>
      </c>
      <c r="I56" s="181">
        <v>-4.8000000000000001E-4</v>
      </c>
      <c r="J56" s="181"/>
      <c r="L56" s="167">
        <f t="shared" si="29"/>
        <v>9.6500000000000006E-3</v>
      </c>
      <c r="M56" s="285">
        <f t="shared" si="26"/>
        <v>9.6500000000000006E-3</v>
      </c>
      <c r="O56" s="262">
        <f t="shared" si="27"/>
        <v>0</v>
      </c>
      <c r="P56" s="262">
        <f t="shared" si="28"/>
        <v>0</v>
      </c>
      <c r="Q56" s="263">
        <f t="shared" si="30"/>
        <v>0</v>
      </c>
    </row>
    <row r="57" spans="1:17">
      <c r="A57" s="176" t="s">
        <v>174</v>
      </c>
      <c r="B57" s="148"/>
      <c r="C57" s="167">
        <v>-8.0999999999999996E-4</v>
      </c>
      <c r="D57" s="167">
        <v>0</v>
      </c>
      <c r="E57" s="167">
        <v>0</v>
      </c>
      <c r="F57" s="167"/>
      <c r="G57" s="181">
        <v>1.013E-2</v>
      </c>
      <c r="H57" s="375"/>
      <c r="I57" s="181">
        <v>-4.8000000000000001E-4</v>
      </c>
      <c r="J57" s="181"/>
      <c r="L57" s="167">
        <f t="shared" si="29"/>
        <v>8.8400000000000006E-3</v>
      </c>
      <c r="M57" s="285">
        <f t="shared" si="26"/>
        <v>8.8400000000000006E-3</v>
      </c>
      <c r="O57" s="262">
        <f t="shared" si="27"/>
        <v>0</v>
      </c>
      <c r="P57" s="262">
        <f t="shared" si="28"/>
        <v>0</v>
      </c>
      <c r="Q57" s="263">
        <f t="shared" si="30"/>
        <v>0</v>
      </c>
    </row>
    <row r="58" spans="1:17" ht="6" customHeight="1">
      <c r="A58" s="176"/>
      <c r="B58" s="148"/>
      <c r="C58" s="167"/>
      <c r="D58" s="167"/>
      <c r="E58" s="167"/>
      <c r="F58" s="167"/>
      <c r="G58" s="181"/>
      <c r="H58" s="310"/>
      <c r="I58" s="167"/>
      <c r="J58" s="181"/>
      <c r="K58" s="167"/>
      <c r="L58" s="193"/>
      <c r="M58" s="282"/>
    </row>
    <row r="59" spans="1:17" hidden="1">
      <c r="A59" s="176"/>
      <c r="B59" s="148"/>
      <c r="C59" s="167"/>
      <c r="D59" s="167"/>
      <c r="E59" s="167"/>
      <c r="F59" s="167"/>
      <c r="G59" s="181"/>
      <c r="H59" s="310"/>
      <c r="I59" s="167"/>
      <c r="J59" s="181"/>
      <c r="K59" s="167"/>
      <c r="L59" s="193"/>
      <c r="M59" s="253"/>
      <c r="N59" s="188"/>
    </row>
    <row r="60" spans="1:17" hidden="1">
      <c r="F60" s="148"/>
      <c r="M60" s="253"/>
      <c r="N60" s="253"/>
    </row>
    <row r="61" spans="1:17" ht="41.45" customHeight="1">
      <c r="A61" s="175" t="s">
        <v>192</v>
      </c>
      <c r="B61" s="150"/>
      <c r="C61" s="168" t="s">
        <v>307</v>
      </c>
      <c r="D61" s="168" t="s">
        <v>261</v>
      </c>
      <c r="E61" s="168" t="s">
        <v>201</v>
      </c>
      <c r="F61" s="168" t="s">
        <v>193</v>
      </c>
      <c r="G61" s="168" t="s">
        <v>194</v>
      </c>
      <c r="H61" s="168" t="s">
        <v>195</v>
      </c>
      <c r="I61" s="168" t="s">
        <v>196</v>
      </c>
      <c r="J61" s="168" t="s">
        <v>197</v>
      </c>
      <c r="M61" s="164"/>
      <c r="O61" s="187">
        <f>SUM(O45:O57)</f>
        <v>838387.13133</v>
      </c>
      <c r="P61" s="187">
        <f>SUM(P45:P57)</f>
        <v>819708.78369999991</v>
      </c>
      <c r="Q61" s="187">
        <f>SUM(Q45:Q57)</f>
        <v>-18678.347629999964</v>
      </c>
    </row>
    <row r="62" spans="1:17">
      <c r="A62" s="176" t="s">
        <v>127</v>
      </c>
      <c r="C62" s="164">
        <f t="shared" ref="C62:E72" si="31">C45*$H3</f>
        <v>2170.5999299999999</v>
      </c>
      <c r="D62" s="164">
        <f t="shared" si="31"/>
        <v>3805.24926</v>
      </c>
      <c r="E62" s="164">
        <f>E45*$H3</f>
        <v>3108.5134800000001</v>
      </c>
      <c r="F62" s="164">
        <f t="shared" ref="F62:F72" si="32">$H3*F45</f>
        <v>0</v>
      </c>
      <c r="G62" s="164">
        <f t="shared" ref="G62:G72" si="33">(H3*G45)</f>
        <v>-11603.330489999998</v>
      </c>
      <c r="H62" s="164">
        <f t="shared" ref="H62:H72" si="34">(H45*H3)</f>
        <v>-3081.7159499999998</v>
      </c>
      <c r="I62" s="164">
        <f t="shared" ref="I62:I72" si="35">I45*H3</f>
        <v>911.11602000000005</v>
      </c>
      <c r="J62" s="164">
        <f t="shared" ref="J62:J68" si="36">SUM(C62:I62)</f>
        <v>-4689.5677499999974</v>
      </c>
      <c r="M62" s="164"/>
    </row>
    <row r="63" spans="1:17">
      <c r="A63" s="176" t="s">
        <v>169</v>
      </c>
      <c r="C63" s="164">
        <f t="shared" si="31"/>
        <v>2.9273400000000001</v>
      </c>
      <c r="D63" s="164">
        <f t="shared" si="31"/>
        <v>5.1318799999999998</v>
      </c>
      <c r="E63" s="164">
        <f t="shared" si="31"/>
        <v>4.19224</v>
      </c>
      <c r="F63" s="164">
        <f t="shared" si="32"/>
        <v>113.94942</v>
      </c>
      <c r="G63" s="164">
        <f t="shared" si="33"/>
        <v>-15.648619999999999</v>
      </c>
      <c r="H63" s="164">
        <f t="shared" si="34"/>
        <v>-4.1561000000000003</v>
      </c>
      <c r="I63" s="164">
        <f t="shared" si="35"/>
        <v>1.2287600000000001</v>
      </c>
      <c r="J63" s="164">
        <f t="shared" si="36"/>
        <v>107.62492</v>
      </c>
      <c r="M63" s="164"/>
    </row>
    <row r="64" spans="1:17">
      <c r="A64" s="176" t="s">
        <v>128</v>
      </c>
      <c r="C64" s="164">
        <f t="shared" si="31"/>
        <v>0</v>
      </c>
      <c r="D64" s="164">
        <f t="shared" si="31"/>
        <v>-974.31939999999997</v>
      </c>
      <c r="E64" s="164">
        <f t="shared" si="31"/>
        <v>279.85770000000002</v>
      </c>
      <c r="F64" s="164">
        <f t="shared" si="32"/>
        <v>0</v>
      </c>
      <c r="G64" s="164">
        <f t="shared" si="33"/>
        <v>3093.9823499999998</v>
      </c>
      <c r="H64" s="164">
        <f t="shared" si="34"/>
        <v>865.48585000000003</v>
      </c>
      <c r="I64" s="164">
        <f t="shared" si="35"/>
        <v>-186.57180000000002</v>
      </c>
      <c r="J64" s="164">
        <f t="shared" si="36"/>
        <v>3078.4346999999998</v>
      </c>
      <c r="M64" s="164"/>
    </row>
    <row r="65" spans="1:13">
      <c r="A65" s="176" t="s">
        <v>129</v>
      </c>
      <c r="C65" s="164">
        <f t="shared" si="31"/>
        <v>-51.196859999999994</v>
      </c>
      <c r="D65" s="164">
        <f t="shared" si="31"/>
        <v>-118.82728</v>
      </c>
      <c r="E65" s="164">
        <f t="shared" si="31"/>
        <v>34.131239999999998</v>
      </c>
      <c r="F65" s="164">
        <f t="shared" si="32"/>
        <v>0</v>
      </c>
      <c r="G65" s="164">
        <f t="shared" si="33"/>
        <v>377.33981999999997</v>
      </c>
      <c r="H65" s="164">
        <f t="shared" si="34"/>
        <v>105.55402000000001</v>
      </c>
      <c r="I65" s="164">
        <f t="shared" si="35"/>
        <v>-22.754160000000002</v>
      </c>
      <c r="J65" s="164">
        <f t="shared" si="36"/>
        <v>324.24678</v>
      </c>
      <c r="M65" s="164"/>
    </row>
    <row r="66" spans="1:13">
      <c r="A66" s="176" t="s">
        <v>130</v>
      </c>
      <c r="C66" s="164">
        <f t="shared" si="31"/>
        <v>0</v>
      </c>
      <c r="D66" s="164">
        <f t="shared" si="31"/>
        <v>489.28176000000002</v>
      </c>
      <c r="E66" s="164">
        <f t="shared" si="31"/>
        <v>-183.48066</v>
      </c>
      <c r="F66" s="164">
        <f t="shared" si="32"/>
        <v>0</v>
      </c>
      <c r="G66" s="164">
        <f t="shared" si="33"/>
        <v>-1562.9834000000001</v>
      </c>
      <c r="H66" s="164">
        <f t="shared" si="34"/>
        <v>-411.13258999999999</v>
      </c>
      <c r="I66" s="164">
        <f t="shared" si="35"/>
        <v>122.32044</v>
      </c>
      <c r="J66" s="164">
        <f t="shared" si="36"/>
        <v>-1545.9944499999999</v>
      </c>
      <c r="M66" s="164"/>
    </row>
    <row r="67" spans="1:13">
      <c r="A67" s="176" t="s">
        <v>131</v>
      </c>
      <c r="C67" s="164">
        <f t="shared" si="31"/>
        <v>41.653439999999996</v>
      </c>
      <c r="D67" s="164">
        <f t="shared" si="31"/>
        <v>74.050560000000004</v>
      </c>
      <c r="E67" s="164">
        <f t="shared" si="31"/>
        <v>-27.76896</v>
      </c>
      <c r="F67" s="164">
        <f t="shared" si="32"/>
        <v>0</v>
      </c>
      <c r="G67" s="164">
        <f t="shared" si="33"/>
        <v>-236.5504</v>
      </c>
      <c r="H67" s="164">
        <f t="shared" si="34"/>
        <v>-62.223039999999997</v>
      </c>
      <c r="I67" s="164">
        <f t="shared" si="35"/>
        <v>18.512640000000001</v>
      </c>
      <c r="J67" s="164">
        <f t="shared" si="36"/>
        <v>-192.32575999999997</v>
      </c>
      <c r="M67" s="164"/>
    </row>
    <row r="68" spans="1:13">
      <c r="A68" s="176" t="s">
        <v>132</v>
      </c>
      <c r="C68" s="164">
        <f t="shared" si="31"/>
        <v>0</v>
      </c>
      <c r="D68" s="164">
        <f t="shared" si="31"/>
        <v>6091.6664700000001</v>
      </c>
      <c r="E68" s="164">
        <f t="shared" si="31"/>
        <v>0</v>
      </c>
      <c r="F68" s="164">
        <f t="shared" si="32"/>
        <v>0</v>
      </c>
      <c r="G68" s="164">
        <f t="shared" si="33"/>
        <v>-19454.031630000001</v>
      </c>
      <c r="H68" s="164">
        <f t="shared" si="34"/>
        <v>-4978.1360400000003</v>
      </c>
      <c r="I68" s="164">
        <f t="shared" si="35"/>
        <v>2292.5626499999998</v>
      </c>
      <c r="J68" s="164">
        <f t="shared" si="36"/>
        <v>-16047.938550000003</v>
      </c>
      <c r="M68" s="164"/>
    </row>
    <row r="69" spans="1:13">
      <c r="A69" s="176" t="s">
        <v>170</v>
      </c>
      <c r="C69" s="164">
        <f t="shared" si="31"/>
        <v>0</v>
      </c>
      <c r="D69" s="164">
        <f t="shared" si="31"/>
        <v>0</v>
      </c>
      <c r="E69" s="164">
        <f t="shared" si="31"/>
        <v>0</v>
      </c>
      <c r="F69" s="164">
        <f t="shared" si="32"/>
        <v>0</v>
      </c>
      <c r="G69" s="164">
        <f t="shared" si="33"/>
        <v>0</v>
      </c>
      <c r="H69" s="164">
        <f t="shared" si="34"/>
        <v>0</v>
      </c>
      <c r="I69" s="164">
        <f t="shared" si="35"/>
        <v>0</v>
      </c>
      <c r="J69" s="164">
        <f>SUM(C69:I69)</f>
        <v>0</v>
      </c>
      <c r="M69" s="164"/>
    </row>
    <row r="70" spans="1:13">
      <c r="A70" s="176" t="s">
        <v>171</v>
      </c>
      <c r="C70" s="164">
        <f t="shared" si="31"/>
        <v>0</v>
      </c>
      <c r="D70" s="164">
        <f t="shared" si="31"/>
        <v>0</v>
      </c>
      <c r="E70" s="164">
        <f t="shared" si="31"/>
        <v>0</v>
      </c>
      <c r="F70" s="164">
        <f t="shared" si="32"/>
        <v>0</v>
      </c>
      <c r="G70" s="164">
        <f t="shared" si="33"/>
        <v>0</v>
      </c>
      <c r="H70" s="164">
        <f t="shared" si="34"/>
        <v>0</v>
      </c>
      <c r="I70" s="164">
        <f t="shared" si="35"/>
        <v>0</v>
      </c>
      <c r="J70" s="164">
        <f>SUM(C70:I70)</f>
        <v>0</v>
      </c>
      <c r="M70" s="164"/>
    </row>
    <row r="71" spans="1:13">
      <c r="A71" s="176" t="s">
        <v>133</v>
      </c>
      <c r="C71" s="164">
        <f t="shared" si="31"/>
        <v>0</v>
      </c>
      <c r="D71" s="164">
        <f t="shared" si="31"/>
        <v>-85.113599999999991</v>
      </c>
      <c r="E71" s="164">
        <f t="shared" si="31"/>
        <v>35.354880000000001</v>
      </c>
      <c r="F71" s="164">
        <f t="shared" si="32"/>
        <v>0</v>
      </c>
      <c r="G71" s="164">
        <f t="shared" si="33"/>
        <v>283.49375999999995</v>
      </c>
      <c r="H71" s="164">
        <f t="shared" si="34"/>
        <v>68.745599999999996</v>
      </c>
      <c r="I71" s="164">
        <f t="shared" si="35"/>
        <v>-24.224640000000001</v>
      </c>
      <c r="J71" s="164">
        <f>SUM(C71:I71)</f>
        <v>278.25599999999997</v>
      </c>
      <c r="M71" s="164"/>
    </row>
    <row r="72" spans="1:13">
      <c r="A72" s="176" t="s">
        <v>134</v>
      </c>
      <c r="C72" s="164">
        <f t="shared" si="31"/>
        <v>-2.0995200000000001</v>
      </c>
      <c r="D72" s="164">
        <f t="shared" si="31"/>
        <v>-3.3695999999999997</v>
      </c>
      <c r="E72" s="164">
        <f t="shared" si="31"/>
        <v>1.39968</v>
      </c>
      <c r="F72" s="164">
        <f t="shared" si="32"/>
        <v>0</v>
      </c>
      <c r="G72" s="164">
        <f t="shared" si="33"/>
        <v>11.22336</v>
      </c>
      <c r="H72" s="164">
        <f t="shared" si="34"/>
        <v>2.7216</v>
      </c>
      <c r="I72" s="164">
        <f t="shared" si="35"/>
        <v>-0.95904</v>
      </c>
      <c r="J72" s="164">
        <f>SUM(C72:I72)</f>
        <v>8.91648</v>
      </c>
      <c r="M72" s="164"/>
    </row>
    <row r="73" spans="1:13">
      <c r="A73" s="176" t="s">
        <v>183</v>
      </c>
      <c r="C73" s="164">
        <f>($H14+$H15)*C56+$H16*C57</f>
        <v>0</v>
      </c>
      <c r="D73" s="164">
        <f>($H14+$H15)*D56+$H16*D57</f>
        <v>0</v>
      </c>
      <c r="E73" s="164">
        <f>E56*$H14</f>
        <v>0</v>
      </c>
      <c r="F73" s="164">
        <f>($H14+$H15)*F56+$H16*F57</f>
        <v>0</v>
      </c>
      <c r="G73" s="164">
        <f>($H14+$H15)*G56+$H16*G57</f>
        <v>0</v>
      </c>
      <c r="H73" s="164">
        <v>0</v>
      </c>
      <c r="I73" s="164">
        <f>($H14+$H15)*I56+$H16*I57</f>
        <v>0</v>
      </c>
      <c r="J73" s="164">
        <f>SUM(C73:I73)</f>
        <v>0</v>
      </c>
    </row>
    <row r="74" spans="1:13">
      <c r="A74" s="153"/>
      <c r="C74" s="187">
        <f t="shared" ref="C74:J74" si="37">SUM(C62:C73)</f>
        <v>2161.8843299999999</v>
      </c>
      <c r="D74" s="187">
        <f t="shared" si="37"/>
        <v>9283.7500500000006</v>
      </c>
      <c r="E74" s="187">
        <f t="shared" si="37"/>
        <v>3252.1995999999999</v>
      </c>
      <c r="F74" s="187">
        <f t="shared" si="37"/>
        <v>113.94942</v>
      </c>
      <c r="G74" s="254">
        <f t="shared" si="37"/>
        <v>-29106.505249999998</v>
      </c>
      <c r="H74" s="187">
        <f t="shared" si="37"/>
        <v>-7494.8566500000006</v>
      </c>
      <c r="I74" s="187">
        <f t="shared" si="37"/>
        <v>3111.2308699999999</v>
      </c>
      <c r="J74" s="187">
        <f t="shared" si="37"/>
        <v>-18678.34763</v>
      </c>
    </row>
    <row r="75" spans="1:13" ht="7.9" customHeight="1"/>
    <row r="76" spans="1:13">
      <c r="A76" s="148" t="s">
        <v>19</v>
      </c>
      <c r="B76" s="148"/>
      <c r="C76" s="164">
        <f t="shared" ref="C76:I76" si="38">C62+C63</f>
        <v>2173.52727</v>
      </c>
      <c r="D76" s="164">
        <f t="shared" si="38"/>
        <v>3810.38114</v>
      </c>
      <c r="E76" s="164">
        <f t="shared" si="38"/>
        <v>3112.7057199999999</v>
      </c>
      <c r="F76" s="164">
        <f t="shared" si="38"/>
        <v>113.94942</v>
      </c>
      <c r="G76" s="164">
        <f t="shared" si="38"/>
        <v>-11618.979109999998</v>
      </c>
      <c r="H76" s="164">
        <f t="shared" si="38"/>
        <v>-3085.8720499999999</v>
      </c>
      <c r="I76" s="164">
        <f t="shared" si="38"/>
        <v>912.34478000000001</v>
      </c>
      <c r="J76" s="164">
        <f>J62+J63</f>
        <v>-4581.9428299999972</v>
      </c>
    </row>
    <row r="77" spans="1:13" ht="10.9" customHeight="1">
      <c r="A77" s="148"/>
      <c r="B77" s="148"/>
      <c r="C77" s="164"/>
      <c r="D77" s="164"/>
      <c r="E77" s="164"/>
      <c r="F77" s="164"/>
      <c r="G77" s="164"/>
      <c r="H77" s="164"/>
      <c r="I77" s="164"/>
      <c r="J77" s="164"/>
    </row>
    <row r="78" spans="1:13" ht="15.75" customHeight="1">
      <c r="A78" s="148" t="s">
        <v>175</v>
      </c>
      <c r="B78" s="148"/>
      <c r="C78" s="172">
        <f t="shared" ref="C78:I78" si="39">SUM(C64:C67,C70:C72)</f>
        <v>-11.642939999999998</v>
      </c>
      <c r="D78" s="172">
        <f t="shared" si="39"/>
        <v>-618.29755999999998</v>
      </c>
      <c r="E78" s="172">
        <f t="shared" si="39"/>
        <v>139.49388000000002</v>
      </c>
      <c r="F78" s="172">
        <f t="shared" si="39"/>
        <v>0</v>
      </c>
      <c r="G78" s="172">
        <f t="shared" si="39"/>
        <v>1966.5054899999996</v>
      </c>
      <c r="H78" s="172">
        <f t="shared" si="39"/>
        <v>569.15144000000009</v>
      </c>
      <c r="I78" s="172">
        <f t="shared" si="39"/>
        <v>-93.676560000000038</v>
      </c>
      <c r="J78" s="172">
        <f>SUM(J64:J67,J70:J72)</f>
        <v>1951.5337499999998</v>
      </c>
    </row>
    <row r="79" spans="1:13" ht="7.9" customHeight="1"/>
    <row r="80" spans="1:13">
      <c r="A80" s="1" t="s">
        <v>202</v>
      </c>
    </row>
    <row r="81" spans="1:14">
      <c r="A81" s="1" t="s">
        <v>209</v>
      </c>
    </row>
    <row r="82" spans="1:14" ht="15.75" customHeight="1">
      <c r="A82" s="188" t="s">
        <v>208</v>
      </c>
      <c r="B82" s="188"/>
      <c r="C82" s="188"/>
      <c r="D82" s="188"/>
      <c r="E82" s="188"/>
    </row>
    <row r="83" spans="1:14" ht="29.45" customHeight="1">
      <c r="A83" s="188"/>
      <c r="B83" s="271" t="s">
        <v>203</v>
      </c>
      <c r="C83" s="271" t="s">
        <v>204</v>
      </c>
      <c r="D83" s="271" t="s">
        <v>205</v>
      </c>
      <c r="E83" s="271" t="s">
        <v>207</v>
      </c>
      <c r="G83" s="373" t="s">
        <v>323</v>
      </c>
      <c r="H83" s="373"/>
      <c r="I83" s="373"/>
      <c r="J83" s="373"/>
      <c r="M83" s="272"/>
      <c r="N83" s="272"/>
    </row>
    <row r="84" spans="1:14">
      <c r="A84" s="273" t="s">
        <v>334</v>
      </c>
      <c r="B84" s="275">
        <v>1</v>
      </c>
      <c r="C84" s="276">
        <v>857476</v>
      </c>
      <c r="D84" s="272">
        <f>76028-C84*M51</f>
        <v>73927.183799999999</v>
      </c>
      <c r="E84" s="272">
        <f>500*B84</f>
        <v>500</v>
      </c>
      <c r="F84" s="274" t="s">
        <v>206</v>
      </c>
      <c r="H84" s="275"/>
      <c r="I84" s="276"/>
      <c r="J84" s="286">
        <v>54264</v>
      </c>
      <c r="K84" s="272"/>
      <c r="L84" s="274"/>
    </row>
    <row r="85" spans="1:14">
      <c r="A85" s="277" t="s">
        <v>231</v>
      </c>
      <c r="B85" s="278">
        <f>SUM(B84:B84)</f>
        <v>1</v>
      </c>
      <c r="C85" s="279">
        <f>SUM(C84:C84)</f>
        <v>857476</v>
      </c>
      <c r="D85" s="280">
        <f>SUM(D84:D84)</f>
        <v>73927.183799999999</v>
      </c>
      <c r="E85" s="280">
        <f>SUM(E84:E84)</f>
        <v>500</v>
      </c>
    </row>
    <row r="86" spans="1:14">
      <c r="A86" s="188"/>
      <c r="B86" s="188"/>
      <c r="C86" s="188"/>
      <c r="D86" s="188"/>
      <c r="E86" s="188"/>
    </row>
    <row r="87" spans="1:14">
      <c r="A87" s="260"/>
      <c r="B87" s="275"/>
      <c r="C87" s="276"/>
      <c r="D87" s="272"/>
      <c r="E87" s="272"/>
    </row>
    <row r="88" spans="1:14">
      <c r="B88" s="275"/>
      <c r="C88" s="276"/>
      <c r="D88" s="272"/>
      <c r="E88" s="272"/>
    </row>
    <row r="89" spans="1:14" ht="9" customHeight="1"/>
  </sheetData>
  <mergeCells count="4">
    <mergeCell ref="A1:I1"/>
    <mergeCell ref="J1:K1"/>
    <mergeCell ref="H56:H57"/>
    <mergeCell ref="G83:J83"/>
  </mergeCells>
  <pageMargins left="0.7" right="0.7" top="0.75" bottom="0.75" header="0.3" footer="0.3"/>
  <pageSetup scale="80" fitToHeight="2" orientation="landscape" r:id="rId1"/>
  <headerFooter>
    <oddFooter>&amp;F&amp;RPage &amp;P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E89"/>
  <sheetViews>
    <sheetView zoomScaleNormal="100" workbookViewId="0">
      <selection activeCell="F24" sqref="F24:F33"/>
    </sheetView>
  </sheetViews>
  <sheetFormatPr defaultColWidth="9.140625" defaultRowHeight="15"/>
  <cols>
    <col min="1" max="1" width="14.7109375" style="1" customWidth="1"/>
    <col min="2" max="2" width="8.7109375" style="1" customWidth="1"/>
    <col min="3" max="3" width="16.28515625" style="1" customWidth="1"/>
    <col min="4" max="4" width="18.7109375" style="1" customWidth="1"/>
    <col min="5" max="5" width="17.42578125" style="1" customWidth="1"/>
    <col min="6" max="6" width="16.28515625" style="1" customWidth="1"/>
    <col min="7" max="7" width="15.5703125" style="1" customWidth="1"/>
    <col min="8" max="8" width="13.7109375" style="1" bestFit="1" customWidth="1"/>
    <col min="9" max="9" width="17.5703125" style="1" customWidth="1"/>
    <col min="10" max="10" width="13.7109375" style="1" bestFit="1" customWidth="1"/>
    <col min="11" max="11" width="14.85546875" style="1" customWidth="1"/>
    <col min="12" max="12" width="13.42578125" style="1" bestFit="1" customWidth="1"/>
    <col min="13" max="13" width="15.7109375" style="1" customWidth="1"/>
    <col min="14" max="14" width="6.42578125" style="1" customWidth="1"/>
    <col min="15" max="15" width="13.85546875" style="1" customWidth="1"/>
    <col min="16" max="16" width="14.28515625" style="1" customWidth="1"/>
    <col min="17" max="17" width="16" style="1" customWidth="1"/>
    <col min="18" max="18" width="10" style="1" customWidth="1"/>
    <col min="19" max="19" width="17.7109375" style="1" customWidth="1"/>
    <col min="20" max="20" width="14.7109375" style="1" customWidth="1"/>
    <col min="21" max="21" width="10.5703125" style="1" customWidth="1"/>
    <col min="22" max="22" width="14.7109375" style="1" customWidth="1"/>
    <col min="23" max="23" width="2.85546875" style="1" customWidth="1"/>
    <col min="24" max="24" width="17.28515625" style="1" customWidth="1"/>
    <col min="25" max="25" width="1.7109375" style="1" customWidth="1"/>
    <col min="26" max="26" width="14.7109375" style="1" customWidth="1"/>
    <col min="27" max="27" width="13.7109375" style="1" customWidth="1"/>
    <col min="28" max="28" width="13.5703125" style="1" customWidth="1"/>
    <col min="29" max="29" width="13.140625" style="1" customWidth="1"/>
    <col min="30" max="30" width="18" style="1" customWidth="1"/>
    <col min="31" max="16384" width="9.140625" style="1"/>
  </cols>
  <sheetData>
    <row r="1" spans="1:20">
      <c r="A1" s="371" t="s">
        <v>163</v>
      </c>
      <c r="B1" s="371"/>
      <c r="C1" s="371"/>
      <c r="D1" s="371"/>
      <c r="E1" s="371"/>
      <c r="F1" s="371"/>
      <c r="G1" s="371"/>
      <c r="H1" s="371"/>
      <c r="I1" s="371"/>
      <c r="J1" s="372" t="s">
        <v>311</v>
      </c>
      <c r="K1" s="372"/>
    </row>
    <row r="2" spans="1:20" ht="26.45" customHeight="1">
      <c r="A2" s="149"/>
      <c r="B2" s="150"/>
      <c r="C2" s="151" t="s">
        <v>164</v>
      </c>
      <c r="D2" s="150"/>
      <c r="E2" s="151" t="s">
        <v>165</v>
      </c>
      <c r="F2" s="152" t="s">
        <v>166</v>
      </c>
      <c r="G2" s="152" t="s">
        <v>167</v>
      </c>
      <c r="H2" s="152" t="s">
        <v>86</v>
      </c>
      <c r="I2" s="152" t="s">
        <v>168</v>
      </c>
      <c r="J2" s="258" t="s">
        <v>312</v>
      </c>
      <c r="K2" s="258" t="s">
        <v>313</v>
      </c>
    </row>
    <row r="3" spans="1:20">
      <c r="A3" s="176" t="s">
        <v>127</v>
      </c>
      <c r="B3" s="148"/>
      <c r="C3" s="154">
        <v>217684</v>
      </c>
      <c r="D3" s="213"/>
      <c r="E3" s="178">
        <v>267841299.32499999</v>
      </c>
      <c r="F3" s="178">
        <v>-127093842</v>
      </c>
      <c r="G3" s="178">
        <v>126345126</v>
      </c>
      <c r="H3" s="184">
        <f>SUM(F3:G3)</f>
        <v>-748716</v>
      </c>
      <c r="I3" s="155">
        <f>E3+H3</f>
        <v>267092583.32499999</v>
      </c>
      <c r="J3" s="283">
        <f t="shared" ref="J3:J8" si="0">I3/C3</f>
        <v>1226.9738856553536</v>
      </c>
      <c r="K3" s="256">
        <f t="shared" ref="K3:K8" si="1">D24/E3</f>
        <v>9.1135540529098724E-2</v>
      </c>
    </row>
    <row r="4" spans="1:20">
      <c r="A4" s="176" t="s">
        <v>169</v>
      </c>
      <c r="B4" s="148"/>
      <c r="C4" s="154">
        <v>388</v>
      </c>
      <c r="D4" s="213"/>
      <c r="E4" s="178">
        <v>580053.67599999998</v>
      </c>
      <c r="F4" s="178">
        <v>-269574</v>
      </c>
      <c r="G4" s="178">
        <v>273631</v>
      </c>
      <c r="H4" s="184">
        <f t="shared" ref="H4:H16" si="2">SUM(F4:G4)</f>
        <v>4057</v>
      </c>
      <c r="I4" s="155">
        <f t="shared" ref="I4:I16" si="3">E4+H4</f>
        <v>584110.67599999998</v>
      </c>
      <c r="J4" s="283">
        <f t="shared" si="0"/>
        <v>1505.4398865979381</v>
      </c>
      <c r="K4" s="256">
        <f t="shared" si="1"/>
        <v>9.1623175921395253E-2</v>
      </c>
    </row>
    <row r="5" spans="1:20">
      <c r="A5" s="176" t="s">
        <v>128</v>
      </c>
      <c r="B5" s="148"/>
      <c r="C5" s="154">
        <v>22982</v>
      </c>
      <c r="D5" s="213"/>
      <c r="E5" s="178">
        <v>53083032.321000002</v>
      </c>
      <c r="F5" s="178">
        <v>-26276394</v>
      </c>
      <c r="G5" s="178">
        <v>24924085</v>
      </c>
      <c r="H5" s="184">
        <f t="shared" si="2"/>
        <v>-1352309</v>
      </c>
      <c r="I5" s="155">
        <f t="shared" si="3"/>
        <v>51730723.321000002</v>
      </c>
      <c r="J5" s="283">
        <f t="shared" si="0"/>
        <v>2250.9234758071534</v>
      </c>
      <c r="K5" s="256">
        <f t="shared" si="1"/>
        <v>0.11609848025885913</v>
      </c>
    </row>
    <row r="6" spans="1:20">
      <c r="A6" s="176" t="s">
        <v>129</v>
      </c>
      <c r="B6" s="148"/>
      <c r="C6" s="154">
        <v>9681</v>
      </c>
      <c r="D6" s="213"/>
      <c r="E6" s="178">
        <v>6837294.8020000001</v>
      </c>
      <c r="F6" s="178">
        <v>-3165785</v>
      </c>
      <c r="G6" s="178">
        <v>3225387</v>
      </c>
      <c r="H6" s="184">
        <f t="shared" si="2"/>
        <v>59602</v>
      </c>
      <c r="I6" s="155">
        <f t="shared" si="3"/>
        <v>6896896.8020000001</v>
      </c>
      <c r="J6" s="283">
        <f t="shared" si="0"/>
        <v>712.4157423819853</v>
      </c>
      <c r="K6" s="256">
        <f t="shared" si="1"/>
        <v>0.13912572991905345</v>
      </c>
    </row>
    <row r="7" spans="1:20">
      <c r="A7" s="176" t="s">
        <v>130</v>
      </c>
      <c r="B7" s="148"/>
      <c r="C7" s="154">
        <v>1860</v>
      </c>
      <c r="D7" s="213"/>
      <c r="E7" s="178">
        <v>117023159.185</v>
      </c>
      <c r="F7" s="178">
        <v>-59753857</v>
      </c>
      <c r="G7" s="178">
        <v>54809718</v>
      </c>
      <c r="H7" s="184">
        <f t="shared" si="2"/>
        <v>-4944139</v>
      </c>
      <c r="I7" s="155">
        <f t="shared" si="3"/>
        <v>112079020.185</v>
      </c>
      <c r="J7" s="283">
        <f t="shared" si="0"/>
        <v>60257.537733870966</v>
      </c>
      <c r="K7" s="256">
        <f t="shared" si="1"/>
        <v>9.0457662600488611E-2</v>
      </c>
    </row>
    <row r="8" spans="1:20">
      <c r="A8" s="176" t="s">
        <v>131</v>
      </c>
      <c r="B8" s="148"/>
      <c r="C8" s="154">
        <v>50</v>
      </c>
      <c r="D8" s="213"/>
      <c r="E8" s="178">
        <v>3558257.44</v>
      </c>
      <c r="F8" s="178">
        <v>-1589576</v>
      </c>
      <c r="G8" s="178">
        <v>1678552</v>
      </c>
      <c r="H8" s="184">
        <f t="shared" si="2"/>
        <v>88976</v>
      </c>
      <c r="I8" s="155">
        <f t="shared" si="3"/>
        <v>3647233.44</v>
      </c>
      <c r="J8" s="283">
        <f t="shared" si="0"/>
        <v>72944.668799999999</v>
      </c>
      <c r="K8" s="256">
        <f t="shared" si="1"/>
        <v>8.7570695840377424E-2</v>
      </c>
    </row>
    <row r="9" spans="1:20">
      <c r="A9" s="176" t="s">
        <v>132</v>
      </c>
      <c r="B9" s="148"/>
      <c r="C9" s="154">
        <v>23</v>
      </c>
      <c r="D9" s="188"/>
      <c r="E9" s="178">
        <f>92475540.94-E10</f>
        <v>57092060.939999998</v>
      </c>
      <c r="F9" s="178">
        <f>-92515285-F10</f>
        <v>-57515285</v>
      </c>
      <c r="G9" s="178">
        <f>91484247-G10</f>
        <v>56484247</v>
      </c>
      <c r="H9" s="184">
        <f t="shared" si="2"/>
        <v>-1031038</v>
      </c>
      <c r="I9" s="155">
        <f t="shared" si="3"/>
        <v>56061022.939999998</v>
      </c>
      <c r="J9" s="283">
        <f>(I9+I10)/C9</f>
        <v>3975847.9539130433</v>
      </c>
      <c r="K9" s="256">
        <f>I30/(I9+I10)</f>
        <v>6.0580090929411093E-2</v>
      </c>
    </row>
    <row r="10" spans="1:20">
      <c r="A10" s="176" t="s">
        <v>170</v>
      </c>
      <c r="B10" s="148"/>
      <c r="C10" s="154"/>
      <c r="D10" s="188"/>
      <c r="E10" s="178">
        <v>35383480</v>
      </c>
      <c r="F10" s="178">
        <v>-35000000</v>
      </c>
      <c r="G10" s="178">
        <v>35000000</v>
      </c>
      <c r="H10" s="184">
        <f t="shared" si="2"/>
        <v>0</v>
      </c>
      <c r="I10" s="155">
        <f t="shared" si="3"/>
        <v>35383480</v>
      </c>
      <c r="J10" s="283"/>
    </row>
    <row r="11" spans="1:20">
      <c r="A11" s="176" t="s">
        <v>171</v>
      </c>
      <c r="B11" s="148"/>
      <c r="C11" s="154">
        <v>58</v>
      </c>
      <c r="D11" s="213"/>
      <c r="E11" s="178">
        <v>6893.9830000000002</v>
      </c>
      <c r="F11" s="178"/>
      <c r="G11" s="178"/>
      <c r="H11" s="184">
        <f t="shared" si="2"/>
        <v>0</v>
      </c>
      <c r="I11" s="155">
        <f t="shared" si="3"/>
        <v>6893.9830000000002</v>
      </c>
      <c r="J11" s="283">
        <f>I11/C11</f>
        <v>118.86177586206897</v>
      </c>
      <c r="K11" s="256">
        <f>I31/I11</f>
        <v>0.24051553361822908</v>
      </c>
    </row>
    <row r="12" spans="1:20">
      <c r="A12" s="176" t="s">
        <v>133</v>
      </c>
      <c r="B12" s="148"/>
      <c r="C12" s="154">
        <v>1216</v>
      </c>
      <c r="D12" s="213"/>
      <c r="E12" s="178">
        <v>4048511.6039999998</v>
      </c>
      <c r="F12" s="178">
        <v>-1728595</v>
      </c>
      <c r="G12" s="178">
        <v>1686223</v>
      </c>
      <c r="H12" s="184">
        <f t="shared" si="2"/>
        <v>-42372</v>
      </c>
      <c r="I12" s="155">
        <f t="shared" si="3"/>
        <v>4006139.6039999998</v>
      </c>
      <c r="J12" s="283">
        <f>I12/C12</f>
        <v>3294.5227006578948</v>
      </c>
      <c r="K12" s="256">
        <f>I32/I12</f>
        <v>8.8389146660401804E-2</v>
      </c>
    </row>
    <row r="13" spans="1:20">
      <c r="A13" s="176" t="s">
        <v>134</v>
      </c>
      <c r="B13" s="148"/>
      <c r="C13" s="154">
        <v>1211</v>
      </c>
      <c r="D13" s="213"/>
      <c r="E13" s="178">
        <v>312406.99699999997</v>
      </c>
      <c r="F13" s="178">
        <v>-122329</v>
      </c>
      <c r="G13" s="178">
        <v>137133</v>
      </c>
      <c r="H13" s="184">
        <f t="shared" si="2"/>
        <v>14804</v>
      </c>
      <c r="I13" s="155">
        <f t="shared" si="3"/>
        <v>327210.99699999997</v>
      </c>
      <c r="J13" s="283">
        <f>I13/C13</f>
        <v>270.19900660611063</v>
      </c>
      <c r="K13" s="256">
        <f>I33/I13</f>
        <v>0.15933668097346987</v>
      </c>
      <c r="S13" s="214"/>
    </row>
    <row r="14" spans="1:20">
      <c r="A14" s="176" t="s">
        <v>172</v>
      </c>
      <c r="B14" s="148"/>
      <c r="C14" s="154">
        <v>426</v>
      </c>
      <c r="D14" s="188"/>
      <c r="E14" s="178">
        <v>943631.18634000013</v>
      </c>
      <c r="F14" s="178"/>
      <c r="G14" s="178"/>
      <c r="H14" s="184"/>
      <c r="I14" s="155">
        <f t="shared" si="3"/>
        <v>943631.18634000013</v>
      </c>
      <c r="J14" s="283">
        <f>I14/C14</f>
        <v>2215.0966815492961</v>
      </c>
      <c r="K14" s="256">
        <f>I34/I14</f>
        <v>0.58285483561988727</v>
      </c>
      <c r="S14" s="184"/>
      <c r="T14" s="184"/>
    </row>
    <row r="15" spans="1:20">
      <c r="A15" s="176" t="s">
        <v>173</v>
      </c>
      <c r="B15" s="148"/>
      <c r="C15" s="154"/>
      <c r="D15" s="188"/>
      <c r="E15" s="178">
        <v>423839.93099999998</v>
      </c>
      <c r="F15" s="178"/>
      <c r="G15" s="178"/>
      <c r="H15" s="184">
        <f t="shared" si="2"/>
        <v>0</v>
      </c>
      <c r="I15" s="155">
        <f t="shared" si="3"/>
        <v>423839.93099999998</v>
      </c>
      <c r="J15" s="213"/>
      <c r="S15" s="184"/>
      <c r="T15" s="184"/>
    </row>
    <row r="16" spans="1:20">
      <c r="A16" s="176" t="s">
        <v>174</v>
      </c>
      <c r="B16" s="148"/>
      <c r="C16" s="154"/>
      <c r="D16" s="189"/>
      <c r="E16" s="178">
        <v>220619.03899999999</v>
      </c>
      <c r="F16" s="178"/>
      <c r="G16" s="178"/>
      <c r="H16" s="184">
        <f t="shared" si="2"/>
        <v>0</v>
      </c>
      <c r="I16" s="155">
        <f t="shared" si="3"/>
        <v>220619.03899999999</v>
      </c>
      <c r="J16" s="213"/>
      <c r="T16" s="214"/>
    </row>
    <row r="17" spans="1:31">
      <c r="A17" s="148"/>
      <c r="B17" s="148"/>
      <c r="C17" s="156">
        <f>SUM(C3:C16)</f>
        <v>255579</v>
      </c>
      <c r="E17" s="156">
        <f>SUM(E3:E16)</f>
        <v>547354540.42933989</v>
      </c>
      <c r="F17" s="156">
        <f>SUM(F3:F16)</f>
        <v>-312515237</v>
      </c>
      <c r="G17" s="156">
        <f>SUM(G3:G16)</f>
        <v>304564102</v>
      </c>
      <c r="H17" s="156">
        <f>SUM(H3:H16)</f>
        <v>-7951135</v>
      </c>
      <c r="I17" s="156">
        <f>SUM(I3:I16)</f>
        <v>539403405.42933989</v>
      </c>
    </row>
    <row r="18" spans="1:31" ht="15.75" thickBot="1">
      <c r="A18" s="148"/>
      <c r="B18" s="148"/>
      <c r="C18" s="148"/>
      <c r="E18" s="148"/>
      <c r="F18" s="148"/>
      <c r="G18" s="148"/>
      <c r="I18" s="148"/>
    </row>
    <row r="19" spans="1:31">
      <c r="A19" s="148" t="s">
        <v>19</v>
      </c>
      <c r="B19" s="148"/>
      <c r="C19" s="157">
        <f>C3+C4</f>
        <v>218072</v>
      </c>
      <c r="E19" s="158">
        <f>E3+E4</f>
        <v>268421353.00099999</v>
      </c>
      <c r="F19" s="158">
        <f>F3+F4</f>
        <v>-127363416</v>
      </c>
      <c r="G19" s="158">
        <f>G3+G4</f>
        <v>126618757</v>
      </c>
      <c r="H19" s="158">
        <f>H3+H4</f>
        <v>-744659</v>
      </c>
      <c r="I19" s="157">
        <f>I3+I4</f>
        <v>267676694.00099999</v>
      </c>
    </row>
    <row r="20" spans="1:31" ht="7.15" customHeight="1">
      <c r="A20" s="148"/>
      <c r="B20" s="148"/>
      <c r="C20" s="159"/>
      <c r="E20" s="148"/>
      <c r="F20" s="148"/>
      <c r="G20" s="148"/>
      <c r="H20" s="148"/>
      <c r="I20" s="159"/>
    </row>
    <row r="21" spans="1:31" ht="15.75" thickBot="1">
      <c r="A21" s="148" t="s">
        <v>175</v>
      </c>
      <c r="B21" s="148"/>
      <c r="C21" s="173">
        <f>SUM(C5:C8,C11:C13)</f>
        <v>37058</v>
      </c>
      <c r="E21" s="174">
        <f>SUM(E5:E8,E11:E13)</f>
        <v>184869556.33200002</v>
      </c>
      <c r="F21" s="174">
        <f>SUM(F5:F8,F11:F13)</f>
        <v>-92636536</v>
      </c>
      <c r="G21" s="174">
        <f>SUM(G5:G8,G11:G13)</f>
        <v>86461098</v>
      </c>
      <c r="H21" s="174">
        <f>SUM(H5:H8,H11:H13)</f>
        <v>-6175438</v>
      </c>
      <c r="I21" s="173">
        <f>SUM(I5:I8,I11:I13)</f>
        <v>178694118.33200002</v>
      </c>
      <c r="Z21" s="1" t="s">
        <v>314</v>
      </c>
    </row>
    <row r="22" spans="1:31">
      <c r="A22" s="148"/>
      <c r="B22" s="148"/>
      <c r="C22" s="148"/>
      <c r="D22" s="148"/>
      <c r="E22" s="148"/>
      <c r="M22" s="1" t="s">
        <v>322</v>
      </c>
      <c r="Z22" s="1" t="s">
        <v>210</v>
      </c>
      <c r="AA22" s="257" t="s">
        <v>336</v>
      </c>
      <c r="AC22" s="1" t="s">
        <v>212</v>
      </c>
      <c r="AD22" s="257" t="s">
        <v>260</v>
      </c>
    </row>
    <row r="23" spans="1:31" ht="53.45" customHeight="1">
      <c r="A23" s="149"/>
      <c r="B23" s="160"/>
      <c r="C23" s="168" t="s">
        <v>176</v>
      </c>
      <c r="D23" s="168" t="s">
        <v>177</v>
      </c>
      <c r="E23" s="152" t="s">
        <v>178</v>
      </c>
      <c r="F23" s="152" t="s">
        <v>179</v>
      </c>
      <c r="G23" s="152" t="s">
        <v>180</v>
      </c>
      <c r="H23" s="152" t="s">
        <v>181</v>
      </c>
      <c r="I23" s="152" t="s">
        <v>182</v>
      </c>
      <c r="O23" s="258" t="str">
        <f>AA22&amp;" Billed Schedule 75 Revenue"</f>
        <v>January Billed Schedule 75 Revenue</v>
      </c>
      <c r="P23" s="258" t="str">
        <f>AA22&amp;" Billed kWhs"</f>
        <v>January Billed kWhs</v>
      </c>
      <c r="Q23" s="258" t="str">
        <f>AA22&amp;" Unbilled kWhs"</f>
        <v>January Unbilled kWhs</v>
      </c>
      <c r="R23" s="258" t="s">
        <v>320</v>
      </c>
      <c r="S23" s="258" t="s">
        <v>213</v>
      </c>
      <c r="T23" s="258" t="str">
        <f>AD22&amp;" Unbilled kWhs reversal"</f>
        <v>December Unbilled kWhs reversal</v>
      </c>
      <c r="U23" s="258" t="s">
        <v>320</v>
      </c>
      <c r="V23" s="258" t="str">
        <f>AD22&amp;" Schedule 75 Unbilled Reversal"</f>
        <v>December Schedule 75 Unbilled Reversal</v>
      </c>
      <c r="X23" s="258" t="str">
        <f>"Total "&amp;AA22&amp;" Schedule 75 Revenue"</f>
        <v>Total January Schedule 75 Revenue</v>
      </c>
      <c r="Z23" s="258" t="str">
        <f>"Calendar "&amp;AA22&amp;" Usage"</f>
        <v>Calendar January Usage</v>
      </c>
      <c r="AA23" s="258" t="str">
        <f>R23</f>
        <v>11/1/2018 rate</v>
      </c>
      <c r="AB23" s="258" t="s">
        <v>214</v>
      </c>
      <c r="AC23" s="258" t="s">
        <v>215</v>
      </c>
      <c r="AD23" s="258" t="str">
        <f>"implied "&amp;AD22&amp;" unbilled/Cancel-Rebill True-up kWhs"</f>
        <v>implied December unbilled/Cancel-Rebill True-up kWhs</v>
      </c>
    </row>
    <row r="24" spans="1:31">
      <c r="A24" s="176" t="s">
        <v>127</v>
      </c>
      <c r="B24" s="148"/>
      <c r="C24" s="177">
        <v>1993526.5</v>
      </c>
      <c r="D24" s="177">
        <v>24409861.59</v>
      </c>
      <c r="E24" s="179">
        <v>-11567915</v>
      </c>
      <c r="F24" s="179">
        <v>11889589</v>
      </c>
      <c r="G24" s="170">
        <f>SUM(D24:F24)</f>
        <v>24731535.59</v>
      </c>
      <c r="H24" s="170">
        <f>-J62</f>
        <v>1310.2529999999997</v>
      </c>
      <c r="I24" s="170">
        <f>SUM(G24:H24)</f>
        <v>24732845.842999998</v>
      </c>
      <c r="M24" s="1" t="s">
        <v>216</v>
      </c>
      <c r="O24" s="281">
        <v>-310646.32</v>
      </c>
      <c r="P24" s="259">
        <f t="shared" ref="P24:P29" si="4">E3</f>
        <v>267841299.32499999</v>
      </c>
      <c r="Q24" s="259">
        <f t="shared" ref="Q24:Q29" si="5">G3</f>
        <v>126345126</v>
      </c>
      <c r="R24" s="260">
        <v>-1.16E-3</v>
      </c>
      <c r="S24" s="261">
        <f>Q24*R24</f>
        <v>-146560.34615999999</v>
      </c>
      <c r="T24" s="259">
        <f t="shared" ref="T24:T29" si="6">F3</f>
        <v>-127093842</v>
      </c>
      <c r="U24" s="260">
        <f>R24</f>
        <v>-1.16E-3</v>
      </c>
      <c r="V24" s="262">
        <f>T24*U24</f>
        <v>147428.85672000001</v>
      </c>
      <c r="X24" s="263">
        <f>O24+S24+V24</f>
        <v>-309777.80943999998</v>
      </c>
      <c r="Z24" s="264">
        <f>P24+Q24+T24</f>
        <v>267092583.32499999</v>
      </c>
      <c r="AA24" s="188">
        <f>R24</f>
        <v>-1.16E-3</v>
      </c>
      <c r="AB24" s="214">
        <f>Z24*AA24</f>
        <v>-309827.396657</v>
      </c>
      <c r="AC24" s="263">
        <f>X24-AB24</f>
        <v>49.587217000022065</v>
      </c>
      <c r="AD24" s="264">
        <f>AC24/U24</f>
        <v>-42747.600862087987</v>
      </c>
      <c r="AE24" s="265">
        <f>AC24/X24</f>
        <v>-1.6007349619284617E-4</v>
      </c>
    </row>
    <row r="25" spans="1:31">
      <c r="A25" s="176" t="s">
        <v>169</v>
      </c>
      <c r="B25" s="148"/>
      <c r="C25" s="177">
        <v>3517.5</v>
      </c>
      <c r="D25" s="177">
        <v>53146.36</v>
      </c>
      <c r="E25" s="179">
        <v>-15602</v>
      </c>
      <c r="F25" s="179">
        <v>16750</v>
      </c>
      <c r="G25" s="170">
        <f t="shared" ref="G25:G33" si="7">SUM(D25:F25)</f>
        <v>54294.36</v>
      </c>
      <c r="H25" s="170">
        <f t="shared" ref="H25:H30" si="8">-J63</f>
        <v>120.81746000000001</v>
      </c>
      <c r="I25" s="170">
        <f t="shared" ref="I25:I34" si="9">SUM(G25:H25)</f>
        <v>54415.177459999999</v>
      </c>
      <c r="M25" s="1" t="s">
        <v>217</v>
      </c>
      <c r="O25" s="281">
        <v>-650.28</v>
      </c>
      <c r="P25" s="259">
        <f t="shared" si="4"/>
        <v>580053.67599999998</v>
      </c>
      <c r="Q25" s="259">
        <f t="shared" si="5"/>
        <v>273631</v>
      </c>
      <c r="R25" s="260">
        <v>-1.16E-3</v>
      </c>
      <c r="S25" s="261">
        <f>Q25*R25</f>
        <v>-317.41196000000002</v>
      </c>
      <c r="T25" s="259">
        <f t="shared" si="6"/>
        <v>-269574</v>
      </c>
      <c r="U25" s="260">
        <f t="shared" ref="U25:U32" si="10">R25</f>
        <v>-1.16E-3</v>
      </c>
      <c r="V25" s="262">
        <f t="shared" ref="V25:V32" si="11">T25*U25</f>
        <v>312.70584000000002</v>
      </c>
      <c r="X25" s="263">
        <f t="shared" ref="X25:X32" si="12">O25+S25+V25</f>
        <v>-654.98612000000003</v>
      </c>
      <c r="Z25" s="264">
        <f t="shared" ref="Z25:Z32" si="13">P25+Q25+T25</f>
        <v>584110.67599999998</v>
      </c>
      <c r="AA25" s="188">
        <f t="shared" ref="AA25:AA32" si="14">R25</f>
        <v>-1.16E-3</v>
      </c>
      <c r="AB25" s="214">
        <f t="shared" ref="AB25:AB32" si="15">Z25*AA25</f>
        <v>-677.56838415999994</v>
      </c>
      <c r="AC25" s="263">
        <f t="shared" ref="AC25:AC32" si="16">X25-AB25</f>
        <v>22.582264159999909</v>
      </c>
      <c r="AD25" s="264">
        <f t="shared" ref="AD25:AD32" si="17">AC25/U25</f>
        <v>-19467.469103448198</v>
      </c>
      <c r="AE25" s="265">
        <f t="shared" ref="AE25:AE33" si="18">AC25/X25</f>
        <v>-3.4477469782107611E-2</v>
      </c>
    </row>
    <row r="26" spans="1:31">
      <c r="A26" s="176" t="s">
        <v>128</v>
      </c>
      <c r="B26" s="148"/>
      <c r="C26" s="177">
        <v>467113.61</v>
      </c>
      <c r="D26" s="177">
        <v>6162859.3799999999</v>
      </c>
      <c r="E26" s="179">
        <v>-3085339</v>
      </c>
      <c r="F26" s="179">
        <v>2897535</v>
      </c>
      <c r="G26" s="170">
        <f t="shared" si="7"/>
        <v>5975055.3799999999</v>
      </c>
      <c r="H26" s="170">
        <f t="shared" si="8"/>
        <v>8032.7154599999985</v>
      </c>
      <c r="I26" s="170">
        <f t="shared" si="9"/>
        <v>5983088.0954599995</v>
      </c>
      <c r="M26" s="1" t="s">
        <v>218</v>
      </c>
      <c r="O26" s="281">
        <v>28687.58</v>
      </c>
      <c r="P26" s="259">
        <f t="shared" si="4"/>
        <v>53083032.321000002</v>
      </c>
      <c r="Q26" s="259">
        <f t="shared" si="5"/>
        <v>24924085</v>
      </c>
      <c r="R26" s="266">
        <v>5.4000000000000001E-4</v>
      </c>
      <c r="S26" s="261">
        <f>Q26*R26</f>
        <v>13459.0059</v>
      </c>
      <c r="T26" s="259">
        <f t="shared" si="6"/>
        <v>-26276394</v>
      </c>
      <c r="U26" s="260">
        <f t="shared" si="10"/>
        <v>5.4000000000000001E-4</v>
      </c>
      <c r="V26" s="262">
        <f t="shared" si="11"/>
        <v>-14189.252759999999</v>
      </c>
      <c r="X26" s="263">
        <f t="shared" si="12"/>
        <v>27957.333140000006</v>
      </c>
      <c r="Z26" s="264">
        <f t="shared" si="13"/>
        <v>51730723.32100001</v>
      </c>
      <c r="AA26" s="267">
        <f t="shared" si="14"/>
        <v>5.4000000000000001E-4</v>
      </c>
      <c r="AB26" s="214">
        <f t="shared" si="15"/>
        <v>27934.590593340006</v>
      </c>
      <c r="AC26" s="263">
        <f t="shared" si="16"/>
        <v>22.742546659999789</v>
      </c>
      <c r="AD26" s="264">
        <f t="shared" si="17"/>
        <v>42115.827148147757</v>
      </c>
      <c r="AE26" s="265">
        <f t="shared" si="18"/>
        <v>8.1347339340678555E-4</v>
      </c>
    </row>
    <row r="27" spans="1:31">
      <c r="A27" s="176" t="s">
        <v>129</v>
      </c>
      <c r="B27" s="148"/>
      <c r="C27" s="177">
        <v>195486.97</v>
      </c>
      <c r="D27" s="177">
        <v>951243.63</v>
      </c>
      <c r="E27" s="179">
        <v>-458774</v>
      </c>
      <c r="F27" s="179">
        <v>460727</v>
      </c>
      <c r="G27" s="170">
        <f t="shared" si="7"/>
        <v>953196.63</v>
      </c>
      <c r="H27" s="170">
        <f t="shared" si="8"/>
        <v>-305.75825999999995</v>
      </c>
      <c r="I27" s="170">
        <f t="shared" si="9"/>
        <v>952890.87173999997</v>
      </c>
      <c r="M27" s="1" t="s">
        <v>219</v>
      </c>
      <c r="O27" s="281">
        <v>3691.77</v>
      </c>
      <c r="P27" s="259">
        <f t="shared" si="4"/>
        <v>6837294.8020000001</v>
      </c>
      <c r="Q27" s="259">
        <f t="shared" si="5"/>
        <v>3225387</v>
      </c>
      <c r="R27" s="266">
        <v>5.4000000000000001E-4</v>
      </c>
      <c r="S27" s="261">
        <f t="shared" ref="S27:S32" si="19">Q27*R27</f>
        <v>1741.7089800000001</v>
      </c>
      <c r="T27" s="259">
        <f t="shared" si="6"/>
        <v>-3165785</v>
      </c>
      <c r="U27" s="260">
        <f t="shared" si="10"/>
        <v>5.4000000000000001E-4</v>
      </c>
      <c r="V27" s="262">
        <f t="shared" si="11"/>
        <v>-1709.5238999999999</v>
      </c>
      <c r="X27" s="263">
        <f t="shared" si="12"/>
        <v>3723.9550799999997</v>
      </c>
      <c r="Z27" s="264">
        <f t="shared" si="13"/>
        <v>6896896.8020000011</v>
      </c>
      <c r="AA27" s="267">
        <f t="shared" si="14"/>
        <v>5.4000000000000001E-4</v>
      </c>
      <c r="AB27" s="214">
        <f t="shared" si="15"/>
        <v>3724.3242730800007</v>
      </c>
      <c r="AC27" s="263">
        <f t="shared" si="16"/>
        <v>-0.36919308000096862</v>
      </c>
      <c r="AD27" s="264">
        <f t="shared" si="17"/>
        <v>-683.69088889068257</v>
      </c>
      <c r="AE27" s="265">
        <f t="shared" si="18"/>
        <v>-9.9140046555279247E-5</v>
      </c>
    </row>
    <row r="28" spans="1:31">
      <c r="A28" s="176" t="s">
        <v>130</v>
      </c>
      <c r="B28" s="148"/>
      <c r="C28" s="177">
        <v>936256.64</v>
      </c>
      <c r="D28" s="177">
        <v>10585641.449999999</v>
      </c>
      <c r="E28" s="179">
        <v>-4923816</v>
      </c>
      <c r="F28" s="179">
        <v>4539176</v>
      </c>
      <c r="G28" s="170">
        <f t="shared" si="7"/>
        <v>10201001.449999999</v>
      </c>
      <c r="H28" s="170">
        <f t="shared" si="8"/>
        <v>22495.832449999998</v>
      </c>
      <c r="I28" s="170">
        <f t="shared" si="9"/>
        <v>10223497.28245</v>
      </c>
      <c r="M28" s="1" t="s">
        <v>220</v>
      </c>
      <c r="O28" s="281">
        <v>63166.03</v>
      </c>
      <c r="P28" s="259">
        <f t="shared" si="4"/>
        <v>117023159.185</v>
      </c>
      <c r="Q28" s="259">
        <f t="shared" si="5"/>
        <v>54809718</v>
      </c>
      <c r="R28" s="266">
        <v>5.4000000000000001E-4</v>
      </c>
      <c r="S28" s="261">
        <f t="shared" si="19"/>
        <v>29597.247719999999</v>
      </c>
      <c r="T28" s="259">
        <f t="shared" si="6"/>
        <v>-59753857</v>
      </c>
      <c r="U28" s="260">
        <f t="shared" si="10"/>
        <v>5.4000000000000001E-4</v>
      </c>
      <c r="V28" s="262">
        <f t="shared" si="11"/>
        <v>-32267.082780000001</v>
      </c>
      <c r="X28" s="263">
        <f t="shared" si="12"/>
        <v>60496.194940000001</v>
      </c>
      <c r="Z28" s="264">
        <f t="shared" si="13"/>
        <v>112079020.185</v>
      </c>
      <c r="AA28" s="267">
        <f t="shared" si="14"/>
        <v>5.4000000000000001E-4</v>
      </c>
      <c r="AB28" s="214">
        <f t="shared" si="15"/>
        <v>60522.670899900004</v>
      </c>
      <c r="AC28" s="263">
        <f t="shared" si="16"/>
        <v>-26.475959900002636</v>
      </c>
      <c r="AD28" s="264">
        <f t="shared" si="17"/>
        <v>-49029.555370375252</v>
      </c>
      <c r="AE28" s="265">
        <f t="shared" si="18"/>
        <v>-4.3764669705692128E-4</v>
      </c>
    </row>
    <row r="29" spans="1:31">
      <c r="A29" s="176" t="s">
        <v>131</v>
      </c>
      <c r="B29" s="148"/>
      <c r="C29" s="177">
        <v>24533.34</v>
      </c>
      <c r="D29" s="177">
        <v>311599.08</v>
      </c>
      <c r="E29" s="179">
        <v>-129951</v>
      </c>
      <c r="F29" s="179">
        <v>137659</v>
      </c>
      <c r="G29" s="170">
        <f t="shared" si="7"/>
        <v>319307.08</v>
      </c>
      <c r="H29" s="170">
        <f t="shared" si="8"/>
        <v>-332.77024</v>
      </c>
      <c r="I29" s="170">
        <f t="shared" si="9"/>
        <v>318974.30976000003</v>
      </c>
      <c r="M29" s="1" t="s">
        <v>221</v>
      </c>
      <c r="O29" s="281">
        <v>1921.46</v>
      </c>
      <c r="P29" s="259">
        <f t="shared" si="4"/>
        <v>3558257.44</v>
      </c>
      <c r="Q29" s="259">
        <f t="shared" si="5"/>
        <v>1678552</v>
      </c>
      <c r="R29" s="266">
        <v>5.4000000000000001E-4</v>
      </c>
      <c r="S29" s="261">
        <f t="shared" si="19"/>
        <v>906.41808000000003</v>
      </c>
      <c r="T29" s="259">
        <f t="shared" si="6"/>
        <v>-1589576</v>
      </c>
      <c r="U29" s="260">
        <f t="shared" si="10"/>
        <v>5.4000000000000001E-4</v>
      </c>
      <c r="V29" s="262">
        <f t="shared" si="11"/>
        <v>-858.37103999999999</v>
      </c>
      <c r="X29" s="263">
        <f t="shared" si="12"/>
        <v>1969.50704</v>
      </c>
      <c r="Z29" s="264">
        <f t="shared" si="13"/>
        <v>3647233.4399999995</v>
      </c>
      <c r="AA29" s="267">
        <f t="shared" si="14"/>
        <v>5.4000000000000001E-4</v>
      </c>
      <c r="AB29" s="214">
        <f t="shared" si="15"/>
        <v>1969.5060575999998</v>
      </c>
      <c r="AC29" s="263">
        <f t="shared" si="16"/>
        <v>9.8240000011173834E-4</v>
      </c>
      <c r="AD29" s="264">
        <f t="shared" si="17"/>
        <v>1.8192592594661821</v>
      </c>
      <c r="AE29" s="265">
        <f t="shared" si="18"/>
        <v>4.9880502082985109E-7</v>
      </c>
    </row>
    <row r="30" spans="1:31">
      <c r="A30" s="176" t="s">
        <v>132</v>
      </c>
      <c r="B30" s="148"/>
      <c r="C30" s="177">
        <v>552000</v>
      </c>
      <c r="D30" s="177">
        <f>5589013.85-82965.59</f>
        <v>5506048.2599999998</v>
      </c>
      <c r="E30" s="179">
        <v>-5794738</v>
      </c>
      <c r="F30" s="179">
        <v>5825880</v>
      </c>
      <c r="G30" s="170">
        <f t="shared" si="7"/>
        <v>5537190.2599999998</v>
      </c>
      <c r="H30" s="170">
        <f t="shared" si="8"/>
        <v>2526.0430999999999</v>
      </c>
      <c r="I30" s="170">
        <f t="shared" si="9"/>
        <v>5539716.3031000001</v>
      </c>
      <c r="J30" s="214"/>
      <c r="M30" s="1" t="s">
        <v>222</v>
      </c>
      <c r="O30" s="281">
        <v>3.73</v>
      </c>
      <c r="P30" s="259">
        <f>E11</f>
        <v>6893.9830000000002</v>
      </c>
      <c r="Q30" s="259">
        <f>G11</f>
        <v>0</v>
      </c>
      <c r="R30" s="266">
        <v>5.4000000000000001E-4</v>
      </c>
      <c r="S30" s="261">
        <f t="shared" si="19"/>
        <v>0</v>
      </c>
      <c r="T30" s="259">
        <f>F11</f>
        <v>0</v>
      </c>
      <c r="U30" s="260">
        <f t="shared" si="10"/>
        <v>5.4000000000000001E-4</v>
      </c>
      <c r="V30" s="262">
        <f t="shared" si="11"/>
        <v>0</v>
      </c>
      <c r="X30" s="263">
        <f t="shared" si="12"/>
        <v>3.73</v>
      </c>
      <c r="Z30" s="264">
        <f t="shared" si="13"/>
        <v>6893.9830000000002</v>
      </c>
      <c r="AA30" s="267">
        <f t="shared" si="14"/>
        <v>5.4000000000000001E-4</v>
      </c>
      <c r="AB30" s="214">
        <f t="shared" si="15"/>
        <v>3.7227508200000003</v>
      </c>
      <c r="AC30" s="263">
        <f t="shared" si="16"/>
        <v>7.2491799999996331E-3</v>
      </c>
      <c r="AD30" s="264">
        <f t="shared" si="17"/>
        <v>13.424407407406727</v>
      </c>
      <c r="AE30" s="265">
        <f t="shared" si="18"/>
        <v>1.9434798927612958E-3</v>
      </c>
    </row>
    <row r="31" spans="1:31">
      <c r="A31" s="176" t="s">
        <v>171</v>
      </c>
      <c r="B31" s="148"/>
      <c r="C31" s="177">
        <v>1180</v>
      </c>
      <c r="D31" s="177">
        <v>1658.11</v>
      </c>
      <c r="E31" s="179"/>
      <c r="F31" s="179"/>
      <c r="G31" s="170">
        <f t="shared" si="7"/>
        <v>1658.11</v>
      </c>
      <c r="H31" s="170">
        <f>-J70</f>
        <v>0</v>
      </c>
      <c r="I31" s="170">
        <f t="shared" si="9"/>
        <v>1658.11</v>
      </c>
      <c r="M31" s="1" t="s">
        <v>223</v>
      </c>
      <c r="O31" s="281">
        <v>2185.56</v>
      </c>
      <c r="P31" s="259">
        <f>E12</f>
        <v>4048511.6039999998</v>
      </c>
      <c r="Q31" s="259">
        <f>G12</f>
        <v>1686223</v>
      </c>
      <c r="R31" s="266">
        <v>5.4000000000000001E-4</v>
      </c>
      <c r="S31" s="261">
        <f t="shared" si="19"/>
        <v>910.56042000000002</v>
      </c>
      <c r="T31" s="259">
        <f>F12</f>
        <v>-1728595</v>
      </c>
      <c r="U31" s="260">
        <f t="shared" si="10"/>
        <v>5.4000000000000001E-4</v>
      </c>
      <c r="V31" s="262">
        <f t="shared" si="11"/>
        <v>-933.44129999999996</v>
      </c>
      <c r="X31" s="263">
        <f>O31+S31+V31</f>
        <v>2162.6791200000002</v>
      </c>
      <c r="Z31" s="264">
        <f t="shared" si="13"/>
        <v>4006139.6040000003</v>
      </c>
      <c r="AA31" s="267">
        <f t="shared" si="14"/>
        <v>5.4000000000000001E-4</v>
      </c>
      <c r="AB31" s="214">
        <f t="shared" si="15"/>
        <v>2163.3153861600003</v>
      </c>
      <c r="AC31" s="263">
        <f t="shared" si="16"/>
        <v>-0.63626616000010472</v>
      </c>
      <c r="AD31" s="264">
        <f t="shared" si="17"/>
        <v>-1178.2706666668605</v>
      </c>
      <c r="AE31" s="265">
        <f t="shared" si="18"/>
        <v>-2.9420275718022593E-4</v>
      </c>
    </row>
    <row r="32" spans="1:31">
      <c r="A32" s="176" t="s">
        <v>133</v>
      </c>
      <c r="B32" s="148"/>
      <c r="C32" s="177">
        <v>24360</v>
      </c>
      <c r="D32" s="177">
        <v>356467.18</v>
      </c>
      <c r="E32" s="179">
        <v>-112273</v>
      </c>
      <c r="F32" s="179">
        <v>109725</v>
      </c>
      <c r="G32" s="170">
        <f t="shared" si="7"/>
        <v>353919.18</v>
      </c>
      <c r="H32" s="170">
        <f>-J71</f>
        <v>180.08099999999999</v>
      </c>
      <c r="I32" s="170">
        <f t="shared" si="9"/>
        <v>354099.261</v>
      </c>
      <c r="M32" s="1" t="s">
        <v>224</v>
      </c>
      <c r="O32" s="281">
        <v>168.69</v>
      </c>
      <c r="P32" s="259">
        <f>E13</f>
        <v>312406.99699999997</v>
      </c>
      <c r="Q32" s="259">
        <f>G13</f>
        <v>137133</v>
      </c>
      <c r="R32" s="266">
        <v>5.4000000000000001E-4</v>
      </c>
      <c r="S32" s="261">
        <f t="shared" si="19"/>
        <v>74.051820000000006</v>
      </c>
      <c r="T32" s="259">
        <f>F13</f>
        <v>-122329</v>
      </c>
      <c r="U32" s="260">
        <f t="shared" si="10"/>
        <v>5.4000000000000001E-4</v>
      </c>
      <c r="V32" s="262">
        <f t="shared" si="11"/>
        <v>-66.057659999999998</v>
      </c>
      <c r="X32" s="263">
        <f t="shared" si="12"/>
        <v>176.68416000000002</v>
      </c>
      <c r="Z32" s="264">
        <f t="shared" si="13"/>
        <v>327210.99699999997</v>
      </c>
      <c r="AA32" s="267">
        <f t="shared" si="14"/>
        <v>5.4000000000000001E-4</v>
      </c>
      <c r="AB32" s="214">
        <f t="shared" si="15"/>
        <v>176.69393837999999</v>
      </c>
      <c r="AC32" s="263">
        <f t="shared" si="16"/>
        <v>-9.7783799999717758E-3</v>
      </c>
      <c r="AD32" s="264">
        <f t="shared" si="17"/>
        <v>-18.108111111058843</v>
      </c>
      <c r="AE32" s="265">
        <f t="shared" si="18"/>
        <v>-5.5343840670107463E-5</v>
      </c>
    </row>
    <row r="33" spans="1:31">
      <c r="A33" s="176" t="s">
        <v>134</v>
      </c>
      <c r="B33" s="148"/>
      <c r="C33" s="177">
        <v>24380</v>
      </c>
      <c r="D33" s="177">
        <v>51223.64</v>
      </c>
      <c r="E33" s="179">
        <v>-21869</v>
      </c>
      <c r="F33" s="179">
        <v>22833</v>
      </c>
      <c r="G33" s="170">
        <f t="shared" si="7"/>
        <v>52187.64</v>
      </c>
      <c r="H33" s="170">
        <f>-J72</f>
        <v>-50.925759999999997</v>
      </c>
      <c r="I33" s="170">
        <f t="shared" si="9"/>
        <v>52136.714240000001</v>
      </c>
      <c r="O33" s="187">
        <f>SUM(O24:O32)</f>
        <v>-211471.78</v>
      </c>
      <c r="P33" s="268">
        <f>SUM(P24:P32)</f>
        <v>453290909.33299989</v>
      </c>
      <c r="Q33" s="268">
        <f>SUM(Q24:Q32)</f>
        <v>213079855</v>
      </c>
      <c r="S33" s="187">
        <f>SUM(S24:S32)</f>
        <v>-100188.76520000001</v>
      </c>
      <c r="T33" s="268">
        <f>SUM(T24:T32)</f>
        <v>-219999952</v>
      </c>
      <c r="V33" s="187">
        <f>SUM(V24:V32)</f>
        <v>97717.83312000001</v>
      </c>
      <c r="X33" s="187">
        <f>SUM(X24:X32)</f>
        <v>-213942.71208</v>
      </c>
      <c r="Z33" s="268">
        <f>SUM(Z24:Z32)</f>
        <v>446370812.33299994</v>
      </c>
      <c r="AB33" s="268">
        <f>SUM(AB24:AB32)</f>
        <v>-214010.14114188007</v>
      </c>
      <c r="AC33" s="187">
        <f>SUM(AC24:AC32)</f>
        <v>67.429061880018196</v>
      </c>
      <c r="AD33" s="268">
        <f>SUM(AD24:AD32)</f>
        <v>-70993.62418776541</v>
      </c>
      <c r="AE33" s="265">
        <f t="shared" si="18"/>
        <v>-3.1517344631400352E-4</v>
      </c>
    </row>
    <row r="34" spans="1:31">
      <c r="A34" s="176" t="s">
        <v>183</v>
      </c>
      <c r="B34" s="148"/>
      <c r="C34" s="170"/>
      <c r="D34" s="177">
        <v>550000</v>
      </c>
      <c r="E34" s="177"/>
      <c r="F34" s="177"/>
      <c r="G34" s="170">
        <f>SUM(D34:F34)</f>
        <v>550000</v>
      </c>
      <c r="H34" s="170"/>
      <c r="I34" s="170">
        <f t="shared" si="9"/>
        <v>550000</v>
      </c>
      <c r="U34" s="269"/>
    </row>
    <row r="35" spans="1:31">
      <c r="A35" s="176" t="s">
        <v>184</v>
      </c>
      <c r="B35" s="148"/>
      <c r="C35" s="188"/>
      <c r="D35" s="177">
        <v>1595675.31</v>
      </c>
      <c r="E35" s="177"/>
      <c r="F35" s="177"/>
      <c r="G35" s="170"/>
      <c r="H35" s="170"/>
      <c r="I35" s="170"/>
      <c r="U35" s="269" t="s">
        <v>321</v>
      </c>
      <c r="V35" s="1" t="s">
        <v>225</v>
      </c>
      <c r="X35" s="188">
        <v>0.95444899999999999</v>
      </c>
      <c r="AA35" s="1" t="s">
        <v>226</v>
      </c>
      <c r="AB35" s="1" t="s">
        <v>227</v>
      </c>
      <c r="AD35" s="1" t="s">
        <v>228</v>
      </c>
    </row>
    <row r="36" spans="1:31">
      <c r="A36" s="176" t="s">
        <v>185</v>
      </c>
      <c r="B36" s="148"/>
      <c r="C36" s="188"/>
      <c r="D36" s="177">
        <v>1847023.02</v>
      </c>
      <c r="E36" s="177"/>
      <c r="F36" s="177"/>
      <c r="G36" s="170"/>
      <c r="H36" s="170"/>
      <c r="I36" s="170"/>
      <c r="T36" s="1" t="s">
        <v>138</v>
      </c>
      <c r="U36" s="1" t="s">
        <v>229</v>
      </c>
      <c r="X36" s="270">
        <f>(X24+X25)*X35</f>
        <v>-296292.27128944645</v>
      </c>
      <c r="Z36" s="1" t="s">
        <v>19</v>
      </c>
      <c r="AA36" s="184">
        <f>P24+P25+Q24+Q25+T24+T25</f>
        <v>267676694.00099999</v>
      </c>
      <c r="AB36" s="188">
        <v>-1.1100000000000001E-3</v>
      </c>
      <c r="AC36" s="263">
        <f>AA36*AB36</f>
        <v>-297121.13034110999</v>
      </c>
      <c r="AD36" s="263">
        <f>X36-AC36</f>
        <v>828.85905166354496</v>
      </c>
      <c r="AE36" s="265">
        <f>AD36/X36</f>
        <v>-2.79743730086647E-3</v>
      </c>
    </row>
    <row r="37" spans="1:31">
      <c r="A37" s="148"/>
      <c r="B37" s="148"/>
      <c r="C37" s="162">
        <f t="shared" ref="C37:I37" si="20">SUM(C24:C36)</f>
        <v>4222354.5600000005</v>
      </c>
      <c r="D37" s="162">
        <f t="shared" si="20"/>
        <v>52382447.009999998</v>
      </c>
      <c r="E37" s="162">
        <f t="shared" si="20"/>
        <v>-26110277</v>
      </c>
      <c r="F37" s="162">
        <f t="shared" si="20"/>
        <v>25899874</v>
      </c>
      <c r="G37" s="162">
        <f t="shared" si="20"/>
        <v>48729345.679999992</v>
      </c>
      <c r="H37" s="162">
        <f t="shared" si="20"/>
        <v>33976.288209999992</v>
      </c>
      <c r="I37" s="162">
        <f t="shared" si="20"/>
        <v>48763321.968209989</v>
      </c>
      <c r="T37" s="1" t="s">
        <v>138</v>
      </c>
      <c r="U37" s="1" t="s">
        <v>230</v>
      </c>
      <c r="X37" s="270">
        <f>SUM(X26:X32)*X35</f>
        <v>92094.863687402525</v>
      </c>
      <c r="Z37" s="1" t="s">
        <v>175</v>
      </c>
      <c r="AA37" s="184">
        <f>SUM(P26:Q32,T26:T32)</f>
        <v>178694118.33200002</v>
      </c>
      <c r="AB37" s="188">
        <v>5.1999999999999995E-4</v>
      </c>
      <c r="AC37" s="263">
        <f>AA37*AB37</f>
        <v>92920.941532640005</v>
      </c>
      <c r="AD37" s="263">
        <f>X37-AC37</f>
        <v>-826.07784523747978</v>
      </c>
      <c r="AE37" s="265">
        <f>AD37/X37</f>
        <v>-8.9698579504003031E-3</v>
      </c>
    </row>
    <row r="38" spans="1:31" ht="15.75" thickBot="1">
      <c r="A38" s="148"/>
      <c r="B38" s="148"/>
      <c r="D38" s="163"/>
      <c r="E38" s="148"/>
      <c r="F38" s="148"/>
      <c r="Z38" s="1" t="s">
        <v>211</v>
      </c>
    </row>
    <row r="39" spans="1:31">
      <c r="A39" s="148" t="s">
        <v>19</v>
      </c>
      <c r="B39" s="148"/>
      <c r="C39" s="165">
        <f t="shared" ref="C39:I39" si="21">C24+C25</f>
        <v>1997044</v>
      </c>
      <c r="D39" s="164">
        <f t="shared" si="21"/>
        <v>24463007.949999999</v>
      </c>
      <c r="E39" s="164">
        <f t="shared" si="21"/>
        <v>-11583517</v>
      </c>
      <c r="F39" s="164">
        <f t="shared" si="21"/>
        <v>11906339</v>
      </c>
      <c r="G39" s="164">
        <f t="shared" si="21"/>
        <v>24785829.949999999</v>
      </c>
      <c r="H39" s="164">
        <f t="shared" si="21"/>
        <v>1431.0704599999997</v>
      </c>
      <c r="I39" s="165">
        <f t="shared" si="21"/>
        <v>24787261.020459998</v>
      </c>
      <c r="S39" s="263">
        <f>S33+V33</f>
        <v>-2470.9320799999987</v>
      </c>
      <c r="T39" s="1" t="s">
        <v>347</v>
      </c>
    </row>
    <row r="40" spans="1:31" ht="6" customHeight="1">
      <c r="A40" s="148"/>
      <c r="B40" s="148"/>
      <c r="C40" s="169"/>
      <c r="D40" s="164"/>
      <c r="E40" s="148"/>
      <c r="F40" s="148"/>
      <c r="I40" s="185"/>
    </row>
    <row r="41" spans="1:31" ht="15.75" thickBot="1">
      <c r="A41" s="148" t="s">
        <v>175</v>
      </c>
      <c r="B41" s="148"/>
      <c r="C41" s="171">
        <f>SUM(C26:C29,C31:C33)</f>
        <v>1673310.56</v>
      </c>
      <c r="D41" s="172">
        <f t="shared" ref="D41:I41" si="22">SUM(D26:D29,D31:D33)</f>
        <v>18420692.469999999</v>
      </c>
      <c r="E41" s="172">
        <f t="shared" si="22"/>
        <v>-8732022</v>
      </c>
      <c r="F41" s="172">
        <f t="shared" si="22"/>
        <v>8167655</v>
      </c>
      <c r="G41" s="172">
        <f t="shared" si="22"/>
        <v>17856325.469999999</v>
      </c>
      <c r="H41" s="172">
        <f t="shared" si="22"/>
        <v>30019.174649999997</v>
      </c>
      <c r="I41" s="171">
        <f t="shared" si="22"/>
        <v>17886344.644650001</v>
      </c>
    </row>
    <row r="42" spans="1:31">
      <c r="A42" s="148"/>
      <c r="B42" s="148"/>
      <c r="C42" s="183"/>
      <c r="D42" s="172"/>
      <c r="E42" s="172"/>
      <c r="F42" s="172"/>
      <c r="G42" s="172"/>
      <c r="H42" s="172"/>
      <c r="I42" s="183"/>
    </row>
    <row r="43" spans="1:31">
      <c r="C43" s="186">
        <v>43040</v>
      </c>
      <c r="D43" s="186">
        <v>43252</v>
      </c>
      <c r="E43" s="287">
        <v>43405</v>
      </c>
      <c r="F43" s="186">
        <v>42278</v>
      </c>
      <c r="G43" s="186">
        <v>43344</v>
      </c>
      <c r="H43" s="186">
        <v>43374</v>
      </c>
      <c r="I43" s="186">
        <v>43282</v>
      </c>
      <c r="J43" s="284"/>
      <c r="K43" s="190"/>
      <c r="L43" s="1" t="s">
        <v>311</v>
      </c>
    </row>
    <row r="44" spans="1:31" ht="40.9" customHeight="1">
      <c r="A44" s="175" t="s">
        <v>186</v>
      </c>
      <c r="B44" s="150"/>
      <c r="C44" s="161" t="s">
        <v>187</v>
      </c>
      <c r="D44" s="161" t="s">
        <v>261</v>
      </c>
      <c r="E44" s="161" t="s">
        <v>201</v>
      </c>
      <c r="F44" s="161" t="s">
        <v>188</v>
      </c>
      <c r="G44" s="161" t="s">
        <v>189</v>
      </c>
      <c r="H44" s="161" t="s">
        <v>190</v>
      </c>
      <c r="I44" s="161" t="s">
        <v>191</v>
      </c>
      <c r="J44" s="296"/>
      <c r="L44" s="192" t="s">
        <v>318</v>
      </c>
      <c r="M44" s="271" t="s">
        <v>319</v>
      </c>
      <c r="O44" s="258" t="s">
        <v>315</v>
      </c>
      <c r="P44" s="258" t="s">
        <v>316</v>
      </c>
      <c r="Q44" s="258" t="s">
        <v>317</v>
      </c>
    </row>
    <row r="45" spans="1:31">
      <c r="A45" s="176" t="s">
        <v>127</v>
      </c>
      <c r="B45" s="148"/>
      <c r="C45" s="167">
        <v>-8.0999999999999996E-4</v>
      </c>
      <c r="D45" s="167">
        <v>-1.42E-3</v>
      </c>
      <c r="E45" s="167">
        <v>-1.16E-3</v>
      </c>
      <c r="F45" s="167"/>
      <c r="G45" s="167">
        <v>4.3299999999999996E-3</v>
      </c>
      <c r="H45" s="167">
        <v>1.15E-3</v>
      </c>
      <c r="I45" s="167">
        <v>-3.4000000000000002E-4</v>
      </c>
      <c r="J45" s="167"/>
      <c r="L45" s="167">
        <f>SUM(C45:I45)</f>
        <v>1.7499999999999994E-3</v>
      </c>
      <c r="M45" s="285">
        <f t="shared" ref="M45:M57" si="23">SUM(C45:D45,E45:I45)</f>
        <v>1.7499999999999994E-3</v>
      </c>
      <c r="O45" s="262">
        <f t="shared" ref="O45:O57" si="24">-F3*L45</f>
        <v>222414.22349999993</v>
      </c>
      <c r="P45" s="262">
        <f t="shared" ref="P45:P57" si="25">G3*M45</f>
        <v>221103.97049999991</v>
      </c>
      <c r="Q45" s="263">
        <f>P45-O45</f>
        <v>-1310.2530000000261</v>
      </c>
    </row>
    <row r="46" spans="1:31">
      <c r="A46" s="176" t="s">
        <v>169</v>
      </c>
      <c r="B46" s="148"/>
      <c r="C46" s="167">
        <v>-8.0999999999999996E-4</v>
      </c>
      <c r="D46" s="167">
        <v>-1.42E-3</v>
      </c>
      <c r="E46" s="167">
        <v>-1.16E-3</v>
      </c>
      <c r="F46" s="167">
        <v>-3.1530000000000002E-2</v>
      </c>
      <c r="G46" s="167">
        <v>4.3299999999999996E-3</v>
      </c>
      <c r="H46" s="167">
        <v>1.15E-3</v>
      </c>
      <c r="I46" s="167">
        <v>-3.4000000000000002E-4</v>
      </c>
      <c r="J46" s="167"/>
      <c r="L46" s="167">
        <f t="shared" ref="L46:L57" si="26">SUM(C46:I46)</f>
        <v>-2.9780000000000001E-2</v>
      </c>
      <c r="M46" s="285">
        <f t="shared" si="23"/>
        <v>-2.9780000000000001E-2</v>
      </c>
      <c r="O46" s="262">
        <f t="shared" si="24"/>
        <v>-8027.9137200000005</v>
      </c>
      <c r="P46" s="262">
        <f t="shared" si="25"/>
        <v>-8148.7311800000007</v>
      </c>
      <c r="Q46" s="263">
        <f t="shared" ref="Q46:Q57" si="27">P46-O46</f>
        <v>-120.81746000000021</v>
      </c>
    </row>
    <row r="47" spans="1:31">
      <c r="A47" s="176" t="s">
        <v>128</v>
      </c>
      <c r="B47" s="148"/>
      <c r="C47" s="167">
        <v>0</v>
      </c>
      <c r="D47" s="167">
        <v>-1.8799999999999999E-3</v>
      </c>
      <c r="E47" s="167">
        <v>5.4000000000000001E-4</v>
      </c>
      <c r="F47" s="167"/>
      <c r="G47" s="167">
        <v>5.9699999999999996E-3</v>
      </c>
      <c r="H47" s="167">
        <v>1.67E-3</v>
      </c>
      <c r="I47" s="167">
        <v>-3.6000000000000002E-4</v>
      </c>
      <c r="J47" s="167"/>
      <c r="L47" s="167">
        <f t="shared" si="26"/>
        <v>5.94E-3</v>
      </c>
      <c r="M47" s="285">
        <f t="shared" si="23"/>
        <v>5.94E-3</v>
      </c>
      <c r="O47" s="262">
        <f t="shared" si="24"/>
        <v>156081.78036</v>
      </c>
      <c r="P47" s="262">
        <f t="shared" si="25"/>
        <v>148049.0649</v>
      </c>
      <c r="Q47" s="263">
        <f t="shared" si="27"/>
        <v>-8032.7154600000067</v>
      </c>
    </row>
    <row r="48" spans="1:31">
      <c r="A48" s="176" t="s">
        <v>129</v>
      </c>
      <c r="B48" s="148"/>
      <c r="C48" s="167">
        <v>-8.0999999999999996E-4</v>
      </c>
      <c r="D48" s="167">
        <v>-1.8799999999999999E-3</v>
      </c>
      <c r="E48" s="167">
        <v>5.4000000000000001E-4</v>
      </c>
      <c r="F48" s="167"/>
      <c r="G48" s="167">
        <v>5.9699999999999996E-3</v>
      </c>
      <c r="H48" s="167">
        <v>1.67E-3</v>
      </c>
      <c r="I48" s="167">
        <v>-3.6000000000000002E-4</v>
      </c>
      <c r="J48" s="167"/>
      <c r="L48" s="167">
        <f t="shared" si="26"/>
        <v>5.13E-3</v>
      </c>
      <c r="M48" s="285">
        <f t="shared" si="23"/>
        <v>5.13E-3</v>
      </c>
      <c r="O48" s="262">
        <f t="shared" si="24"/>
        <v>16240.47705</v>
      </c>
      <c r="P48" s="262">
        <f t="shared" si="25"/>
        <v>16546.23531</v>
      </c>
      <c r="Q48" s="263">
        <f t="shared" si="27"/>
        <v>305.75826000000052</v>
      </c>
    </row>
    <row r="49" spans="1:17" ht="14.45" customHeight="1">
      <c r="A49" s="176" t="s">
        <v>130</v>
      </c>
      <c r="B49" s="148"/>
      <c r="C49" s="167">
        <v>0</v>
      </c>
      <c r="D49" s="167">
        <v>-1.4400000000000001E-3</v>
      </c>
      <c r="E49" s="167">
        <v>5.4000000000000001E-4</v>
      </c>
      <c r="F49" s="167"/>
      <c r="G49" s="167">
        <v>4.5999999999999999E-3</v>
      </c>
      <c r="H49" s="167">
        <v>1.2099999999999999E-3</v>
      </c>
      <c r="I49" s="167">
        <v>-3.6000000000000002E-4</v>
      </c>
      <c r="J49" s="167"/>
      <c r="L49" s="167">
        <f t="shared" si="26"/>
        <v>4.5499999999999994E-3</v>
      </c>
      <c r="M49" s="285">
        <f t="shared" si="23"/>
        <v>4.5499999999999994E-3</v>
      </c>
      <c r="O49" s="262">
        <f t="shared" si="24"/>
        <v>271880.04934999999</v>
      </c>
      <c r="P49" s="262">
        <f t="shared" si="25"/>
        <v>249384.21689999997</v>
      </c>
      <c r="Q49" s="263">
        <f t="shared" si="27"/>
        <v>-22495.832450000016</v>
      </c>
    </row>
    <row r="50" spans="1:17">
      <c r="A50" s="176" t="s">
        <v>131</v>
      </c>
      <c r="B50" s="148"/>
      <c r="C50" s="167">
        <v>-8.0999999999999996E-4</v>
      </c>
      <c r="D50" s="167">
        <v>-1.4400000000000001E-3</v>
      </c>
      <c r="E50" s="167">
        <v>5.4000000000000001E-4</v>
      </c>
      <c r="F50" s="167"/>
      <c r="G50" s="167">
        <v>4.5999999999999999E-3</v>
      </c>
      <c r="H50" s="167">
        <v>1.2099999999999999E-3</v>
      </c>
      <c r="I50" s="167">
        <v>-3.6000000000000002E-4</v>
      </c>
      <c r="J50" s="167"/>
      <c r="L50" s="167">
        <f t="shared" si="26"/>
        <v>3.7399999999999994E-3</v>
      </c>
      <c r="M50" s="285">
        <f t="shared" si="23"/>
        <v>3.7399999999999994E-3</v>
      </c>
      <c r="O50" s="262">
        <f t="shared" si="24"/>
        <v>5945.0142399999986</v>
      </c>
      <c r="P50" s="262">
        <f t="shared" si="25"/>
        <v>6277.7844799999993</v>
      </c>
      <c r="Q50" s="263">
        <f t="shared" si="27"/>
        <v>332.77024000000074</v>
      </c>
    </row>
    <row r="51" spans="1:17">
      <c r="A51" s="176" t="s">
        <v>132</v>
      </c>
      <c r="B51" s="148"/>
      <c r="C51" s="167">
        <v>0</v>
      </c>
      <c r="D51" s="167">
        <v>-9.3000000000000005E-4</v>
      </c>
      <c r="E51" s="167">
        <v>0</v>
      </c>
      <c r="F51" s="167"/>
      <c r="G51" s="167">
        <v>2.97E-3</v>
      </c>
      <c r="H51" s="167">
        <v>7.6000000000000004E-4</v>
      </c>
      <c r="I51" s="167">
        <v>-3.5E-4</v>
      </c>
      <c r="J51" s="167"/>
      <c r="L51" s="167">
        <f t="shared" si="26"/>
        <v>2.4500000000000004E-3</v>
      </c>
      <c r="M51" s="285">
        <f t="shared" si="23"/>
        <v>2.4500000000000004E-3</v>
      </c>
      <c r="O51" s="262">
        <f t="shared" si="24"/>
        <v>140912.44825000002</v>
      </c>
      <c r="P51" s="262">
        <f t="shared" si="25"/>
        <v>138386.40515000001</v>
      </c>
      <c r="Q51" s="263">
        <f t="shared" si="27"/>
        <v>-2526.0431000000099</v>
      </c>
    </row>
    <row r="52" spans="1:17">
      <c r="A52" s="176" t="s">
        <v>170</v>
      </c>
      <c r="B52" s="148"/>
      <c r="C52" s="167">
        <v>0</v>
      </c>
      <c r="D52" s="167">
        <v>-9.3000000000000005E-4</v>
      </c>
      <c r="E52" s="167">
        <v>0</v>
      </c>
      <c r="F52" s="167"/>
      <c r="G52" s="167">
        <v>2.97E-3</v>
      </c>
      <c r="H52" s="167">
        <v>0</v>
      </c>
      <c r="I52" s="167">
        <v>-3.5E-4</v>
      </c>
      <c r="J52" s="167"/>
      <c r="L52" s="167">
        <f t="shared" si="26"/>
        <v>1.6900000000000001E-3</v>
      </c>
      <c r="M52" s="285">
        <f t="shared" si="23"/>
        <v>1.6900000000000001E-3</v>
      </c>
      <c r="O52" s="262">
        <f t="shared" si="24"/>
        <v>59150</v>
      </c>
      <c r="P52" s="262">
        <f t="shared" si="25"/>
        <v>59150</v>
      </c>
      <c r="Q52" s="263">
        <f t="shared" si="27"/>
        <v>0</v>
      </c>
    </row>
    <row r="53" spans="1:17">
      <c r="A53" s="176" t="s">
        <v>171</v>
      </c>
      <c r="B53" s="148"/>
      <c r="C53" s="167">
        <v>0</v>
      </c>
      <c r="D53" s="167">
        <v>-1.2999999999999999E-3</v>
      </c>
      <c r="E53" s="167">
        <v>5.4000000000000001E-4</v>
      </c>
      <c r="F53" s="167"/>
      <c r="G53" s="167">
        <v>4.3299999999999996E-3</v>
      </c>
      <c r="H53" s="167">
        <v>1.0499999999999999E-3</v>
      </c>
      <c r="I53" s="167">
        <v>-3.6999999999999999E-4</v>
      </c>
      <c r="J53" s="167"/>
      <c r="L53" s="167">
        <f t="shared" si="26"/>
        <v>4.2500000000000003E-3</v>
      </c>
      <c r="M53" s="285">
        <f t="shared" si="23"/>
        <v>4.2500000000000003E-3</v>
      </c>
      <c r="O53" s="262">
        <f t="shared" si="24"/>
        <v>0</v>
      </c>
      <c r="P53" s="262">
        <f t="shared" si="25"/>
        <v>0</v>
      </c>
      <c r="Q53" s="263">
        <f t="shared" si="27"/>
        <v>0</v>
      </c>
    </row>
    <row r="54" spans="1:17">
      <c r="A54" s="176" t="s">
        <v>133</v>
      </c>
      <c r="B54" s="148"/>
      <c r="C54" s="167">
        <v>0</v>
      </c>
      <c r="D54" s="167">
        <v>-1.2999999999999999E-3</v>
      </c>
      <c r="E54" s="167">
        <v>5.4000000000000001E-4</v>
      </c>
      <c r="F54" s="167"/>
      <c r="G54" s="167">
        <v>4.3299999999999996E-3</v>
      </c>
      <c r="H54" s="167">
        <v>1.0499999999999999E-3</v>
      </c>
      <c r="I54" s="167">
        <v>-3.6999999999999999E-4</v>
      </c>
      <c r="J54" s="167"/>
      <c r="L54" s="167">
        <f t="shared" si="26"/>
        <v>4.2500000000000003E-3</v>
      </c>
      <c r="M54" s="285">
        <f t="shared" si="23"/>
        <v>4.2500000000000003E-3</v>
      </c>
      <c r="O54" s="262">
        <f t="shared" si="24"/>
        <v>7346.5287500000004</v>
      </c>
      <c r="P54" s="262">
        <f t="shared" si="25"/>
        <v>7166.4477500000003</v>
      </c>
      <c r="Q54" s="263">
        <f t="shared" si="27"/>
        <v>-180.08100000000013</v>
      </c>
    </row>
    <row r="55" spans="1:17">
      <c r="A55" s="176" t="s">
        <v>134</v>
      </c>
      <c r="B55" s="148"/>
      <c r="C55" s="167">
        <v>-8.0999999999999996E-4</v>
      </c>
      <c r="D55" s="167">
        <v>-1.2999999999999999E-3</v>
      </c>
      <c r="E55" s="167">
        <v>5.4000000000000001E-4</v>
      </c>
      <c r="F55" s="167"/>
      <c r="G55" s="167">
        <v>4.3299999999999996E-3</v>
      </c>
      <c r="H55" s="167">
        <v>1.0499999999999999E-3</v>
      </c>
      <c r="I55" s="167">
        <v>-3.6999999999999999E-4</v>
      </c>
      <c r="J55" s="167"/>
      <c r="L55" s="167">
        <f t="shared" si="26"/>
        <v>3.4399999999999999E-3</v>
      </c>
      <c r="M55" s="285">
        <f t="shared" si="23"/>
        <v>3.4399999999999999E-3</v>
      </c>
      <c r="O55" s="262">
        <f t="shared" si="24"/>
        <v>420.81175999999999</v>
      </c>
      <c r="P55" s="262">
        <f t="shared" si="25"/>
        <v>471.73751999999996</v>
      </c>
      <c r="Q55" s="263">
        <f t="shared" si="27"/>
        <v>50.925759999999968</v>
      </c>
    </row>
    <row r="56" spans="1:17" ht="15" customHeight="1">
      <c r="A56" s="176" t="s">
        <v>183</v>
      </c>
      <c r="B56" s="148"/>
      <c r="C56" s="167">
        <v>0</v>
      </c>
      <c r="D56" s="167">
        <v>0</v>
      </c>
      <c r="E56" s="167">
        <v>0</v>
      </c>
      <c r="F56" s="167"/>
      <c r="G56" s="181">
        <v>1.013E-2</v>
      </c>
      <c r="H56" s="375" t="s">
        <v>310</v>
      </c>
      <c r="I56" s="181">
        <v>-4.8000000000000001E-4</v>
      </c>
      <c r="J56" s="181"/>
      <c r="L56" s="167">
        <f t="shared" si="26"/>
        <v>9.6500000000000006E-3</v>
      </c>
      <c r="M56" s="285">
        <f t="shared" si="23"/>
        <v>9.6500000000000006E-3</v>
      </c>
      <c r="O56" s="262">
        <f t="shared" si="24"/>
        <v>0</v>
      </c>
      <c r="P56" s="262">
        <f t="shared" si="25"/>
        <v>0</v>
      </c>
      <c r="Q56" s="263">
        <f t="shared" si="27"/>
        <v>0</v>
      </c>
    </row>
    <row r="57" spans="1:17">
      <c r="A57" s="176" t="s">
        <v>174</v>
      </c>
      <c r="B57" s="148"/>
      <c r="C57" s="167">
        <v>-8.0999999999999996E-4</v>
      </c>
      <c r="D57" s="167">
        <v>0</v>
      </c>
      <c r="E57" s="167">
        <v>0</v>
      </c>
      <c r="F57" s="167"/>
      <c r="G57" s="181">
        <v>1.013E-2</v>
      </c>
      <c r="H57" s="375"/>
      <c r="I57" s="181">
        <v>-4.8000000000000001E-4</v>
      </c>
      <c r="J57" s="181"/>
      <c r="L57" s="167">
        <f t="shared" si="26"/>
        <v>8.8400000000000006E-3</v>
      </c>
      <c r="M57" s="285">
        <f t="shared" si="23"/>
        <v>8.8400000000000006E-3</v>
      </c>
      <c r="O57" s="262">
        <f t="shared" si="24"/>
        <v>0</v>
      </c>
      <c r="P57" s="262">
        <f t="shared" si="25"/>
        <v>0</v>
      </c>
      <c r="Q57" s="263">
        <f t="shared" si="27"/>
        <v>0</v>
      </c>
    </row>
    <row r="58" spans="1:17" ht="7.9" customHeight="1">
      <c r="A58" s="176"/>
      <c r="B58" s="148"/>
      <c r="C58" s="167"/>
      <c r="D58" s="167"/>
      <c r="E58" s="167"/>
      <c r="F58" s="167"/>
      <c r="G58" s="181"/>
      <c r="H58" s="297"/>
      <c r="I58" s="167"/>
      <c r="J58" s="181"/>
      <c r="K58" s="167"/>
      <c r="L58" s="193"/>
      <c r="M58" s="282"/>
    </row>
    <row r="59" spans="1:17" hidden="1">
      <c r="A59" s="176"/>
      <c r="B59" s="148"/>
      <c r="C59" s="167"/>
      <c r="D59" s="167"/>
      <c r="E59" s="167"/>
      <c r="F59" s="167"/>
      <c r="G59" s="181"/>
      <c r="H59" s="297"/>
      <c r="I59" s="167"/>
      <c r="J59" s="181"/>
      <c r="K59" s="167"/>
      <c r="L59" s="193"/>
      <c r="M59" s="253"/>
      <c r="N59" s="188"/>
    </row>
    <row r="60" spans="1:17" hidden="1">
      <c r="F60" s="148"/>
      <c r="M60" s="253"/>
      <c r="N60" s="253"/>
    </row>
    <row r="61" spans="1:17" ht="41.45" customHeight="1">
      <c r="A61" s="175" t="s">
        <v>192</v>
      </c>
      <c r="B61" s="150"/>
      <c r="C61" s="168" t="s">
        <v>307</v>
      </c>
      <c r="D61" s="168" t="s">
        <v>261</v>
      </c>
      <c r="E61" s="168" t="s">
        <v>201</v>
      </c>
      <c r="F61" s="168" t="s">
        <v>193</v>
      </c>
      <c r="G61" s="168" t="s">
        <v>194</v>
      </c>
      <c r="H61" s="168" t="s">
        <v>195</v>
      </c>
      <c r="I61" s="168" t="s">
        <v>196</v>
      </c>
      <c r="J61" s="168" t="s">
        <v>197</v>
      </c>
      <c r="M61" s="164"/>
      <c r="O61" s="187">
        <f>SUM(O45:O57)</f>
        <v>872363.41953999992</v>
      </c>
      <c r="P61" s="187">
        <f>SUM(P45:P57)</f>
        <v>838387.13133</v>
      </c>
      <c r="Q61" s="187">
        <f>SUM(Q45:Q57)</f>
        <v>-33976.288210000057</v>
      </c>
    </row>
    <row r="62" spans="1:17">
      <c r="A62" s="176" t="s">
        <v>127</v>
      </c>
      <c r="C62" s="164">
        <f t="shared" ref="C62:E73" si="28">C45*$H3</f>
        <v>606.45996000000002</v>
      </c>
      <c r="D62" s="164">
        <f t="shared" si="28"/>
        <v>1063.1767199999999</v>
      </c>
      <c r="E62" s="164">
        <f>E45*$H3</f>
        <v>868.51056000000005</v>
      </c>
      <c r="F62" s="164">
        <f t="shared" ref="F62:F72" si="29">$H3*F45</f>
        <v>0</v>
      </c>
      <c r="G62" s="164">
        <f t="shared" ref="G62:G72" si="30">(H3*G45)</f>
        <v>-3241.9402799999998</v>
      </c>
      <c r="H62" s="164">
        <f t="shared" ref="H62:H72" si="31">(H45*H3)</f>
        <v>-861.02340000000004</v>
      </c>
      <c r="I62" s="164">
        <f t="shared" ref="I62:I72" si="32">I45*H3</f>
        <v>254.56344000000001</v>
      </c>
      <c r="J62" s="164">
        <f t="shared" ref="J62:J70" si="33">SUM(C62:I62)</f>
        <v>-1310.2529999999997</v>
      </c>
      <c r="M62" s="164"/>
    </row>
    <row r="63" spans="1:17">
      <c r="A63" s="176" t="s">
        <v>169</v>
      </c>
      <c r="C63" s="164">
        <f t="shared" si="28"/>
        <v>-3.2861699999999998</v>
      </c>
      <c r="D63" s="164">
        <f t="shared" si="28"/>
        <v>-5.7609399999999997</v>
      </c>
      <c r="E63" s="164">
        <f t="shared" si="28"/>
        <v>-4.7061200000000003</v>
      </c>
      <c r="F63" s="164">
        <f t="shared" si="29"/>
        <v>-127.91721000000001</v>
      </c>
      <c r="G63" s="164">
        <f t="shared" si="30"/>
        <v>17.56681</v>
      </c>
      <c r="H63" s="164">
        <f t="shared" si="31"/>
        <v>4.6655499999999996</v>
      </c>
      <c r="I63" s="164">
        <f t="shared" si="32"/>
        <v>-1.3793800000000001</v>
      </c>
      <c r="J63" s="164">
        <f t="shared" si="33"/>
        <v>-120.81746000000001</v>
      </c>
      <c r="M63" s="164"/>
    </row>
    <row r="64" spans="1:17">
      <c r="A64" s="176" t="s">
        <v>128</v>
      </c>
      <c r="C64" s="164">
        <f t="shared" si="28"/>
        <v>0</v>
      </c>
      <c r="D64" s="164">
        <f t="shared" si="28"/>
        <v>2542.3409200000001</v>
      </c>
      <c r="E64" s="164">
        <f t="shared" si="28"/>
        <v>-730.24685999999997</v>
      </c>
      <c r="F64" s="164">
        <f t="shared" si="29"/>
        <v>0</v>
      </c>
      <c r="G64" s="164">
        <f t="shared" si="30"/>
        <v>-8073.2847299999994</v>
      </c>
      <c r="H64" s="164">
        <f t="shared" si="31"/>
        <v>-2258.3560299999999</v>
      </c>
      <c r="I64" s="164">
        <f t="shared" si="32"/>
        <v>486.83124000000004</v>
      </c>
      <c r="J64" s="164">
        <f t="shared" si="33"/>
        <v>-8032.7154599999985</v>
      </c>
      <c r="M64" s="164"/>
    </row>
    <row r="65" spans="1:13">
      <c r="A65" s="176" t="s">
        <v>129</v>
      </c>
      <c r="C65" s="164">
        <f t="shared" si="28"/>
        <v>-48.277619999999999</v>
      </c>
      <c r="D65" s="164">
        <f t="shared" si="28"/>
        <v>-112.05176</v>
      </c>
      <c r="E65" s="164">
        <f t="shared" si="28"/>
        <v>32.185079999999999</v>
      </c>
      <c r="F65" s="164">
        <f t="shared" si="29"/>
        <v>0</v>
      </c>
      <c r="G65" s="164">
        <f t="shared" si="30"/>
        <v>355.82393999999999</v>
      </c>
      <c r="H65" s="164">
        <f t="shared" si="31"/>
        <v>99.535340000000005</v>
      </c>
      <c r="I65" s="164">
        <f t="shared" si="32"/>
        <v>-21.456720000000001</v>
      </c>
      <c r="J65" s="164">
        <f t="shared" si="33"/>
        <v>305.75825999999995</v>
      </c>
      <c r="M65" s="164"/>
    </row>
    <row r="66" spans="1:13">
      <c r="A66" s="176" t="s">
        <v>130</v>
      </c>
      <c r="C66" s="164">
        <f t="shared" si="28"/>
        <v>0</v>
      </c>
      <c r="D66" s="164">
        <f t="shared" si="28"/>
        <v>7119.56016</v>
      </c>
      <c r="E66" s="164">
        <f t="shared" si="28"/>
        <v>-2669.8350599999999</v>
      </c>
      <c r="F66" s="164">
        <f t="shared" si="29"/>
        <v>0</v>
      </c>
      <c r="G66" s="164">
        <f t="shared" si="30"/>
        <v>-22743.039399999998</v>
      </c>
      <c r="H66" s="164">
        <f t="shared" si="31"/>
        <v>-5982.4081899999992</v>
      </c>
      <c r="I66" s="164">
        <f t="shared" si="32"/>
        <v>1779.89004</v>
      </c>
      <c r="J66" s="164">
        <f t="shared" si="33"/>
        <v>-22495.832449999998</v>
      </c>
      <c r="M66" s="164"/>
    </row>
    <row r="67" spans="1:13">
      <c r="A67" s="176" t="s">
        <v>131</v>
      </c>
      <c r="C67" s="164">
        <f t="shared" si="28"/>
        <v>-72.07056</v>
      </c>
      <c r="D67" s="164">
        <f t="shared" si="28"/>
        <v>-128.12544</v>
      </c>
      <c r="E67" s="164">
        <f t="shared" si="28"/>
        <v>48.047040000000003</v>
      </c>
      <c r="F67" s="164">
        <f t="shared" si="29"/>
        <v>0</v>
      </c>
      <c r="G67" s="164">
        <f t="shared" si="30"/>
        <v>409.28960000000001</v>
      </c>
      <c r="H67" s="164">
        <f t="shared" si="31"/>
        <v>107.66095999999999</v>
      </c>
      <c r="I67" s="164">
        <f t="shared" si="32"/>
        <v>-32.031359999999999</v>
      </c>
      <c r="J67" s="164">
        <f t="shared" si="33"/>
        <v>332.77024</v>
      </c>
      <c r="M67" s="164"/>
    </row>
    <row r="68" spans="1:13">
      <c r="A68" s="176" t="s">
        <v>132</v>
      </c>
      <c r="C68" s="164">
        <f t="shared" si="28"/>
        <v>0</v>
      </c>
      <c r="D68" s="164">
        <f t="shared" si="28"/>
        <v>958.86534000000006</v>
      </c>
      <c r="E68" s="164">
        <f t="shared" si="28"/>
        <v>0</v>
      </c>
      <c r="F68" s="164">
        <f t="shared" si="29"/>
        <v>0</v>
      </c>
      <c r="G68" s="164">
        <f t="shared" si="30"/>
        <v>-3062.1828599999999</v>
      </c>
      <c r="H68" s="164">
        <f t="shared" si="31"/>
        <v>-783.58888000000002</v>
      </c>
      <c r="I68" s="164">
        <f t="shared" si="32"/>
        <v>360.86329999999998</v>
      </c>
      <c r="J68" s="164">
        <f t="shared" si="33"/>
        <v>-2526.0430999999999</v>
      </c>
      <c r="M68" s="164"/>
    </row>
    <row r="69" spans="1:13">
      <c r="A69" s="176" t="s">
        <v>170</v>
      </c>
      <c r="C69" s="164">
        <f t="shared" si="28"/>
        <v>0</v>
      </c>
      <c r="D69" s="164">
        <f t="shared" si="28"/>
        <v>0</v>
      </c>
      <c r="E69" s="164">
        <f t="shared" si="28"/>
        <v>0</v>
      </c>
      <c r="F69" s="164">
        <f t="shared" si="29"/>
        <v>0</v>
      </c>
      <c r="G69" s="164">
        <f t="shared" si="30"/>
        <v>0</v>
      </c>
      <c r="H69" s="164">
        <f t="shared" si="31"/>
        <v>0</v>
      </c>
      <c r="I69" s="164">
        <f t="shared" si="32"/>
        <v>0</v>
      </c>
      <c r="J69" s="164">
        <f t="shared" si="33"/>
        <v>0</v>
      </c>
      <c r="M69" s="164"/>
    </row>
    <row r="70" spans="1:13">
      <c r="A70" s="176" t="s">
        <v>171</v>
      </c>
      <c r="C70" s="164">
        <f t="shared" si="28"/>
        <v>0</v>
      </c>
      <c r="D70" s="164">
        <f t="shared" si="28"/>
        <v>0</v>
      </c>
      <c r="E70" s="164">
        <f t="shared" si="28"/>
        <v>0</v>
      </c>
      <c r="F70" s="164">
        <f t="shared" si="29"/>
        <v>0</v>
      </c>
      <c r="G70" s="164">
        <f t="shared" si="30"/>
        <v>0</v>
      </c>
      <c r="H70" s="164">
        <f t="shared" si="31"/>
        <v>0</v>
      </c>
      <c r="I70" s="164">
        <f t="shared" si="32"/>
        <v>0</v>
      </c>
      <c r="J70" s="164">
        <f t="shared" si="33"/>
        <v>0</v>
      </c>
      <c r="M70" s="164"/>
    </row>
    <row r="71" spans="1:13">
      <c r="A71" s="176" t="s">
        <v>133</v>
      </c>
      <c r="C71" s="164">
        <f t="shared" si="28"/>
        <v>0</v>
      </c>
      <c r="D71" s="164">
        <f t="shared" si="28"/>
        <v>55.083599999999997</v>
      </c>
      <c r="E71" s="164">
        <f t="shared" si="28"/>
        <v>-22.880880000000001</v>
      </c>
      <c r="F71" s="164">
        <f t="shared" si="29"/>
        <v>0</v>
      </c>
      <c r="G71" s="164">
        <f t="shared" si="30"/>
        <v>-183.47075999999998</v>
      </c>
      <c r="H71" s="164">
        <f t="shared" si="31"/>
        <v>-44.490600000000001</v>
      </c>
      <c r="I71" s="164">
        <f t="shared" si="32"/>
        <v>15.67764</v>
      </c>
      <c r="J71" s="164">
        <f>SUM(C71:I71)</f>
        <v>-180.08099999999999</v>
      </c>
      <c r="M71" s="164"/>
    </row>
    <row r="72" spans="1:13">
      <c r="A72" s="176" t="s">
        <v>134</v>
      </c>
      <c r="C72" s="164">
        <f t="shared" si="28"/>
        <v>-11.991239999999999</v>
      </c>
      <c r="D72" s="164">
        <f t="shared" si="28"/>
        <v>-19.245200000000001</v>
      </c>
      <c r="E72" s="164">
        <f t="shared" si="28"/>
        <v>7.9941599999999999</v>
      </c>
      <c r="F72" s="164">
        <f t="shared" si="29"/>
        <v>0</v>
      </c>
      <c r="G72" s="164">
        <f t="shared" si="30"/>
        <v>64.101320000000001</v>
      </c>
      <c r="H72" s="164">
        <f t="shared" si="31"/>
        <v>15.544199999999998</v>
      </c>
      <c r="I72" s="164">
        <f t="shared" si="32"/>
        <v>-5.4774799999999999</v>
      </c>
      <c r="J72" s="164">
        <f>SUM(C72:I72)</f>
        <v>50.925759999999997</v>
      </c>
      <c r="M72" s="164"/>
    </row>
    <row r="73" spans="1:13">
      <c r="A73" s="176" t="s">
        <v>183</v>
      </c>
      <c r="C73" s="164">
        <f>($H14+$H15)*C56+$H16*C57</f>
        <v>0</v>
      </c>
      <c r="D73" s="164">
        <f>($H14+$H15)*D56+$H16*D57</f>
        <v>0</v>
      </c>
      <c r="E73" s="164">
        <f t="shared" si="28"/>
        <v>0</v>
      </c>
      <c r="F73" s="164">
        <f>($H14+$H15)*F56+$H16*F57</f>
        <v>0</v>
      </c>
      <c r="G73" s="164">
        <f>($H14+$H15)*G56+$H16*G57</f>
        <v>0</v>
      </c>
      <c r="H73" s="164">
        <v>0</v>
      </c>
      <c r="I73" s="164">
        <f>($H14+$H15)*I56+$H16*I57</f>
        <v>0</v>
      </c>
      <c r="J73" s="164">
        <f>SUM(C73:I73)</f>
        <v>0</v>
      </c>
    </row>
    <row r="74" spans="1:13">
      <c r="A74" s="153"/>
      <c r="C74" s="187">
        <f t="shared" ref="C74:J74" si="34">SUM(C62:C73)</f>
        <v>470.83437000000009</v>
      </c>
      <c r="D74" s="187">
        <f t="shared" si="34"/>
        <v>11473.843400000002</v>
      </c>
      <c r="E74" s="187">
        <f t="shared" si="34"/>
        <v>-2470.93208</v>
      </c>
      <c r="F74" s="187">
        <f t="shared" si="34"/>
        <v>-127.91721000000001</v>
      </c>
      <c r="G74" s="254">
        <f t="shared" si="34"/>
        <v>-36457.136359999997</v>
      </c>
      <c r="H74" s="187">
        <f t="shared" si="34"/>
        <v>-9702.4610499999981</v>
      </c>
      <c r="I74" s="187">
        <f t="shared" si="34"/>
        <v>2837.48072</v>
      </c>
      <c r="J74" s="187">
        <f t="shared" si="34"/>
        <v>-33976.288209999992</v>
      </c>
    </row>
    <row r="75" spans="1:13" ht="7.9" customHeight="1"/>
    <row r="76" spans="1:13">
      <c r="A76" s="148" t="s">
        <v>19</v>
      </c>
      <c r="B76" s="148"/>
      <c r="C76" s="164">
        <f t="shared" ref="C76:I76" si="35">C62+C63</f>
        <v>603.17379000000005</v>
      </c>
      <c r="D76" s="164">
        <f t="shared" si="35"/>
        <v>1057.41578</v>
      </c>
      <c r="E76" s="164">
        <f t="shared" si="35"/>
        <v>863.80444</v>
      </c>
      <c r="F76" s="164">
        <f t="shared" si="35"/>
        <v>-127.91721000000001</v>
      </c>
      <c r="G76" s="164">
        <f t="shared" si="35"/>
        <v>-3224.37347</v>
      </c>
      <c r="H76" s="164">
        <f t="shared" si="35"/>
        <v>-856.35784999999998</v>
      </c>
      <c r="I76" s="164">
        <f t="shared" si="35"/>
        <v>253.18406000000002</v>
      </c>
      <c r="J76" s="164">
        <f>J62+J63</f>
        <v>-1431.0704599999997</v>
      </c>
    </row>
    <row r="77" spans="1:13" ht="10.9" customHeight="1">
      <c r="A77" s="148"/>
      <c r="B77" s="148"/>
      <c r="C77" s="164"/>
      <c r="D77" s="164"/>
      <c r="E77" s="164"/>
      <c r="F77" s="164"/>
      <c r="G77" s="164"/>
      <c r="H77" s="164"/>
      <c r="I77" s="164"/>
      <c r="J77" s="164"/>
    </row>
    <row r="78" spans="1:13" ht="15.75" customHeight="1">
      <c r="A78" s="148" t="s">
        <v>175</v>
      </c>
      <c r="B78" s="148"/>
      <c r="C78" s="172">
        <f t="shared" ref="C78:I78" si="36">SUM(C64:C67,C70:C72)</f>
        <v>-132.33941999999999</v>
      </c>
      <c r="D78" s="172">
        <f t="shared" si="36"/>
        <v>9457.5622800000019</v>
      </c>
      <c r="E78" s="172">
        <f t="shared" si="36"/>
        <v>-3334.7365199999999</v>
      </c>
      <c r="F78" s="172">
        <f t="shared" si="36"/>
        <v>0</v>
      </c>
      <c r="G78" s="172">
        <f t="shared" si="36"/>
        <v>-30170.580029999997</v>
      </c>
      <c r="H78" s="172">
        <f t="shared" si="36"/>
        <v>-8062.5143199999984</v>
      </c>
      <c r="I78" s="172">
        <f t="shared" si="36"/>
        <v>2223.43336</v>
      </c>
      <c r="J78" s="172">
        <f>SUM(J64:J67,J70:J72)</f>
        <v>-30019.174649999997</v>
      </c>
    </row>
    <row r="79" spans="1:13" ht="7.9" customHeight="1"/>
    <row r="80" spans="1:13">
      <c r="A80" s="1" t="s">
        <v>202</v>
      </c>
    </row>
    <row r="81" spans="1:14">
      <c r="A81" s="1" t="s">
        <v>209</v>
      </c>
    </row>
    <row r="82" spans="1:14" ht="15.75" customHeight="1">
      <c r="A82" s="188" t="s">
        <v>208</v>
      </c>
      <c r="B82" s="188"/>
      <c r="C82" s="188"/>
      <c r="D82" s="188"/>
      <c r="E82" s="188"/>
    </row>
    <row r="83" spans="1:14" ht="44.45" customHeight="1">
      <c r="A83" s="188"/>
      <c r="B83" s="271" t="s">
        <v>203</v>
      </c>
      <c r="C83" s="271" t="s">
        <v>204</v>
      </c>
      <c r="D83" s="271" t="s">
        <v>205</v>
      </c>
      <c r="E83" s="271" t="s">
        <v>348</v>
      </c>
      <c r="G83" s="373" t="s">
        <v>323</v>
      </c>
      <c r="H83" s="373"/>
      <c r="I83" s="373"/>
      <c r="J83" s="373"/>
      <c r="M83" s="272"/>
      <c r="N83" s="272"/>
    </row>
    <row r="84" spans="1:14">
      <c r="A84" s="273" t="s">
        <v>335</v>
      </c>
      <c r="B84" s="275">
        <v>1</v>
      </c>
      <c r="C84" s="276">
        <v>812217</v>
      </c>
      <c r="D84" s="272">
        <f>73070.8-C84*L51</f>
        <v>71080.868350000004</v>
      </c>
      <c r="E84" s="272">
        <f>500*B84</f>
        <v>500</v>
      </c>
      <c r="F84" s="274" t="s">
        <v>206</v>
      </c>
      <c r="H84" s="275"/>
      <c r="I84" s="276"/>
      <c r="J84" s="286">
        <v>52344</v>
      </c>
      <c r="K84" s="272"/>
      <c r="L84" s="274"/>
    </row>
    <row r="85" spans="1:14">
      <c r="A85" s="277" t="s">
        <v>231</v>
      </c>
      <c r="B85" s="278">
        <f>SUM(B84:B84)</f>
        <v>1</v>
      </c>
      <c r="C85" s="279">
        <f>SUM(C84:C84)</f>
        <v>812217</v>
      </c>
      <c r="D85" s="280">
        <f>SUM(D84:D84)</f>
        <v>71080.868350000004</v>
      </c>
      <c r="E85" s="280">
        <f>SUM(E84:E84)</f>
        <v>500</v>
      </c>
    </row>
    <row r="86" spans="1:14">
      <c r="A86" s="188"/>
      <c r="B86" s="188"/>
      <c r="C86" s="188"/>
      <c r="D86" s="188"/>
      <c r="E86" s="188"/>
    </row>
    <row r="87" spans="1:14">
      <c r="A87" s="260"/>
      <c r="B87" s="275"/>
      <c r="C87" s="276"/>
      <c r="D87" s="272"/>
      <c r="E87" s="272"/>
    </row>
    <row r="88" spans="1:14">
      <c r="B88" s="275"/>
      <c r="C88" s="276"/>
      <c r="D88" s="272"/>
      <c r="E88" s="272"/>
    </row>
    <row r="89" spans="1:14" ht="9" customHeight="1"/>
  </sheetData>
  <mergeCells count="4">
    <mergeCell ref="A1:I1"/>
    <mergeCell ref="J1:K1"/>
    <mergeCell ref="H56:H57"/>
    <mergeCell ref="G83:J83"/>
  </mergeCells>
  <pageMargins left="0.7" right="0.7" top="0.75" bottom="0.75" header="0.3" footer="0.3"/>
  <pageSetup scale="78" fitToHeight="2" orientation="landscape" r:id="rId1"/>
  <headerFooter scaleWithDoc="0">
    <oddFooter>&amp;L&amp;F / &amp;A&amp;RPage 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8C8DA60A224A49848C2C0EDA413DA0" ma:contentTypeVersion="52" ma:contentTypeDescription="" ma:contentTypeScope="" ma:versionID="8d0e1ab9f6ccab691233433d140d4d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2020-05-29T07:00:00+00:00</OpenedDate>
    <SignificantOrder xmlns="dc463f71-b30c-4ab2-9473-d307f9d35888">false</SignificantOrder>
    <Date1 xmlns="dc463f71-b30c-4ab2-9473-d307f9d35888">2020-05-29T07:00:00+00:00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200497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4BF8500-49CC-4505-897A-D7DE67820A4B}"/>
</file>

<file path=customXml/itemProps2.xml><?xml version="1.0" encoding="utf-8"?>
<ds:datastoreItem xmlns:ds="http://schemas.openxmlformats.org/officeDocument/2006/customXml" ds:itemID="{A62A5A2A-92A1-4EE9-B81C-323977D0A826}"/>
</file>

<file path=customXml/itemProps3.xml><?xml version="1.0" encoding="utf-8"?>
<ds:datastoreItem xmlns:ds="http://schemas.openxmlformats.org/officeDocument/2006/customXml" ds:itemID="{BF3345DB-9087-4FB2-B78E-C12003C8A1C0}"/>
</file>

<file path=customXml/itemProps4.xml><?xml version="1.0" encoding="utf-8"?>
<ds:datastoreItem xmlns:ds="http://schemas.openxmlformats.org/officeDocument/2006/customXml" ds:itemID="{80B782CB-3113-4050-8EB6-8ED233B2C2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UE-170485 Auth Base</vt:lpstr>
      <vt:lpstr>EDWA 3% test</vt:lpstr>
      <vt:lpstr>Deferral Calc</vt:lpstr>
      <vt:lpstr>12.2019 Base Rate Revenue</vt:lpstr>
      <vt:lpstr>11.2019 Base Rate Revenue</vt:lpstr>
      <vt:lpstr>10.2019 Base Rate Revenue</vt:lpstr>
      <vt:lpstr>09.2019 Base Rate Revenue</vt:lpstr>
      <vt:lpstr>08.2019 Base Rate Revenue</vt:lpstr>
      <vt:lpstr>07.2019 Base Rate Revenue</vt:lpstr>
      <vt:lpstr>06.2019 Base Rate Revenue</vt:lpstr>
      <vt:lpstr>05.2019 Base Rate Revenue</vt:lpstr>
      <vt:lpstr>04.2019 Base Rate Revenue</vt:lpstr>
      <vt:lpstr>03.2019 Base Rate Revenue</vt:lpstr>
      <vt:lpstr>02.2019 Base Rate Revenue</vt:lpstr>
      <vt:lpstr>01.2019 Base Rate Revenue</vt:lpstr>
      <vt:lpstr>'01.2019 Base Rate Revenue'!Print_Area</vt:lpstr>
      <vt:lpstr>'02.2019 Base Rate Revenue'!Print_Area</vt:lpstr>
      <vt:lpstr>'03.2019 Base Rate Revenue'!Print_Area</vt:lpstr>
      <vt:lpstr>'04.2019 Base Rate Revenue'!Print_Area</vt:lpstr>
      <vt:lpstr>'05.2019 Base Rate Revenue'!Print_Area</vt:lpstr>
      <vt:lpstr>'06.2019 Base Rate Revenue'!Print_Area</vt:lpstr>
      <vt:lpstr>'07.2019 Base Rate Revenue'!Print_Area</vt:lpstr>
      <vt:lpstr>'08.2019 Base Rate Revenue'!Print_Area</vt:lpstr>
      <vt:lpstr>'09.2019 Base Rate Revenue'!Print_Area</vt:lpstr>
      <vt:lpstr>'10.2019 Base Rate Revenue'!Print_Area</vt:lpstr>
      <vt:lpstr>'11.2019 Base Rate Revenue'!Print_Area</vt:lpstr>
      <vt:lpstr>'12.2019 Base Rate Revenue'!Print_Area</vt:lpstr>
      <vt:lpstr>'Deferral Calc'!Print_Area</vt:lpstr>
      <vt:lpstr>'EDWA 3% test'!Print_Area</vt:lpstr>
      <vt:lpstr>'EDWA 3% test'!Print_Titles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Knox, Tara</cp:lastModifiedBy>
  <cp:lastPrinted>2020-01-03T20:00:07Z</cp:lastPrinted>
  <dcterms:created xsi:type="dcterms:W3CDTF">2013-02-28T17:31:50Z</dcterms:created>
  <dcterms:modified xsi:type="dcterms:W3CDTF">2020-01-03T20:00:17Z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0x0101006E56B4D1795A2E4DB2F0B01679ED314A00A38C8DA60A224A49848C2C0EDA413DA0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