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/>
  </bookViews>
  <sheets>
    <sheet name="01-2019 SOE" sheetId="1" r:id="rId1"/>
    <sheet name="02-2019 SOE" sheetId="3" r:id="rId2"/>
    <sheet name="03-2019 SOE " sheetId="4" r:id="rId3"/>
    <sheet name="12ME 03-2019 SOE" sheetId="5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 localSheetId="1">'[3]INPUT TAB'!#REF!</definedName>
    <definedName name="RdSch_CY" localSheetId="2">'[3]INPUT TAB'!#REF!</definedName>
    <definedName name="RdSch_CY" localSheetId="3">'[3]INPUT TAB'!#REF!</definedName>
    <definedName name="RdSch_CY">'[3]INPUT TAB'!#REF!</definedName>
    <definedName name="RdSch_PY" localSheetId="1">'[3]INPUT TAB'!#REF!</definedName>
    <definedName name="RdSch_PY" localSheetId="2">'[3]INPUT TAB'!#REF!</definedName>
    <definedName name="RdSch_PY" localSheetId="3">'[3]INPUT TAB'!#REF!</definedName>
    <definedName name="RdSch_PY">'[3]INPUT TAB'!#REF!</definedName>
    <definedName name="RdSch_PY2" localSheetId="1">'[3]INPUT TAB'!#REF!</definedName>
    <definedName name="RdSch_PY2" localSheetId="2">'[3]INPUT TAB'!#REF!</definedName>
    <definedName name="RdSch_PY2" localSheetId="3">'[3]INPUT TAB'!#REF!</definedName>
    <definedName name="RdSch_PY2">'[3]INPUT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L10" i="4" l="1"/>
  <c r="F10" i="4"/>
  <c r="L11" i="5"/>
  <c r="J11" i="5"/>
  <c r="F14" i="5" l="1"/>
  <c r="F11" i="5" l="1"/>
  <c r="H11" i="5" s="1"/>
  <c r="F12" i="5"/>
  <c r="H12" i="5" s="1"/>
  <c r="J12" i="5"/>
  <c r="L12" i="5"/>
  <c r="F13" i="5"/>
  <c r="H13" i="5"/>
  <c r="J13" i="5"/>
  <c r="L13" i="5"/>
  <c r="H14" i="5"/>
  <c r="J14" i="5"/>
  <c r="L14" i="5"/>
  <c r="F15" i="5"/>
  <c r="H15" i="5" s="1"/>
  <c r="J15" i="5"/>
  <c r="L15" i="5"/>
  <c r="B17" i="5"/>
  <c r="D17" i="5"/>
  <c r="D21" i="5" s="1"/>
  <c r="F18" i="5"/>
  <c r="H18" i="5" s="1"/>
  <c r="J18" i="5"/>
  <c r="L18" i="5"/>
  <c r="F19" i="5"/>
  <c r="H19" i="5" s="1"/>
  <c r="J19" i="5"/>
  <c r="L19" i="5"/>
  <c r="B21" i="5"/>
  <c r="F23" i="5"/>
  <c r="H23" i="5"/>
  <c r="F24" i="5"/>
  <c r="H24" i="5" s="1"/>
  <c r="F25" i="5"/>
  <c r="H25" i="5" s="1"/>
  <c r="F26" i="5"/>
  <c r="H26" i="5" s="1"/>
  <c r="B27" i="5"/>
  <c r="D27" i="5"/>
  <c r="F48" i="5"/>
  <c r="H48" i="5"/>
  <c r="F49" i="5"/>
  <c r="H49" i="5" s="1"/>
  <c r="F50" i="5"/>
  <c r="H50" i="5" s="1"/>
  <c r="F51" i="5"/>
  <c r="H51" i="5" s="1"/>
  <c r="F52" i="5"/>
  <c r="H52" i="5"/>
  <c r="B54" i="5"/>
  <c r="B58" i="5" s="1"/>
  <c r="D54" i="5"/>
  <c r="D58" i="5" s="1"/>
  <c r="F55" i="5"/>
  <c r="H55" i="5"/>
  <c r="F56" i="5"/>
  <c r="H56" i="5" s="1"/>
  <c r="H10" i="4"/>
  <c r="J10" i="4"/>
  <c r="F11" i="4"/>
  <c r="H11" i="4" s="1"/>
  <c r="J11" i="4"/>
  <c r="L11" i="4"/>
  <c r="F12" i="4"/>
  <c r="H12" i="4" s="1"/>
  <c r="J12" i="4"/>
  <c r="L12" i="4"/>
  <c r="F13" i="4"/>
  <c r="H13" i="4"/>
  <c r="J13" i="4"/>
  <c r="L13" i="4"/>
  <c r="F14" i="4"/>
  <c r="H14" i="4" s="1"/>
  <c r="J14" i="4"/>
  <c r="L14" i="4"/>
  <c r="B16" i="4"/>
  <c r="B20" i="4" s="1"/>
  <c r="D16" i="4"/>
  <c r="D20" i="4" s="1"/>
  <c r="F17" i="4"/>
  <c r="H17" i="4" s="1"/>
  <c r="J17" i="4"/>
  <c r="L17" i="4"/>
  <c r="F18" i="4"/>
  <c r="H18" i="4" s="1"/>
  <c r="J18" i="4"/>
  <c r="L18" i="4"/>
  <c r="F22" i="4"/>
  <c r="H22" i="4" s="1"/>
  <c r="F23" i="4"/>
  <c r="H23" i="4" s="1"/>
  <c r="F24" i="4"/>
  <c r="H24" i="4" s="1"/>
  <c r="F25" i="4"/>
  <c r="H25" i="4" s="1"/>
  <c r="B26" i="4"/>
  <c r="D26" i="4"/>
  <c r="F47" i="4"/>
  <c r="F48" i="4"/>
  <c r="H48" i="4" s="1"/>
  <c r="F49" i="4"/>
  <c r="H49" i="4" s="1"/>
  <c r="F50" i="4"/>
  <c r="H50" i="4" s="1"/>
  <c r="F51" i="4"/>
  <c r="H51" i="4" s="1"/>
  <c r="B53" i="4"/>
  <c r="J16" i="4" s="1"/>
  <c r="D53" i="4"/>
  <c r="D57" i="4" s="1"/>
  <c r="F54" i="4"/>
  <c r="H54" i="4" s="1"/>
  <c r="F55" i="4"/>
  <c r="H55" i="4" s="1"/>
  <c r="F27" i="5" l="1"/>
  <c r="H27" i="5" s="1"/>
  <c r="D28" i="4"/>
  <c r="F54" i="5"/>
  <c r="F58" i="5" s="1"/>
  <c r="H58" i="5" s="1"/>
  <c r="F17" i="5"/>
  <c r="L17" i="5"/>
  <c r="B29" i="5"/>
  <c r="J17" i="5"/>
  <c r="D29" i="5"/>
  <c r="F53" i="4"/>
  <c r="H53" i="4" s="1"/>
  <c r="F16" i="4"/>
  <c r="H16" i="4" s="1"/>
  <c r="B28" i="4"/>
  <c r="F57" i="4"/>
  <c r="H57" i="4" s="1"/>
  <c r="L16" i="4"/>
  <c r="B57" i="4"/>
  <c r="H47" i="4"/>
  <c r="F26" i="4"/>
  <c r="H26" i="4" s="1"/>
  <c r="H54" i="5" l="1"/>
  <c r="F21" i="5"/>
  <c r="H21" i="5" s="1"/>
  <c r="H17" i="5"/>
  <c r="F20" i="4"/>
  <c r="H20" i="4" s="1"/>
  <c r="F29" i="5" l="1"/>
  <c r="H29" i="5" s="1"/>
  <c r="F28" i="4"/>
  <c r="H28" i="4" s="1"/>
  <c r="F10" i="3" l="1"/>
  <c r="H10" i="3" s="1"/>
  <c r="J10" i="3"/>
  <c r="L10" i="3"/>
  <c r="F11" i="3"/>
  <c r="H11" i="3" s="1"/>
  <c r="J11" i="3"/>
  <c r="L11" i="3"/>
  <c r="F12" i="3"/>
  <c r="H12" i="3" s="1"/>
  <c r="J12" i="3"/>
  <c r="L12" i="3"/>
  <c r="F13" i="3"/>
  <c r="H13" i="3" s="1"/>
  <c r="J13" i="3"/>
  <c r="L13" i="3"/>
  <c r="F14" i="3"/>
  <c r="H14" i="3" s="1"/>
  <c r="J14" i="3"/>
  <c r="L14" i="3"/>
  <c r="B16" i="3"/>
  <c r="B20" i="3" s="1"/>
  <c r="D16" i="3"/>
  <c r="D20" i="3" s="1"/>
  <c r="F17" i="3"/>
  <c r="H17" i="3"/>
  <c r="J17" i="3"/>
  <c r="L17" i="3"/>
  <c r="F18" i="3"/>
  <c r="H18" i="3" s="1"/>
  <c r="J18" i="3"/>
  <c r="L18" i="3"/>
  <c r="F22" i="3"/>
  <c r="H22" i="3" s="1"/>
  <c r="F23" i="3"/>
  <c r="H23" i="3" s="1"/>
  <c r="F24" i="3"/>
  <c r="H24" i="3" s="1"/>
  <c r="F25" i="3"/>
  <c r="H25" i="3" s="1"/>
  <c r="B26" i="3"/>
  <c r="D26" i="3"/>
  <c r="F47" i="3"/>
  <c r="F48" i="3"/>
  <c r="H48" i="3" s="1"/>
  <c r="F49" i="3"/>
  <c r="H49" i="3" s="1"/>
  <c r="F50" i="3"/>
  <c r="H50" i="3" s="1"/>
  <c r="F51" i="3"/>
  <c r="H51" i="3" s="1"/>
  <c r="B53" i="3"/>
  <c r="D53" i="3"/>
  <c r="D57" i="3" s="1"/>
  <c r="F54" i="3"/>
  <c r="H54" i="3"/>
  <c r="F55" i="3"/>
  <c r="H55" i="3"/>
  <c r="B28" i="3" l="1"/>
  <c r="F16" i="3"/>
  <c r="F20" i="3" s="1"/>
  <c r="H20" i="3" s="1"/>
  <c r="J16" i="3"/>
  <c r="D28" i="3"/>
  <c r="F53" i="3"/>
  <c r="H53" i="3" s="1"/>
  <c r="L16" i="3"/>
  <c r="B57" i="3"/>
  <c r="H47" i="3"/>
  <c r="F26" i="3"/>
  <c r="H26" i="3" s="1"/>
  <c r="F57" i="3" l="1"/>
  <c r="H57" i="3" s="1"/>
  <c r="H16" i="3"/>
  <c r="F28" i="3"/>
  <c r="H28" i="3" s="1"/>
  <c r="F55" i="1" l="1"/>
  <c r="H55" i="1" s="1"/>
  <c r="F51" i="1"/>
  <c r="H51" i="1" s="1"/>
  <c r="F50" i="1"/>
  <c r="H50" i="1" s="1"/>
  <c r="F47" i="1"/>
  <c r="F23" i="1"/>
  <c r="H23" i="1" s="1"/>
  <c r="F22" i="1"/>
  <c r="H22" i="1" s="1"/>
  <c r="D26" i="1"/>
  <c r="J18" i="1"/>
  <c r="L18" i="1"/>
  <c r="F18" i="1"/>
  <c r="H18" i="1" s="1"/>
  <c r="J13" i="1"/>
  <c r="L13" i="1"/>
  <c r="F13" i="1"/>
  <c r="H13" i="1" s="1"/>
  <c r="L12" i="1"/>
  <c r="F12" i="1"/>
  <c r="J11" i="1"/>
  <c r="F11" i="1"/>
  <c r="H11" i="1" s="1"/>
  <c r="L10" i="1"/>
  <c r="F25" i="1" l="1"/>
  <c r="H25" i="1" s="1"/>
  <c r="H47" i="1"/>
  <c r="D16" i="1"/>
  <c r="F14" i="1"/>
  <c r="H14" i="1" s="1"/>
  <c r="L17" i="1"/>
  <c r="B26" i="1"/>
  <c r="J12" i="1"/>
  <c r="F49" i="1"/>
  <c r="F10" i="1"/>
  <c r="J17" i="1"/>
  <c r="F54" i="1"/>
  <c r="H54" i="1" s="1"/>
  <c r="B16" i="1"/>
  <c r="B20" i="1" s="1"/>
  <c r="H12" i="1"/>
  <c r="L14" i="1"/>
  <c r="F17" i="1"/>
  <c r="H17" i="1" s="1"/>
  <c r="H49" i="1"/>
  <c r="B53" i="1"/>
  <c r="D53" i="1"/>
  <c r="F24" i="1"/>
  <c r="F26" i="1" s="1"/>
  <c r="F48" i="1"/>
  <c r="H48" i="1" s="1"/>
  <c r="J10" i="1"/>
  <c r="L11" i="1"/>
  <c r="J14" i="1"/>
  <c r="F16" i="1" l="1"/>
  <c r="H16" i="1" s="1"/>
  <c r="H24" i="1"/>
  <c r="B57" i="1"/>
  <c r="J16" i="1"/>
  <c r="F20" i="1"/>
  <c r="F28" i="1" s="1"/>
  <c r="B28" i="1"/>
  <c r="H10" i="1"/>
  <c r="L16" i="1"/>
  <c r="D57" i="1"/>
  <c r="D20" i="1"/>
  <c r="F53" i="1"/>
  <c r="F57" i="1" s="1"/>
  <c r="H26" i="1"/>
  <c r="H53" i="1" l="1"/>
  <c r="H57" i="1"/>
  <c r="H20" i="1"/>
  <c r="D28" i="1"/>
  <c r="H28" i="1" s="1"/>
</calcChain>
</file>

<file path=xl/sharedStrings.xml><?xml version="1.0" encoding="utf-8"?>
<sst xmlns="http://schemas.openxmlformats.org/spreadsheetml/2006/main" count="236" uniqueCount="44">
  <si>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</si>
  <si>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</si>
  <si>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</si>
  <si>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</si>
  <si>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</si>
  <si>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</si>
  <si>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</si>
  <si>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</si>
  <si>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</si>
  <si>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</si>
  <si>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</si>
  <si>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</si>
  <si>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</si>
  <si>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</si>
  <si>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</si>
  <si>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</si>
  <si>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</si>
  <si>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</si>
  <si>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</si>
  <si>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</si>
  <si>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</si>
  <si>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</si>
  <si>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</si>
  <si>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</si>
  <si>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</si>
  <si>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</si>
  <si>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</si>
  <si>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</si>
  <si>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</si>
  <si>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</si>
  <si>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</si>
  <si>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</si>
  <si>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</si>
  <si>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</si>
  <si>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</si>
  <si>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</si>
  <si>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</si>
  <si>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</si>
  <si>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JANUARY 2019</t>
  </si>
  <si>
    <t>VARIANCE FROM 2018</t>
  </si>
  <si>
    <t>MONTH OF FEBRUARY 2019</t>
  </si>
  <si>
    <t>MONTH OF MARCH 2019</t>
  </si>
  <si>
    <t>SCH. 142 (Decup in BillEngy) in above</t>
  </si>
  <si>
    <t>TWELVE MONTHS ENDED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</si>
</sst>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2" x14ac:knownFonts="1">
    <font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3">
    <xf numFmtId="0" fontId="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9" fontId="1" fillId="0" borderId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2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3" fontId="12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4" fontId="22" fillId="0" borderId="9" applyNumberFormat="0" applyProtection="0">
      <alignment horizontal="right" vertical="center"/>
    </xf>
    <xf numFmtId="174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4" fontId="27" fillId="39" borderId="12" applyNumberFormat="0" applyBorder="0" applyAlignment="0" applyProtection="0">
      <alignment horizontal="right" vertical="center" indent="1"/>
    </xf>
    <xf numFmtId="174" fontId="28" fillId="40" borderId="12" applyNumberFormat="0" applyBorder="0" applyAlignment="0" applyProtection="0">
      <alignment horizontal="right" vertical="center" indent="1"/>
    </xf>
    <xf numFmtId="174" fontId="28" fillId="41" borderId="12" applyNumberFormat="0" applyBorder="0" applyAlignment="0" applyProtection="0">
      <alignment horizontal="right" vertical="center" indent="1"/>
    </xf>
    <xf numFmtId="174" fontId="29" fillId="42" borderId="12" applyNumberFormat="0" applyBorder="0" applyAlignment="0" applyProtection="0">
      <alignment horizontal="right" vertical="center" indent="1"/>
    </xf>
    <xf numFmtId="174" fontId="29" fillId="43" borderId="12" applyNumberFormat="0" applyBorder="0" applyAlignment="0" applyProtection="0">
      <alignment horizontal="right" vertical="center" indent="1"/>
    </xf>
    <xf numFmtId="174" fontId="29" fillId="44" borderId="12" applyNumberFormat="0" applyBorder="0" applyAlignment="0" applyProtection="0">
      <alignment horizontal="right" vertical="center" indent="1"/>
    </xf>
    <xf numFmtId="174" fontId="30" fillId="45" borderId="12" applyNumberFormat="0" applyBorder="0" applyAlignment="0" applyProtection="0">
      <alignment horizontal="right" vertical="center" indent="1"/>
    </xf>
    <xf numFmtId="174" fontId="30" fillId="46" borderId="12" applyNumberFormat="0" applyBorder="0" applyAlignment="0" applyProtection="0">
      <alignment horizontal="right" vertical="center" indent="1"/>
    </xf>
    <xf numFmtId="174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2" fillId="51" borderId="9" applyNumberFormat="0" applyBorder="0" applyProtection="0">
      <alignment horizontal="right" vertical="center"/>
    </xf>
    <xf numFmtId="174" fontId="23" fillId="51" borderId="10" applyNumberFormat="0" applyBorder="0" applyProtection="0">
      <alignment horizontal="right" vertical="center"/>
    </xf>
    <xf numFmtId="174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02">
    <xf numFmtId="0" fontId="0" fillId="0" borderId="0" xfId="0"/>
    <xf numFmtId="39" fontId="2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14" fontId="2" fillId="0" borderId="0" xfId="4" applyNumberFormat="1" applyFont="1" applyFill="1" applyAlignment="1" applyProtection="1">
      <alignment horizontal="centerContinuous"/>
    </xf>
    <xf numFmtId="39" fontId="4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/>
    <xf numFmtId="39" fontId="3" fillId="0" borderId="0" xfId="4" applyFont="1" applyFill="1" applyAlignment="1" applyProtection="1"/>
    <xf numFmtId="39" fontId="3" fillId="0" borderId="0" xfId="4" applyFont="1" applyFill="1" applyProtection="1"/>
    <xf numFmtId="39" fontId="5" fillId="0" borderId="0" xfId="4" applyNumberFormat="1" applyFont="1" applyFill="1" applyProtection="1"/>
    <xf numFmtId="39" fontId="3" fillId="0" borderId="0" xfId="4" applyNumberFormat="1" applyFont="1" applyFill="1" applyProtection="1"/>
    <xf numFmtId="43" fontId="3" fillId="0" borderId="1" xfId="4" applyNumberFormat="1" applyFont="1" applyFill="1" applyBorder="1" applyAlignment="1" applyProtection="1">
      <alignment horizontal="centerContinuous"/>
    </xf>
    <xf numFmtId="39" fontId="3" fillId="0" borderId="0" xfId="4" applyNumberFormat="1" applyFont="1" applyFill="1" applyBorder="1" applyProtection="1"/>
    <xf numFmtId="39" fontId="3" fillId="0" borderId="1" xfId="4" applyNumberFormat="1" applyFont="1" applyFill="1" applyBorder="1" applyAlignment="1" applyProtection="1">
      <alignment horizontal="centerContinuous"/>
    </xf>
    <xf numFmtId="39" fontId="3" fillId="0" borderId="1" xfId="4" applyFont="1" applyFill="1" applyBorder="1" applyAlignment="1" applyProtection="1">
      <alignment horizontal="centerContinuous"/>
    </xf>
    <xf numFmtId="39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horizontal="center"/>
    </xf>
    <xf numFmtId="39" fontId="3" fillId="0" borderId="0" xfId="4" applyFont="1" applyFill="1" applyAlignment="1" applyProtection="1">
      <alignment horizontal="center"/>
    </xf>
    <xf numFmtId="39" fontId="5" fillId="0" borderId="0" xfId="4" applyNumberFormat="1" applyFont="1" applyFill="1" applyAlignment="1" applyProtection="1">
      <alignment horizontal="left"/>
    </xf>
    <xf numFmtId="0" fontId="3" fillId="0" borderId="1" xfId="4" quotePrefix="1" applyNumberFormat="1" applyFont="1" applyFill="1" applyBorder="1" applyAlignment="1" applyProtection="1">
      <alignment horizontal="center"/>
    </xf>
    <xf numFmtId="39" fontId="3" fillId="0" borderId="1" xfId="4" applyNumberFormat="1" applyFont="1" applyFill="1" applyBorder="1" applyAlignment="1" applyProtection="1">
      <alignment horizontal="center"/>
    </xf>
    <xf numFmtId="39" fontId="3" fillId="0" borderId="1" xfId="4" applyFont="1" applyFill="1" applyBorder="1" applyAlignment="1" applyProtection="1">
      <alignment horizontal="center"/>
    </xf>
    <xf numFmtId="39" fontId="3" fillId="0" borderId="0" xfId="4" applyNumberFormat="1" applyFont="1" applyFill="1" applyBorder="1" applyAlignment="1" applyProtection="1">
      <alignment horizontal="center"/>
    </xf>
    <xf numFmtId="39" fontId="6" fillId="0" borderId="0" xfId="4" applyNumberFormat="1" applyFont="1" applyFill="1" applyProtection="1"/>
    <xf numFmtId="39" fontId="6" fillId="0" borderId="0" xfId="4" applyNumberFormat="1" applyFont="1" applyFill="1" applyAlignment="1" applyProtection="1">
      <alignment horizontal="fill"/>
    </xf>
    <xf numFmtId="39" fontId="6" fillId="0" borderId="0" xfId="4" applyFont="1" applyFill="1" applyAlignment="1" applyProtection="1">
      <alignment horizontal="fill"/>
    </xf>
    <xf numFmtId="39" fontId="6" fillId="0" borderId="0" xfId="4" applyFont="1" applyFill="1" applyProtection="1"/>
    <xf numFmtId="39" fontId="6" fillId="0" borderId="0" xfId="4" applyNumberFormat="1" applyFont="1" applyFill="1" applyAlignment="1" applyProtection="1">
      <alignment horizontal="left"/>
    </xf>
    <xf numFmtId="44" fontId="6" fillId="0" borderId="0" xfId="4" applyNumberFormat="1" applyFont="1" applyFill="1" applyAlignment="1" applyProtection="1">
      <alignment horizontal="right"/>
    </xf>
    <xf numFmtId="164" fontId="6" fillId="0" borderId="0" xfId="4" applyNumberFormat="1" applyFont="1" applyFill="1" applyAlignment="1" applyProtection="1">
      <alignment horizontal="right"/>
    </xf>
    <xf numFmtId="39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Alignment="1" applyProtection="1">
      <alignment horizontal="right"/>
    </xf>
    <xf numFmtId="166" fontId="6" fillId="0" borderId="0" xfId="2" applyNumberFormat="1" applyFont="1" applyFill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ill="1" applyProtection="1"/>
    <xf numFmtId="43" fontId="6" fillId="0" borderId="0" xfId="4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6" fillId="0" borderId="0" xfId="4" applyNumberFormat="1" applyFont="1" applyFill="1" applyBorder="1" applyAlignment="1" applyProtection="1">
      <alignment horizontal="right"/>
    </xf>
    <xf numFmtId="10" fontId="6" fillId="0" borderId="0" xfId="4" applyNumberFormat="1" applyFont="1" applyFill="1" applyBorder="1" applyAlignment="1" applyProtection="1">
      <alignment horizontal="right"/>
    </xf>
    <xf numFmtId="43" fontId="6" fillId="0" borderId="2" xfId="4" applyNumberFormat="1" applyFont="1" applyFill="1" applyBorder="1" applyAlignment="1" applyProtection="1">
      <alignment horizontal="right"/>
    </xf>
    <xf numFmtId="39" fontId="6" fillId="0" borderId="2" xfId="4" applyFont="1" applyFill="1" applyBorder="1" applyAlignment="1" applyProtection="1">
      <alignment horizontal="right"/>
    </xf>
    <xf numFmtId="169" fontId="6" fillId="0" borderId="2" xfId="4" applyNumberFormat="1" applyFont="1" applyFill="1" applyBorder="1" applyAlignment="1" applyProtection="1">
      <alignment horizontal="right"/>
    </xf>
    <xf numFmtId="39" fontId="6" fillId="0" borderId="0" xfId="4" applyNumberFormat="1" applyFont="1" applyFill="1" applyAlignment="1" applyProtection="1">
      <alignment horizontal="left" indent="1"/>
    </xf>
    <xf numFmtId="43" fontId="6" fillId="0" borderId="1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Alignment="1" applyProtection="1">
      <alignment horizontal="right"/>
    </xf>
    <xf numFmtId="164" fontId="6" fillId="0" borderId="1" xfId="4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43" fontId="3" fillId="0" borderId="2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Alignment="1" applyProtection="1">
      <alignment horizontal="right"/>
    </xf>
    <xf numFmtId="39" fontId="3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 indent="1"/>
    </xf>
    <xf numFmtId="16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/>
    </xf>
    <xf numFmtId="39" fontId="6" fillId="0" borderId="0" xfId="4" applyFont="1" applyFill="1" applyBorder="1" applyAlignment="1" applyProtection="1">
      <alignment horizontal="right"/>
    </xf>
    <xf numFmtId="4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 indent="1"/>
    </xf>
    <xf numFmtId="44" fontId="6" fillId="0" borderId="3" xfId="4" applyNumberFormat="1" applyFont="1" applyFill="1" applyBorder="1" applyAlignment="1" applyProtection="1">
      <alignment horizontal="right"/>
    </xf>
    <xf numFmtId="164" fontId="6" fillId="0" borderId="3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/>
    </xf>
    <xf numFmtId="170" fontId="6" fillId="0" borderId="0" xfId="4" applyNumberFormat="1" applyFont="1" applyFill="1" applyBorder="1" applyAlignment="1" applyProtection="1">
      <alignment horizontal="right"/>
    </xf>
    <xf numFmtId="44" fontId="3" fillId="0" borderId="0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Border="1" applyAlignment="1" applyProtection="1">
      <alignment horizontal="right"/>
    </xf>
    <xf numFmtId="39" fontId="3" fillId="0" borderId="0" xfId="4" applyFont="1" applyFill="1" applyBorder="1" applyAlignment="1" applyProtection="1">
      <alignment horizontal="right"/>
    </xf>
    <xf numFmtId="167" fontId="0" fillId="0" borderId="0" xfId="1" applyFont="1" applyFill="1" applyProtection="1"/>
    <xf numFmtId="43" fontId="6" fillId="0" borderId="0" xfId="4" applyNumberFormat="1" applyFont="1" applyFill="1" applyProtection="1"/>
    <xf numFmtId="44" fontId="6" fillId="0" borderId="0" xfId="4" applyNumberFormat="1" applyFont="1" applyFill="1" applyProtection="1"/>
    <xf numFmtId="43" fontId="0" fillId="0" borderId="0" xfId="0" applyNumberFormat="1" applyFill="1" applyProtection="1"/>
    <xf numFmtId="39" fontId="6" fillId="0" borderId="0" xfId="5" applyFont="1" applyFill="1" applyAlignment="1" applyProtection="1">
      <alignment horizontal="left"/>
    </xf>
    <xf numFmtId="44" fontId="7" fillId="0" borderId="0" xfId="4" applyNumberFormat="1" applyFont="1" applyFill="1" applyProtection="1"/>
    <xf numFmtId="44" fontId="3" fillId="0" borderId="0" xfId="4" applyNumberFormat="1" applyFont="1" applyFill="1" applyProtection="1"/>
    <xf numFmtId="43" fontId="3" fillId="0" borderId="0" xfId="4" applyNumberFormat="1" applyFont="1" applyFill="1" applyProtection="1"/>
    <xf numFmtId="44" fontId="3" fillId="0" borderId="1" xfId="4" applyNumberFormat="1" applyFont="1" applyFill="1" applyBorder="1" applyAlignment="1" applyProtection="1">
      <alignment horizontal="centerContinuous"/>
    </xf>
    <xf numFmtId="44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Alignment="1" applyProtection="1">
      <alignment horizontal="fill"/>
    </xf>
    <xf numFmtId="43" fontId="3" fillId="0" borderId="1" xfId="4" applyNumberFormat="1" applyFont="1" applyFill="1" applyBorder="1" applyAlignment="1" applyProtection="1">
      <alignment horizontal="center"/>
    </xf>
    <xf numFmtId="44" fontId="6" fillId="0" borderId="0" xfId="4" applyNumberFormat="1" applyFont="1" applyFill="1" applyAlignment="1" applyProtection="1">
      <alignment horizontal="fill"/>
    </xf>
    <xf numFmtId="43" fontId="6" fillId="0" borderId="0" xfId="4" applyNumberFormat="1" applyFont="1" applyFill="1" applyAlignment="1" applyProtection="1">
      <alignment horizontal="fill"/>
    </xf>
    <xf numFmtId="171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Protection="1"/>
    <xf numFmtId="165" fontId="6" fillId="0" borderId="0" xfId="2" applyFont="1" applyFill="1" applyProtection="1"/>
    <xf numFmtId="171" fontId="6" fillId="0" borderId="0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Border="1" applyAlignment="1" applyProtection="1">
      <alignment horizontal="right"/>
    </xf>
    <xf numFmtId="171" fontId="3" fillId="0" borderId="2" xfId="4" applyNumberFormat="1" applyFont="1" applyFill="1" applyBorder="1" applyAlignment="1" applyProtection="1">
      <alignment horizontal="right"/>
    </xf>
    <xf numFmtId="171" fontId="3" fillId="0" borderId="0" xfId="4" applyNumberFormat="1" applyFont="1" applyFill="1" applyAlignment="1" applyProtection="1">
      <alignment horizontal="right"/>
    </xf>
    <xf numFmtId="41" fontId="3" fillId="0" borderId="0" xfId="4" applyNumberFormat="1" applyFont="1" applyFill="1" applyAlignment="1" applyProtection="1">
      <alignment horizontal="right"/>
    </xf>
    <xf numFmtId="41" fontId="3" fillId="0" borderId="2" xfId="4" applyNumberFormat="1" applyFont="1" applyFill="1" applyBorder="1" applyAlignment="1" applyProtection="1">
      <alignment horizontal="right"/>
    </xf>
    <xf numFmtId="171" fontId="6" fillId="0" borderId="1" xfId="4" applyNumberFormat="1" applyFont="1" applyFill="1" applyBorder="1" applyAlignment="1" applyProtection="1">
      <alignment horizontal="right"/>
    </xf>
    <xf numFmtId="171" fontId="6" fillId="0" borderId="2" xfId="4" applyNumberFormat="1" applyFont="1" applyFill="1" applyBorder="1" applyAlignment="1" applyProtection="1">
      <alignment horizontal="right"/>
    </xf>
    <xf numFmtId="41" fontId="6" fillId="0" borderId="2" xfId="4" applyNumberFormat="1" applyFont="1" applyFill="1" applyBorder="1" applyAlignment="1" applyProtection="1">
      <alignment horizontal="right"/>
    </xf>
    <xf numFmtId="171" fontId="6" fillId="0" borderId="3" xfId="4" applyNumberFormat="1" applyFont="1" applyFill="1" applyBorder="1" applyAlignment="1" applyProtection="1">
      <alignment horizontal="right"/>
    </xf>
    <xf numFmtId="41" fontId="3" fillId="0" borderId="0" xfId="4" applyNumberFormat="1" applyFont="1" applyFill="1" applyBorder="1" applyAlignment="1" applyProtection="1">
      <alignment horizontal="fill"/>
    </xf>
    <xf numFmtId="41" fontId="3" fillId="0" borderId="0" xfId="4" applyNumberFormat="1" applyFont="1" applyFill="1" applyProtection="1"/>
    <xf numFmtId="43" fontId="3" fillId="0" borderId="0" xfId="4" applyNumberFormat="1" applyFont="1" applyFill="1" applyBorder="1" applyAlignment="1" applyProtection="1">
      <alignment horizontal="fill"/>
    </xf>
    <xf numFmtId="44" fontId="3" fillId="0" borderId="1" xfId="4" applyNumberFormat="1" applyFont="1" applyFill="1" applyBorder="1" applyAlignment="1" applyProtection="1">
      <alignment horizontal="center"/>
    </xf>
    <xf numFmtId="39" fontId="3" fillId="0" borderId="0" xfId="4" applyFont="1" applyFill="1" applyBorder="1" applyProtection="1"/>
    <xf numFmtId="39" fontId="3" fillId="0" borderId="0" xfId="4" applyFont="1" applyFill="1" applyBorder="1" applyAlignment="1" applyProtection="1">
      <alignment horizontal="center"/>
    </xf>
    <xf numFmtId="39" fontId="3" fillId="0" borderId="0" xfId="4" applyNumberFormat="1" applyFont="1" applyFill="1" applyBorder="1" applyAlignment="1" applyProtection="1">
      <alignment horizontal="left"/>
    </xf>
    <xf numFmtId="39" fontId="3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03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" xfId="1" builtinId="3"/>
    <cellStyle name="Currency" xfId="2" builtinId="4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_Monthly" xfId="4"/>
    <cellStyle name="Normal_Year To Date" xfId="5"/>
    <cellStyle name="Percent" xfId="3" builtinId="5"/>
    <cellStyle name="Percent [2]" xfId="31"/>
    <cellStyle name="Percent 2" xfId="32"/>
    <cellStyle name="SAPBEXaggData" xfId="33"/>
    <cellStyle name="SAPBEXaggDataEmph" xfId="34"/>
    <cellStyle name="SAPBEXaggItem" xfId="35"/>
    <cellStyle name="SAPBEXaggItemX" xfId="36"/>
    <cellStyle name="SAPBEXchaText" xfId="37"/>
    <cellStyle name="SAPBEXexcBad7" xfId="38"/>
    <cellStyle name="SAPBEXexcBad8" xfId="39"/>
    <cellStyle name="SAPBEXexcBad9" xfId="40"/>
    <cellStyle name="SAPBEXexcCritical4" xfId="41"/>
    <cellStyle name="SAPBEXexcCritical5" xfId="42"/>
    <cellStyle name="SAPBEXexcCritical6" xfId="43"/>
    <cellStyle name="SAPBEXexcGood1" xfId="44"/>
    <cellStyle name="SAPBEXexcGood2" xfId="45"/>
    <cellStyle name="SAPBEXexcGood3" xfId="46"/>
    <cellStyle name="SAPBEXfilterDrill" xfId="47"/>
    <cellStyle name="SAPBEXfilterItem" xfId="48"/>
    <cellStyle name="SAPBEXfilterText" xfId="49"/>
    <cellStyle name="SAPBEXformats" xfId="50"/>
    <cellStyle name="SAPBEXheaderItem" xfId="51"/>
    <cellStyle name="SAPBEXheaderText" xfId="52"/>
    <cellStyle name="SAPBEXHLevel0" xfId="53"/>
    <cellStyle name="SAPBEXHLevel0X" xfId="54"/>
    <cellStyle name="SAPBEXHLevel1" xfId="55"/>
    <cellStyle name="SAPBEXHLevel1X" xfId="56"/>
    <cellStyle name="SAPBEXHLevel2" xfId="57"/>
    <cellStyle name="SAPBEXHLevel2X" xfId="58"/>
    <cellStyle name="SAPBEXHLevel3" xfId="59"/>
    <cellStyle name="SAPBEXHLevel3X" xfId="60"/>
    <cellStyle name="SAPBEXinputData" xfId="61"/>
    <cellStyle name="SAPBEXItemHeader" xfId="62"/>
    <cellStyle name="SAPBEXresData" xfId="63"/>
    <cellStyle name="SAPBEXresDataEmph" xfId="64"/>
    <cellStyle name="SAPBEXresItem" xfId="65"/>
    <cellStyle name="SAPBEXresItemX" xfId="66"/>
    <cellStyle name="SAPBEXstdData" xfId="67"/>
    <cellStyle name="SAPBEXstdDataEmph" xfId="68"/>
    <cellStyle name="SAPBEXstdItem" xfId="69"/>
    <cellStyle name="SAPBEXstdItemX" xfId="70"/>
    <cellStyle name="SAPBEXtitle" xfId="71"/>
    <cellStyle name="SAPBEXunassignedItem" xfId="72"/>
    <cellStyle name="SAPBEXundefined" xfId="73"/>
    <cellStyle name="SAPBorder" xfId="74"/>
    <cellStyle name="SAPDataCell" xfId="75"/>
    <cellStyle name="SAPDataTotalCell" xfId="76"/>
    <cellStyle name="SAPDimensionCell" xfId="77"/>
    <cellStyle name="SAPEditableDataCell" xfId="78"/>
    <cellStyle name="SAPEditableDataTotalCell" xfId="79"/>
    <cellStyle name="SAPEmphasized" xfId="80"/>
    <cellStyle name="SAPEmphasizedTotal" xfId="81"/>
    <cellStyle name="SAPExceptionLevel1" xfId="82"/>
    <cellStyle name="SAPExceptionLevel2" xfId="83"/>
    <cellStyle name="SAPExceptionLevel3" xfId="84"/>
    <cellStyle name="SAPExceptionLevel4" xfId="85"/>
    <cellStyle name="SAPExceptionLevel5" xfId="86"/>
    <cellStyle name="SAPExceptionLevel6" xfId="87"/>
    <cellStyle name="SAPExceptionLevel7" xfId="88"/>
    <cellStyle name="SAPExceptionLevel8" xfId="89"/>
    <cellStyle name="SAPExceptionLevel9" xfId="90"/>
    <cellStyle name="SAPHierarchyCell0" xfId="91"/>
    <cellStyle name="SAPHierarchyCell1" xfId="92"/>
    <cellStyle name="SAPHierarchyCell2" xfId="93"/>
    <cellStyle name="SAPHierarchyCell3" xfId="94"/>
    <cellStyle name="SAPHierarchyCell4" xfId="95"/>
    <cellStyle name="SAPLockedDataCell" xfId="96"/>
    <cellStyle name="SAPLockedDataTotalCell" xfId="97"/>
    <cellStyle name="SAPMemberCell" xfId="98"/>
    <cellStyle name="SAPMemberTotalCell" xfId="99"/>
    <cellStyle name="SAPReadonlyDataCell" xfId="100"/>
    <cellStyle name="SAPReadonlyDataTotalCell" xfId="101"/>
    <cellStyle name="Sheet Title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O11" sqref="O11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customWidth="1"/>
    <col min="9" max="9" width="0.6640625" style="2" customWidth="1"/>
    <col min="10" max="10" width="7.6640625" style="2" customWidth="1"/>
    <col min="11" max="11" width="0.88671875" style="2" customWidth="1"/>
    <col min="12" max="12" width="7.44140625" style="2" customWidth="1"/>
    <col min="13" max="13" width="9.109375" style="2"/>
    <col min="14" max="14" width="16.44140625" style="2" bestFit="1" customWidth="1"/>
    <col min="15" max="16384" width="9.109375" style="2"/>
  </cols>
  <sheetData>
    <row r="1" spans="1:14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3.8" x14ac:dyDescent="0.25">
      <c r="A3" s="1" t="s">
        <v>38</v>
      </c>
      <c r="B3" s="1"/>
      <c r="C3" s="1"/>
      <c r="D3" s="1"/>
      <c r="E3" s="1"/>
      <c r="F3" s="1"/>
      <c r="G3" s="1"/>
      <c r="H3" s="1"/>
      <c r="I3" s="1"/>
      <c r="J3" s="3"/>
      <c r="K3" s="3"/>
      <c r="L3" s="1"/>
    </row>
    <row r="4" spans="1:14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5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spans="1:14" x14ac:dyDescent="0.25">
      <c r="A6" s="9" t="s">
        <v>3</v>
      </c>
      <c r="B6" s="10"/>
      <c r="C6" s="10"/>
      <c r="D6" s="10"/>
      <c r="E6" s="8"/>
      <c r="F6" s="11" t="s">
        <v>39</v>
      </c>
      <c r="G6" s="11"/>
      <c r="H6" s="11"/>
      <c r="I6" s="12"/>
      <c r="J6" s="13" t="s">
        <v>4</v>
      </c>
      <c r="K6" s="13"/>
      <c r="L6" s="14"/>
    </row>
    <row r="7" spans="1:14" x14ac:dyDescent="0.25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  <c r="L7" s="8"/>
    </row>
    <row r="8" spans="1:14" ht="13.5" customHeight="1" x14ac:dyDescent="0.25">
      <c r="A8" s="18" t="s">
        <v>6</v>
      </c>
      <c r="B8" s="19">
        <v>2019</v>
      </c>
      <c r="C8" s="10"/>
      <c r="D8" s="19">
        <v>2018</v>
      </c>
      <c r="E8" s="8"/>
      <c r="F8" s="20" t="s">
        <v>7</v>
      </c>
      <c r="G8" s="10"/>
      <c r="H8" s="21" t="s">
        <v>8</v>
      </c>
      <c r="I8" s="22"/>
      <c r="J8" s="19">
        <v>2019</v>
      </c>
      <c r="K8" s="19"/>
      <c r="L8" s="19">
        <v>2018</v>
      </c>
    </row>
    <row r="9" spans="1:14" ht="6.6" customHeight="1" x14ac:dyDescent="0.25">
      <c r="A9" s="23"/>
      <c r="B9" s="24"/>
      <c r="C9" s="23"/>
      <c r="D9" s="24"/>
      <c r="E9" s="26"/>
      <c r="F9" s="24"/>
      <c r="G9" s="23"/>
      <c r="H9" s="25"/>
      <c r="I9" s="24"/>
      <c r="J9" s="24"/>
      <c r="K9" s="24"/>
      <c r="L9" s="24"/>
    </row>
    <row r="10" spans="1:14" x14ac:dyDescent="0.25">
      <c r="A10" s="27" t="s">
        <v>9</v>
      </c>
      <c r="B10" s="28">
        <v>123798418.66</v>
      </c>
      <c r="C10" s="28"/>
      <c r="D10" s="28">
        <v>131938234.06</v>
      </c>
      <c r="E10" s="28"/>
      <c r="F10" s="28">
        <f>B10-D10</f>
        <v>-8139815.400000006</v>
      </c>
      <c r="G10" s="30"/>
      <c r="H10" s="29">
        <f>IF(D10=0,"n/a",IF(AND(F10/D10&lt;1,F10/D10&gt;-1),F10/D10,"n/a"))</f>
        <v>-6.1694136335782378E-2</v>
      </c>
      <c r="I10" s="31"/>
      <c r="J10" s="32">
        <f>IF(B47=0,"n/a",B10/B47)</f>
        <v>0.10656348940421476</v>
      </c>
      <c r="K10" s="32"/>
      <c r="L10" s="33">
        <f>IF(D47=0,"n/a",D10/D47)</f>
        <v>0.11461253321118789</v>
      </c>
      <c r="N10" s="34"/>
    </row>
    <row r="11" spans="1:14" x14ac:dyDescent="0.25">
      <c r="A11" s="27" t="s">
        <v>10</v>
      </c>
      <c r="B11" s="35">
        <v>79913230.280000001</v>
      </c>
      <c r="C11" s="35"/>
      <c r="D11" s="35">
        <v>81791100.209999993</v>
      </c>
      <c r="E11" s="35"/>
      <c r="F11" s="35">
        <f>B11-D11</f>
        <v>-1877869.9299999923</v>
      </c>
      <c r="G11" s="35"/>
      <c r="H11" s="29">
        <f>IF(D11=0,"n/a",IF(AND(F11/D11&lt;1,F11/D11&gt;-1),F11/D11,"n/a"))</f>
        <v>-2.2959343072516819E-2</v>
      </c>
      <c r="I11" s="31"/>
      <c r="J11" s="36">
        <f>IF(B48=0,"n/a",B11/B48)</f>
        <v>0.10032790549490762</v>
      </c>
      <c r="K11" s="36"/>
      <c r="L11" s="37">
        <f>IF(D48=0,"n/a",D11/D48)</f>
        <v>0.10403710688072029</v>
      </c>
    </row>
    <row r="12" spans="1:14" x14ac:dyDescent="0.25">
      <c r="A12" s="27" t="s">
        <v>11</v>
      </c>
      <c r="B12" s="35">
        <v>9595982.4000000004</v>
      </c>
      <c r="C12" s="35"/>
      <c r="D12" s="35">
        <v>9928808.2400000002</v>
      </c>
      <c r="E12" s="35"/>
      <c r="F12" s="35">
        <f>B12-D12</f>
        <v>-332825.83999999985</v>
      </c>
      <c r="G12" s="35"/>
      <c r="H12" s="29">
        <f>IF(D12=0,"n/a",IF(AND(F12/D12&lt;1,F12/D12&gt;-1),F12/D12,"n/a"))</f>
        <v>-3.3521227518439799E-2</v>
      </c>
      <c r="I12" s="31"/>
      <c r="J12" s="36">
        <f>IF(B49=0,"n/a",B12/B49)</f>
        <v>9.5139293623739685E-2</v>
      </c>
      <c r="K12" s="36"/>
      <c r="L12" s="37">
        <f>IF(D49=0,"n/a",D12/D49)</f>
        <v>0.1007654444785704</v>
      </c>
    </row>
    <row r="13" spans="1:14" x14ac:dyDescent="0.25">
      <c r="A13" s="27" t="s">
        <v>12</v>
      </c>
      <c r="B13" s="35">
        <v>1528528.39</v>
      </c>
      <c r="C13" s="35"/>
      <c r="D13" s="35">
        <v>1649774.82</v>
      </c>
      <c r="E13" s="35"/>
      <c r="F13" s="35">
        <f>B13-D13</f>
        <v>-121246.43000000017</v>
      </c>
      <c r="G13" s="35"/>
      <c r="H13" s="29">
        <f>IF(D13=0,"n/a",IF(AND(F13/D13&lt;1,F13/D13&gt;-1),F13/D13,"n/a"))</f>
        <v>-7.3492714599681042E-2</v>
      </c>
      <c r="I13" s="31"/>
      <c r="J13" s="36">
        <f>IF(B50=0,"n/a",B13/B50)</f>
        <v>0.22762436562706881</v>
      </c>
      <c r="K13" s="36"/>
      <c r="L13" s="37">
        <f>IF(D50=0,"n/a",D13/D50)</f>
        <v>0.24247782377118057</v>
      </c>
      <c r="M13" s="38"/>
    </row>
    <row r="14" spans="1:14" x14ac:dyDescent="0.25">
      <c r="A14" s="27" t="s">
        <v>13</v>
      </c>
      <c r="B14" s="35">
        <v>44053.47</v>
      </c>
      <c r="C14" s="39"/>
      <c r="D14" s="35">
        <v>35487.370000000003</v>
      </c>
      <c r="E14" s="35"/>
      <c r="F14" s="35">
        <f>B14-D14</f>
        <v>8566.0999999999985</v>
      </c>
      <c r="G14" s="39"/>
      <c r="H14" s="29">
        <f>IF(D14=0,"n/a",IF(AND(F14/D14&lt;1,F14/D14&gt;-1),F14/D14,"n/a"))</f>
        <v>0.24138447002412403</v>
      </c>
      <c r="I14" s="40"/>
      <c r="J14" s="36">
        <f>IF(B51=0,"n/a",B14/B51)</f>
        <v>4.6643094612908692E-2</v>
      </c>
      <c r="K14" s="36"/>
      <c r="L14" s="37">
        <f>IF(D51=0,"n/a",D14/D51)</f>
        <v>4.9007581616306695E-2</v>
      </c>
    </row>
    <row r="15" spans="1:14" ht="8.4" customHeight="1" x14ac:dyDescent="0.25">
      <c r="A15" s="23"/>
      <c r="B15" s="41"/>
      <c r="C15" s="35"/>
      <c r="D15" s="41"/>
      <c r="E15" s="35"/>
      <c r="F15" s="41"/>
      <c r="G15" s="35"/>
      <c r="H15" s="42" t="s">
        <v>3</v>
      </c>
      <c r="I15" s="31"/>
      <c r="J15" s="43"/>
      <c r="K15" s="43"/>
      <c r="L15" s="43" t="s">
        <v>14</v>
      </c>
    </row>
    <row r="16" spans="1:14" x14ac:dyDescent="0.25">
      <c r="A16" s="44" t="s">
        <v>15</v>
      </c>
      <c r="B16" s="45">
        <f>SUM(B10:B15)</f>
        <v>214880213.19999999</v>
      </c>
      <c r="C16" s="35"/>
      <c r="D16" s="45">
        <f>SUM(D10:D15)</f>
        <v>225343404.69999999</v>
      </c>
      <c r="E16" s="35"/>
      <c r="F16" s="45">
        <f>SUM(F10:F15)</f>
        <v>-10463191.499999998</v>
      </c>
      <c r="G16" s="46"/>
      <c r="H16" s="47">
        <f>IF(D16=0,"n/a",IF(AND(F16/D16&lt;1,F16/D16&gt;-1),F16/D16,"n/a"))</f>
        <v>-4.6432206498032015E-2</v>
      </c>
      <c r="I16" s="31"/>
      <c r="J16" s="48">
        <f>IF(B53=0,"n/a",B16/B53)</f>
        <v>0.10396877428667156</v>
      </c>
      <c r="K16" s="48"/>
      <c r="L16" s="48">
        <f>IF(D53=0,"n/a",D16/D53)</f>
        <v>0.11027855977801505</v>
      </c>
    </row>
    <row r="17" spans="1:14" x14ac:dyDescent="0.25">
      <c r="A17" s="27" t="s">
        <v>16</v>
      </c>
      <c r="B17" s="35">
        <v>1164593.31</v>
      </c>
      <c r="C17" s="35"/>
      <c r="D17" s="35">
        <v>1388389.55</v>
      </c>
      <c r="E17" s="35"/>
      <c r="F17" s="35">
        <f>B17-D17</f>
        <v>-223796.24</v>
      </c>
      <c r="G17" s="35"/>
      <c r="H17" s="29">
        <f>IF(D17=0,"n/a",IF(AND(F17/D17&lt;1,F17/D17&gt;-1),F17/D17,"n/a"))</f>
        <v>-0.16119124492113901</v>
      </c>
      <c r="I17" s="40"/>
      <c r="J17" s="37">
        <f>IF(B54=0,"n/a",B17/B54)</f>
        <v>6.4347221745528734E-3</v>
      </c>
      <c r="K17" s="37"/>
      <c r="L17" s="37">
        <f>IF(D54=0,"n/a",D17/D54)</f>
        <v>6.7649485433003533E-3</v>
      </c>
    </row>
    <row r="18" spans="1:14" ht="12.75" customHeight="1" x14ac:dyDescent="0.25">
      <c r="A18" s="27" t="s">
        <v>17</v>
      </c>
      <c r="B18" s="35">
        <v>7734824.8300000001</v>
      </c>
      <c r="C18" s="39"/>
      <c r="D18" s="35">
        <v>2689152.59</v>
      </c>
      <c r="E18" s="35"/>
      <c r="F18" s="35">
        <f>B18-D18</f>
        <v>5045672.24</v>
      </c>
      <c r="G18" s="39"/>
      <c r="H18" s="29" t="str">
        <f>IF(D18=0,"n/a",IF(AND(F18/D18&lt;1,F18/D18&gt;-1),F18/D18,"n/a"))</f>
        <v>n/a</v>
      </c>
      <c r="I18" s="31"/>
      <c r="J18" s="48">
        <f>IF(B55=0,"n/a",B18/B55)</f>
        <v>3.1308910526676212E-2</v>
      </c>
      <c r="K18" s="48"/>
      <c r="L18" s="48">
        <f>IF(D55=0,"n/a",D18/D55)</f>
        <v>2.2242881544476577E-2</v>
      </c>
    </row>
    <row r="19" spans="1:14" ht="6" customHeight="1" x14ac:dyDescent="0.25">
      <c r="A19" s="26"/>
      <c r="B19" s="49"/>
      <c r="C19" s="50"/>
      <c r="D19" s="49"/>
      <c r="E19" s="50"/>
      <c r="F19" s="49"/>
      <c r="G19" s="50"/>
      <c r="H19" s="49" t="s">
        <v>3</v>
      </c>
      <c r="I19" s="51"/>
      <c r="J19" s="51"/>
      <c r="K19" s="51"/>
      <c r="L19" s="51"/>
    </row>
    <row r="20" spans="1:14" x14ac:dyDescent="0.25">
      <c r="A20" s="52" t="s">
        <v>18</v>
      </c>
      <c r="B20" s="35">
        <f>SUM(B16:B18)</f>
        <v>223779631.34</v>
      </c>
      <c r="C20" s="35"/>
      <c r="D20" s="35">
        <f>SUM(D16:D18)</f>
        <v>229420946.84</v>
      </c>
      <c r="E20" s="35"/>
      <c r="F20" s="35">
        <f>SUM(F16:F18)</f>
        <v>-5641315.4999999981</v>
      </c>
      <c r="G20" s="35"/>
      <c r="H20" s="53">
        <f>IF(D20=0,"n/a",IF(AND(F20/D20&lt;1,F20/D20&gt;-1),F20/D20,"n/a"))</f>
        <v>-2.4589365433725179E-2</v>
      </c>
      <c r="I20" s="31"/>
      <c r="J20" s="30"/>
      <c r="K20" s="30"/>
      <c r="L20" s="54"/>
    </row>
    <row r="21" spans="1:14" ht="6.6" customHeight="1" x14ac:dyDescent="0.25">
      <c r="A21" s="55"/>
      <c r="B21" s="39"/>
      <c r="C21" s="39"/>
      <c r="D21" s="39"/>
      <c r="E21" s="39"/>
      <c r="F21" s="39"/>
      <c r="G21" s="39"/>
      <c r="H21" s="56" t="s">
        <v>3</v>
      </c>
      <c r="I21" s="40"/>
      <c r="J21" s="56"/>
      <c r="K21" s="56"/>
      <c r="L21" s="56"/>
    </row>
    <row r="22" spans="1:14" x14ac:dyDescent="0.25">
      <c r="A22" s="27" t="s">
        <v>19</v>
      </c>
      <c r="B22" s="35">
        <v>4796881.51</v>
      </c>
      <c r="C22" s="35"/>
      <c r="D22" s="35">
        <v>1743798.73</v>
      </c>
      <c r="E22" s="35"/>
      <c r="F22" s="35">
        <f>B22-D22</f>
        <v>3053082.78</v>
      </c>
      <c r="G22" s="35"/>
      <c r="H22" s="29" t="str">
        <f>IF(D22=0,"n/a",IF(AND(F22/D22&lt;1,F22/D22&gt;-1),F22/D22,"n/a"))</f>
        <v>n/a</v>
      </c>
      <c r="I22" s="40"/>
      <c r="J22" s="56"/>
      <c r="K22" s="56"/>
      <c r="L22" s="56"/>
    </row>
    <row r="23" spans="1:14" x14ac:dyDescent="0.25">
      <c r="A23" s="27" t="s">
        <v>20</v>
      </c>
      <c r="B23" s="35">
        <v>1537775.41</v>
      </c>
      <c r="C23" s="35"/>
      <c r="D23" s="35">
        <v>1747400.07</v>
      </c>
      <c r="E23" s="35"/>
      <c r="F23" s="35">
        <f>B23-D23</f>
        <v>-209624.66000000015</v>
      </c>
      <c r="G23" s="35"/>
      <c r="H23" s="29">
        <f>IF(D23=0,"n/a",IF(AND(F23/D23&lt;1,F23/D23&gt;-1),F23/D23,"n/a"))</f>
        <v>-0.11996374705421646</v>
      </c>
      <c r="I23" s="40"/>
      <c r="J23" s="56"/>
      <c r="K23" s="56"/>
      <c r="L23" s="56"/>
    </row>
    <row r="24" spans="1:14" x14ac:dyDescent="0.25">
      <c r="A24" s="27" t="s">
        <v>21</v>
      </c>
      <c r="B24" s="35">
        <v>8412514.1699999999</v>
      </c>
      <c r="C24" s="35"/>
      <c r="D24" s="35">
        <v>4791148.93</v>
      </c>
      <c r="E24" s="35"/>
      <c r="F24" s="35">
        <f>B24-D24</f>
        <v>3621365.24</v>
      </c>
      <c r="G24" s="35"/>
      <c r="H24" s="29">
        <f>IF(D24=0,"n/a",IF(AND(F24/D24&lt;1,F24/D24&gt;-1),F24/D24,"n/a"))</f>
        <v>0.75584484909760474</v>
      </c>
      <c r="I24" s="40"/>
      <c r="J24" s="56"/>
      <c r="K24" s="56"/>
      <c r="L24" s="56"/>
    </row>
    <row r="25" spans="1:14" x14ac:dyDescent="0.25">
      <c r="A25" s="27" t="s">
        <v>22</v>
      </c>
      <c r="B25" s="45">
        <v>12270600.42</v>
      </c>
      <c r="C25" s="39"/>
      <c r="D25" s="45">
        <v>13704775.869999999</v>
      </c>
      <c r="E25" s="35"/>
      <c r="F25" s="45">
        <f>B25-D25</f>
        <v>-1434175.4499999993</v>
      </c>
      <c r="G25" s="39"/>
      <c r="H25" s="47">
        <f>IF(D25=0,"n/a",IF(AND(F25/D25&lt;1,F25/D25&gt;-1),F25/D25,"n/a"))</f>
        <v>-0.10464785879055746</v>
      </c>
      <c r="I25" s="40"/>
      <c r="J25" s="56"/>
      <c r="K25" s="56"/>
      <c r="L25" s="56"/>
    </row>
    <row r="26" spans="1:14" ht="12.75" customHeight="1" x14ac:dyDescent="0.25">
      <c r="A26" s="27" t="s">
        <v>23</v>
      </c>
      <c r="B26" s="45">
        <f>SUM(B22:B25)</f>
        <v>27017771.509999998</v>
      </c>
      <c r="C26" s="35"/>
      <c r="D26" s="45">
        <f>SUM(D22:D25)</f>
        <v>21987123.599999998</v>
      </c>
      <c r="E26" s="35"/>
      <c r="F26" s="45">
        <f>SUM(F22:F25)</f>
        <v>5030647.91</v>
      </c>
      <c r="G26" s="35"/>
      <c r="H26" s="47">
        <f>IF(D26=0,"n/a",IF(AND(F26/D26&lt;1,F26/D26&gt;-1),F26/D26,"n/a"))</f>
        <v>0.22879972849199795</v>
      </c>
      <c r="I26" s="31"/>
      <c r="J26" s="54"/>
      <c r="K26" s="54"/>
      <c r="L26" s="54"/>
    </row>
    <row r="27" spans="1:14" ht="6.6" customHeight="1" x14ac:dyDescent="0.25">
      <c r="A27" s="55"/>
      <c r="B27" s="57"/>
      <c r="C27" s="57"/>
      <c r="D27" s="57"/>
      <c r="E27" s="57"/>
      <c r="F27" s="57"/>
      <c r="G27" s="39"/>
      <c r="H27" s="56" t="s">
        <v>3</v>
      </c>
      <c r="I27" s="40"/>
      <c r="J27" s="56"/>
      <c r="K27" s="56"/>
      <c r="L27" s="56"/>
    </row>
    <row r="28" spans="1:14" ht="13.8" thickBot="1" x14ac:dyDescent="0.3">
      <c r="A28" s="58" t="s">
        <v>24</v>
      </c>
      <c r="B28" s="59">
        <f>+B26+B20</f>
        <v>250797402.84999999</v>
      </c>
      <c r="C28" s="28"/>
      <c r="D28" s="59">
        <f>+D26+D20</f>
        <v>251408070.44</v>
      </c>
      <c r="E28" s="28"/>
      <c r="F28" s="59">
        <f>+F26+F20</f>
        <v>-610667.58999999799</v>
      </c>
      <c r="G28" s="35"/>
      <c r="H28" s="60">
        <f>IF(D28=0,"n/a",IF(AND(F28/D28&lt;1,F28/D28&gt;-1),F28/D28,"n/a"))</f>
        <v>-2.428989606146066E-3</v>
      </c>
      <c r="I28" s="31"/>
      <c r="J28" s="54"/>
      <c r="K28" s="54"/>
      <c r="L28" s="54"/>
    </row>
    <row r="29" spans="1:14" ht="4.2" customHeight="1" thickTop="1" x14ac:dyDescent="0.25">
      <c r="A29" s="61"/>
      <c r="B29" s="57"/>
      <c r="C29" s="28"/>
      <c r="D29" s="57"/>
      <c r="E29" s="28"/>
      <c r="F29" s="57"/>
      <c r="G29" s="35"/>
      <c r="H29" s="62"/>
      <c r="I29" s="31"/>
      <c r="J29" s="54"/>
      <c r="K29" s="54"/>
      <c r="L29" s="54"/>
    </row>
    <row r="30" spans="1:14" ht="12.75" customHeight="1" x14ac:dyDescent="0.25">
      <c r="A30" s="26"/>
      <c r="B30" s="63"/>
      <c r="C30" s="63"/>
      <c r="D30" s="63"/>
      <c r="E30" s="63"/>
      <c r="F30" s="63"/>
      <c r="G30" s="64"/>
      <c r="H30" s="35"/>
      <c r="I30" s="65"/>
      <c r="J30" s="51"/>
      <c r="K30" s="51"/>
      <c r="L30" s="51"/>
    </row>
    <row r="31" spans="1:14" x14ac:dyDescent="0.25">
      <c r="A31" s="27" t="s">
        <v>25</v>
      </c>
      <c r="B31" s="28">
        <v>8058385.6699999999</v>
      </c>
      <c r="C31" s="28"/>
      <c r="D31" s="28">
        <v>9061229.2400000002</v>
      </c>
      <c r="E31" s="28"/>
      <c r="F31" s="28"/>
      <c r="G31" s="35"/>
      <c r="H31" s="35"/>
      <c r="I31" s="54"/>
      <c r="J31" s="30"/>
      <c r="K31" s="30"/>
      <c r="L31" s="54"/>
    </row>
    <row r="32" spans="1:14" x14ac:dyDescent="0.25">
      <c r="A32" s="27" t="s">
        <v>26</v>
      </c>
      <c r="B32" s="35">
        <v>-8935072.023</v>
      </c>
      <c r="C32" s="35"/>
      <c r="D32" s="35">
        <v>-8860432.1699999999</v>
      </c>
      <c r="E32" s="28"/>
      <c r="F32" s="28"/>
      <c r="G32" s="35"/>
      <c r="H32" s="35"/>
      <c r="I32" s="31"/>
      <c r="J32" s="30"/>
      <c r="K32" s="30"/>
      <c r="L32" s="54"/>
      <c r="N32" s="66"/>
    </row>
    <row r="33" spans="1:14" x14ac:dyDescent="0.25">
      <c r="A33" s="27" t="s">
        <v>27</v>
      </c>
      <c r="B33" s="35">
        <v>9583112.0810000002</v>
      </c>
      <c r="C33" s="35"/>
      <c r="D33" s="35">
        <v>11262432.390000001</v>
      </c>
      <c r="E33" s="68"/>
      <c r="F33" s="28"/>
      <c r="G33" s="67"/>
      <c r="H33" s="67"/>
      <c r="I33" s="26"/>
      <c r="J33" s="23"/>
      <c r="K33" s="23"/>
      <c r="L33" s="26"/>
      <c r="N33" s="66"/>
    </row>
    <row r="34" spans="1:14" x14ac:dyDescent="0.25">
      <c r="A34" s="27" t="s">
        <v>28</v>
      </c>
      <c r="B34" s="35">
        <v>-3652910.1090000002</v>
      </c>
      <c r="C34" s="35"/>
      <c r="D34" s="35">
        <v>-4683127.7</v>
      </c>
      <c r="E34" s="28"/>
      <c r="F34" s="28"/>
      <c r="G34" s="35"/>
      <c r="H34" s="35"/>
      <c r="I34" s="54"/>
      <c r="J34" s="30"/>
      <c r="K34" s="30"/>
      <c r="L34" s="54"/>
      <c r="N34" s="69"/>
    </row>
    <row r="35" spans="1:14" x14ac:dyDescent="0.25">
      <c r="A35" s="27" t="s">
        <v>29</v>
      </c>
      <c r="B35" s="35">
        <v>1793676.0719999999</v>
      </c>
      <c r="C35" s="35"/>
      <c r="D35" s="35">
        <v>1813379.21</v>
      </c>
      <c r="E35" s="28"/>
      <c r="F35" s="28"/>
      <c r="G35" s="35"/>
      <c r="H35" s="35"/>
      <c r="I35" s="54"/>
      <c r="J35" s="30"/>
      <c r="K35" s="30"/>
      <c r="L35" s="54"/>
      <c r="N35" s="69"/>
    </row>
    <row r="36" spans="1:14" x14ac:dyDescent="0.25">
      <c r="A36" s="27" t="s">
        <v>30</v>
      </c>
      <c r="B36" s="35">
        <v>-400292.33100000001</v>
      </c>
      <c r="C36" s="35"/>
      <c r="D36" s="35">
        <v>-604665.37</v>
      </c>
      <c r="E36" s="28"/>
      <c r="F36" s="28"/>
      <c r="G36" s="35"/>
      <c r="H36" s="35"/>
      <c r="I36" s="54"/>
      <c r="J36" s="30"/>
      <c r="K36" s="30"/>
      <c r="L36" s="54"/>
    </row>
    <row r="37" spans="1:14" x14ac:dyDescent="0.25">
      <c r="A37" s="27" t="s">
        <v>31</v>
      </c>
      <c r="B37" s="35">
        <v>-12.52</v>
      </c>
      <c r="C37" s="35"/>
      <c r="D37" s="35">
        <v>6.64</v>
      </c>
      <c r="E37" s="28"/>
      <c r="F37" s="28"/>
      <c r="G37" s="35"/>
      <c r="H37" s="35"/>
      <c r="I37" s="54"/>
      <c r="J37" s="30"/>
      <c r="K37" s="30"/>
      <c r="L37" s="54"/>
    </row>
    <row r="38" spans="1:14" x14ac:dyDescent="0.25">
      <c r="A38" s="27" t="s">
        <v>32</v>
      </c>
      <c r="B38" s="35">
        <v>-86211.062999999995</v>
      </c>
      <c r="C38" s="35"/>
      <c r="D38" s="35">
        <v>-68038.11</v>
      </c>
      <c r="E38" s="28"/>
      <c r="F38" s="28"/>
      <c r="G38" s="35"/>
      <c r="H38" s="35"/>
      <c r="I38" s="54"/>
      <c r="J38" s="30"/>
      <c r="K38" s="30"/>
      <c r="L38" s="54"/>
    </row>
    <row r="39" spans="1:14" x14ac:dyDescent="0.25">
      <c r="A39" s="27" t="s">
        <v>33</v>
      </c>
      <c r="B39" s="35">
        <v>6252564.75</v>
      </c>
      <c r="C39" s="35"/>
      <c r="D39" s="35">
        <v>6350268.9900000002</v>
      </c>
      <c r="E39" s="28"/>
      <c r="F39" s="28"/>
      <c r="G39" s="35"/>
      <c r="H39" s="35"/>
      <c r="I39" s="54"/>
      <c r="J39" s="30"/>
      <c r="K39" s="30"/>
      <c r="L39" s="54"/>
    </row>
    <row r="40" spans="1:14" x14ac:dyDescent="0.25">
      <c r="A40" s="27" t="s">
        <v>34</v>
      </c>
      <c r="B40" s="35">
        <v>57.03</v>
      </c>
      <c r="C40" s="35"/>
      <c r="D40" s="35">
        <v>695117.31</v>
      </c>
      <c r="E40" s="28"/>
      <c r="F40" s="28"/>
      <c r="G40" s="35"/>
      <c r="H40" s="35"/>
      <c r="I40" s="54"/>
      <c r="J40" s="30"/>
      <c r="K40" s="30"/>
      <c r="L40" s="54"/>
    </row>
    <row r="41" spans="1:14" x14ac:dyDescent="0.25">
      <c r="A41" s="27"/>
      <c r="B41" s="35"/>
      <c r="C41" s="35"/>
      <c r="D41" s="35"/>
      <c r="E41" s="28"/>
      <c r="F41" s="28"/>
      <c r="G41" s="35"/>
      <c r="H41" s="35"/>
      <c r="I41" s="54"/>
      <c r="J41" s="30"/>
      <c r="K41" s="30"/>
      <c r="L41" s="54"/>
    </row>
    <row r="42" spans="1:14" x14ac:dyDescent="0.25">
      <c r="A42" s="70"/>
      <c r="B42" s="28"/>
      <c r="C42" s="71"/>
      <c r="D42" s="28"/>
      <c r="E42" s="72"/>
      <c r="F42" s="72"/>
      <c r="G42" s="73"/>
      <c r="H42" s="73"/>
      <c r="I42" s="8"/>
      <c r="J42" s="8"/>
      <c r="K42" s="8"/>
      <c r="L42" s="8"/>
    </row>
    <row r="43" spans="1:14" ht="12.75" customHeight="1" x14ac:dyDescent="0.25">
      <c r="A43" s="15"/>
      <c r="B43" s="72"/>
      <c r="C43" s="72"/>
      <c r="D43" s="72"/>
      <c r="E43" s="72"/>
      <c r="F43" s="74" t="s">
        <v>39</v>
      </c>
      <c r="G43" s="11"/>
      <c r="H43" s="11"/>
      <c r="I43" s="10"/>
      <c r="J43" s="10"/>
      <c r="K43" s="10"/>
      <c r="L43" s="8"/>
    </row>
    <row r="44" spans="1:14" x14ac:dyDescent="0.25">
      <c r="A44" s="10"/>
      <c r="B44" s="75" t="s">
        <v>5</v>
      </c>
      <c r="C44" s="72"/>
      <c r="D44" s="75" t="s">
        <v>5</v>
      </c>
      <c r="E44" s="72"/>
      <c r="F44" s="72"/>
      <c r="G44" s="8"/>
      <c r="H44" s="8"/>
      <c r="I44" s="76"/>
      <c r="J44" s="10"/>
      <c r="K44" s="10"/>
      <c r="L44" s="8"/>
    </row>
    <row r="45" spans="1:14" x14ac:dyDescent="0.25">
      <c r="A45" s="18" t="s">
        <v>35</v>
      </c>
      <c r="B45" s="19">
        <v>2019</v>
      </c>
      <c r="C45" s="72"/>
      <c r="D45" s="19">
        <v>2018</v>
      </c>
      <c r="E45" s="73"/>
      <c r="F45" s="77" t="s">
        <v>7</v>
      </c>
      <c r="G45" s="10"/>
      <c r="H45" s="21" t="s">
        <v>8</v>
      </c>
      <c r="I45" s="16"/>
      <c r="J45" s="10"/>
      <c r="K45" s="10"/>
      <c r="L45" s="8"/>
    </row>
    <row r="46" spans="1:14" ht="6" customHeight="1" x14ac:dyDescent="0.25">
      <c r="A46" s="23"/>
      <c r="B46" s="78"/>
      <c r="C46" s="68"/>
      <c r="D46" s="79"/>
      <c r="E46" s="67"/>
      <c r="F46" s="79"/>
      <c r="G46" s="67"/>
      <c r="H46" s="79"/>
      <c r="I46" s="24"/>
      <c r="J46" s="23"/>
      <c r="K46" s="23"/>
      <c r="L46" s="26"/>
    </row>
    <row r="47" spans="1:14" ht="12.75" customHeight="1" x14ac:dyDescent="0.25">
      <c r="A47" s="27" t="s">
        <v>9</v>
      </c>
      <c r="B47" s="80">
        <v>1161733904.8499999</v>
      </c>
      <c r="C47" s="80"/>
      <c r="D47" s="80">
        <v>1151167593.6600001</v>
      </c>
      <c r="E47" s="80"/>
      <c r="F47" s="80">
        <f>+B47-D47</f>
        <v>10566311.189999819</v>
      </c>
      <c r="G47" s="46"/>
      <c r="H47" s="53">
        <f>IF(D47=0,"n/a",IF(AND(F47/D47&lt;1,F47/D47&gt;-1),F47/D47,"n/a"))</f>
        <v>9.1787774848712447E-3</v>
      </c>
      <c r="I47" s="81"/>
      <c r="J47" s="23"/>
      <c r="K47" s="23"/>
      <c r="L47" s="26"/>
    </row>
    <row r="48" spans="1:14" x14ac:dyDescent="0.25">
      <c r="A48" s="27" t="s">
        <v>10</v>
      </c>
      <c r="B48" s="80">
        <v>796520468.41600001</v>
      </c>
      <c r="C48" s="80"/>
      <c r="D48" s="80">
        <v>786172382.74199998</v>
      </c>
      <c r="E48" s="80"/>
      <c r="F48" s="80">
        <f>+B48-D48</f>
        <v>10348085.674000025</v>
      </c>
      <c r="G48" s="46"/>
      <c r="H48" s="53">
        <f>IF(D48=0,"n/a",IF(AND(F48/D48&lt;1,F48/D48&gt;-1),F48/D48,"n/a"))</f>
        <v>1.3162616623479104E-2</v>
      </c>
      <c r="I48" s="81"/>
      <c r="J48" s="23"/>
      <c r="K48" s="23"/>
      <c r="L48" s="26"/>
    </row>
    <row r="49" spans="1:12" ht="12.75" customHeight="1" x14ac:dyDescent="0.25">
      <c r="A49" s="27" t="s">
        <v>11</v>
      </c>
      <c r="B49" s="80">
        <v>100862451.617</v>
      </c>
      <c r="C49" s="80"/>
      <c r="D49" s="80">
        <v>98533860.406000003</v>
      </c>
      <c r="E49" s="80"/>
      <c r="F49" s="80">
        <f>+B49-D49</f>
        <v>2328591.2109999955</v>
      </c>
      <c r="G49" s="46"/>
      <c r="H49" s="53">
        <f>IF(D49=0,"n/a",IF(AND(F49/D49&lt;1,F49/D49&gt;-1),F49/D49,"n/a"))</f>
        <v>2.3632396025135345E-2</v>
      </c>
      <c r="I49" s="81"/>
      <c r="J49" s="23"/>
      <c r="K49" s="23"/>
      <c r="L49" s="26"/>
    </row>
    <row r="50" spans="1:12" x14ac:dyDescent="0.25">
      <c r="A50" s="27" t="s">
        <v>12</v>
      </c>
      <c r="B50" s="80">
        <v>6715135.2000000002</v>
      </c>
      <c r="C50" s="80"/>
      <c r="D50" s="80">
        <v>6803817.3320000004</v>
      </c>
      <c r="E50" s="80"/>
      <c r="F50" s="80">
        <f>+B50-D50</f>
        <v>-88682.132000000216</v>
      </c>
      <c r="G50" s="46"/>
      <c r="H50" s="53">
        <f>IF(D50=0,"n/a",IF(AND(F50/D50&lt;1,F50/D50&gt;-1),F50/D50,"n/a"))</f>
        <v>-1.3034172975648049E-2</v>
      </c>
      <c r="I50" s="81"/>
      <c r="J50" s="82"/>
      <c r="K50" s="82"/>
      <c r="L50" s="26"/>
    </row>
    <row r="51" spans="1:12" x14ac:dyDescent="0.25">
      <c r="A51" s="27" t="s">
        <v>13</v>
      </c>
      <c r="B51" s="80">
        <v>944480</v>
      </c>
      <c r="C51" s="83"/>
      <c r="D51" s="80">
        <v>724120</v>
      </c>
      <c r="E51" s="83"/>
      <c r="F51" s="80">
        <f>+B51-D51</f>
        <v>220360</v>
      </c>
      <c r="G51" s="84"/>
      <c r="H51" s="53">
        <f>IF(D51=0,"n/a",IF(AND(F51/D51&lt;1,F51/D51&gt;-1),F51/D51,"n/a"))</f>
        <v>0.30431420206595594</v>
      </c>
      <c r="I51" s="81"/>
      <c r="J51" s="23"/>
      <c r="K51" s="23"/>
      <c r="L51" s="26"/>
    </row>
    <row r="52" spans="1:12" ht="6" customHeight="1" x14ac:dyDescent="0.25">
      <c r="A52" s="23"/>
      <c r="B52" s="85"/>
      <c r="C52" s="86"/>
      <c r="D52" s="85"/>
      <c r="E52" s="86"/>
      <c r="F52" s="85"/>
      <c r="G52" s="87"/>
      <c r="H52" s="88"/>
      <c r="I52" s="8"/>
      <c r="J52" s="8"/>
      <c r="K52" s="8"/>
      <c r="L52" s="8"/>
    </row>
    <row r="53" spans="1:12" ht="12.75" customHeight="1" x14ac:dyDescent="0.25">
      <c r="A53" s="44" t="s">
        <v>15</v>
      </c>
      <c r="B53" s="89">
        <f>SUM(B47:B52)</f>
        <v>2066776440.0829999</v>
      </c>
      <c r="C53" s="80"/>
      <c r="D53" s="89">
        <f>SUM(D47:D52)</f>
        <v>2043401774.1399999</v>
      </c>
      <c r="E53" s="80"/>
      <c r="F53" s="89">
        <f>SUM(F47:F52)</f>
        <v>23374665.94299984</v>
      </c>
      <c r="G53" s="46"/>
      <c r="H53" s="47">
        <f>IF(D53=0,"n/a",IF(AND(F53/D53&lt;1,F53/D53&gt;-1),F53/D53,"n/a"))</f>
        <v>1.1439094474133684E-2</v>
      </c>
      <c r="I53" s="81"/>
      <c r="J53" s="23"/>
      <c r="K53" s="23"/>
      <c r="L53" s="26"/>
    </row>
    <row r="54" spans="1:12" ht="12.75" customHeight="1" x14ac:dyDescent="0.25">
      <c r="A54" s="27" t="s">
        <v>16</v>
      </c>
      <c r="B54" s="80">
        <v>180985795.25400001</v>
      </c>
      <c r="C54" s="83"/>
      <c r="D54" s="80">
        <v>205232832.31400001</v>
      </c>
      <c r="E54" s="83"/>
      <c r="F54" s="80">
        <f>+B54-D54</f>
        <v>-24247037.060000002</v>
      </c>
      <c r="G54" s="84"/>
      <c r="H54" s="53">
        <f>IF(D54=0,"n/a",IF(AND(F54/D54&lt;1,F54/D54&gt;-1),F54/D54,"n/a"))</f>
        <v>-0.11814404540742668</v>
      </c>
      <c r="I54" s="81"/>
      <c r="J54" s="23"/>
      <c r="K54" s="23"/>
      <c r="L54" s="26"/>
    </row>
    <row r="55" spans="1:12" x14ac:dyDescent="0.25">
      <c r="A55" s="27" t="s">
        <v>17</v>
      </c>
      <c r="B55" s="80">
        <v>247048674</v>
      </c>
      <c r="C55" s="83"/>
      <c r="D55" s="80">
        <v>120899470</v>
      </c>
      <c r="E55" s="83"/>
      <c r="F55" s="80">
        <f>+B55-D55</f>
        <v>126149204</v>
      </c>
      <c r="G55" s="84"/>
      <c r="H55" s="53" t="str">
        <f>IF(D55=0,"n/a",IF(AND(F55/D55&lt;1,F55/D55&gt;-1),F55/D55,"n/a"))</f>
        <v>n/a</v>
      </c>
      <c r="I55" s="81"/>
      <c r="J55" s="23"/>
      <c r="K55" s="23"/>
      <c r="L55" s="26"/>
    </row>
    <row r="56" spans="1:12" ht="6" customHeight="1" x14ac:dyDescent="0.25">
      <c r="A56" s="8"/>
      <c r="B56" s="90"/>
      <c r="C56" s="80"/>
      <c r="D56" s="90"/>
      <c r="E56" s="80"/>
      <c r="F56" s="90"/>
      <c r="G56" s="46"/>
      <c r="H56" s="91"/>
      <c r="I56" s="8"/>
      <c r="J56" s="8"/>
      <c r="K56" s="8"/>
      <c r="L56" s="8"/>
    </row>
    <row r="57" spans="1:12" ht="13.8" thickBot="1" x14ac:dyDescent="0.3">
      <c r="A57" s="44" t="s">
        <v>36</v>
      </c>
      <c r="B57" s="92">
        <f>SUM(B53:B55)</f>
        <v>2494810909.3369999</v>
      </c>
      <c r="C57" s="80"/>
      <c r="D57" s="92">
        <f>SUM(D53:D55)</f>
        <v>2369534076.454</v>
      </c>
      <c r="E57" s="80"/>
      <c r="F57" s="92">
        <f>SUM(F53:F55)</f>
        <v>125276832.88299984</v>
      </c>
      <c r="G57" s="46"/>
      <c r="H57" s="60">
        <f>IF(D57=0,"n/a",IF(AND(F57/D57&lt;1,F57/D57&gt;-1),F57/D57,"n/a"))</f>
        <v>5.2869816951725886E-2</v>
      </c>
      <c r="I57" s="81"/>
      <c r="J57" s="26"/>
      <c r="K57" s="26"/>
      <c r="L57" s="26"/>
    </row>
    <row r="58" spans="1:12" ht="12.75" customHeight="1" thickTop="1" x14ac:dyDescent="0.25">
      <c r="A58" s="10"/>
      <c r="B58" s="93"/>
      <c r="C58" s="94"/>
      <c r="D58" s="93"/>
      <c r="E58" s="94"/>
      <c r="F58" s="93"/>
      <c r="G58" s="94"/>
      <c r="H58" s="93"/>
      <c r="I58" s="76"/>
      <c r="J58" s="8"/>
      <c r="K58" s="8"/>
      <c r="L58" s="8"/>
    </row>
    <row r="59" spans="1:12" x14ac:dyDescent="0.25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1:12" x14ac:dyDescent="0.25">
      <c r="A60" s="100" t="s">
        <v>37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N6" sqref="N6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customWidth="1"/>
    <col min="9" max="9" width="0.6640625" style="2" customWidth="1"/>
    <col min="10" max="10" width="7.6640625" style="2" customWidth="1"/>
    <col min="11" max="11" width="1.109375" style="2" customWidth="1"/>
    <col min="12" max="12" width="7.44140625" style="2" customWidth="1"/>
    <col min="13" max="13" width="9.109375" style="2"/>
    <col min="14" max="14" width="16.44140625" style="2" bestFit="1" customWidth="1"/>
    <col min="15" max="16384" width="9.109375" style="2"/>
  </cols>
  <sheetData>
    <row r="1" spans="1:14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3.8" x14ac:dyDescent="0.25">
      <c r="A3" s="1" t="s">
        <v>40</v>
      </c>
      <c r="B3" s="1"/>
      <c r="C3" s="1"/>
      <c r="D3" s="1"/>
      <c r="E3" s="1"/>
      <c r="F3" s="1"/>
      <c r="G3" s="1"/>
      <c r="H3" s="1"/>
      <c r="I3" s="1"/>
      <c r="J3" s="3"/>
      <c r="K3" s="3"/>
      <c r="L3" s="1"/>
    </row>
    <row r="4" spans="1:14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5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spans="1:14" x14ac:dyDescent="0.25">
      <c r="A6" s="9" t="s">
        <v>3</v>
      </c>
      <c r="B6" s="10"/>
      <c r="C6" s="10"/>
      <c r="D6" s="10"/>
      <c r="E6" s="8"/>
      <c r="F6" s="11" t="s">
        <v>39</v>
      </c>
      <c r="G6" s="11"/>
      <c r="H6" s="11"/>
      <c r="I6" s="12"/>
      <c r="J6" s="13" t="s">
        <v>4</v>
      </c>
      <c r="K6" s="13"/>
      <c r="L6" s="14"/>
    </row>
    <row r="7" spans="1:14" x14ac:dyDescent="0.25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  <c r="L7" s="8"/>
    </row>
    <row r="8" spans="1:14" ht="13.5" customHeight="1" x14ac:dyDescent="0.25">
      <c r="A8" s="18" t="s">
        <v>6</v>
      </c>
      <c r="B8" s="19">
        <v>2019</v>
      </c>
      <c r="C8" s="10"/>
      <c r="D8" s="19">
        <v>2018</v>
      </c>
      <c r="E8" s="8"/>
      <c r="F8" s="20" t="s">
        <v>7</v>
      </c>
      <c r="G8" s="10"/>
      <c r="H8" s="21" t="s">
        <v>8</v>
      </c>
      <c r="I8" s="22"/>
      <c r="J8" s="19">
        <v>2019</v>
      </c>
      <c r="K8" s="19"/>
      <c r="L8" s="19">
        <v>2018</v>
      </c>
    </row>
    <row r="9" spans="1:14" ht="6.6" customHeight="1" x14ac:dyDescent="0.25">
      <c r="A9" s="23"/>
      <c r="B9" s="24"/>
      <c r="C9" s="23"/>
      <c r="D9" s="24"/>
      <c r="E9" s="26"/>
      <c r="F9" s="24"/>
      <c r="G9" s="23"/>
      <c r="H9" s="25"/>
      <c r="I9" s="24"/>
      <c r="J9" s="24"/>
      <c r="K9" s="24"/>
      <c r="L9" s="24"/>
    </row>
    <row r="10" spans="1:14" x14ac:dyDescent="0.25">
      <c r="A10" s="27" t="s">
        <v>9</v>
      </c>
      <c r="B10" s="28">
        <v>131392582.78</v>
      </c>
      <c r="C10" s="28"/>
      <c r="D10" s="28">
        <v>122678486.45999999</v>
      </c>
      <c r="E10" s="28"/>
      <c r="F10" s="28">
        <f>B10-D10</f>
        <v>8714096.3200000077</v>
      </c>
      <c r="G10" s="30"/>
      <c r="H10" s="29">
        <f>IF(D10=0,"n/a",IF(AND(F10/D10&lt;1,F10/D10&gt;-1),F10/D10,"n/a"))</f>
        <v>7.1031984265972237E-2</v>
      </c>
      <c r="I10" s="31"/>
      <c r="J10" s="32">
        <f>IF(B47=0,"n/a",B10/B47)</f>
        <v>0.10691320389598521</v>
      </c>
      <c r="K10" s="32"/>
      <c r="L10" s="33">
        <f>IF(D47=0,"n/a",D10/D47)</f>
        <v>0.11449703836982957</v>
      </c>
      <c r="N10" s="34"/>
    </row>
    <row r="11" spans="1:14" x14ac:dyDescent="0.25">
      <c r="A11" s="27" t="s">
        <v>10</v>
      </c>
      <c r="B11" s="35">
        <v>78545282.450000003</v>
      </c>
      <c r="C11" s="35"/>
      <c r="D11" s="35">
        <v>82582385.439999998</v>
      </c>
      <c r="E11" s="35"/>
      <c r="F11" s="35">
        <f>B11-D11</f>
        <v>-4037102.9899999946</v>
      </c>
      <c r="G11" s="35"/>
      <c r="H11" s="29">
        <f>IF(D11=0,"n/a",IF(AND(F11/D11&lt;1,F11/D11&gt;-1),F11/D11,"n/a"))</f>
        <v>-4.8885763816221325E-2</v>
      </c>
      <c r="I11" s="31"/>
      <c r="J11" s="36">
        <f>IF(B48=0,"n/a",B11/B48)</f>
        <v>0.10053716689666722</v>
      </c>
      <c r="K11" s="36"/>
      <c r="L11" s="37">
        <f>IF(D48=0,"n/a",D11/D48)</f>
        <v>0.10348216464831082</v>
      </c>
    </row>
    <row r="12" spans="1:14" x14ac:dyDescent="0.25">
      <c r="A12" s="27" t="s">
        <v>11</v>
      </c>
      <c r="B12" s="35">
        <v>9506827.5999999996</v>
      </c>
      <c r="C12" s="35"/>
      <c r="D12" s="35">
        <v>10792027.210000001</v>
      </c>
      <c r="E12" s="35"/>
      <c r="F12" s="35">
        <f>B12-D12</f>
        <v>-1285199.6100000013</v>
      </c>
      <c r="G12" s="35"/>
      <c r="H12" s="29">
        <f>IF(D12=0,"n/a",IF(AND(F12/D12&lt;1,F12/D12&gt;-1),F12/D12,"n/a"))</f>
        <v>-0.1190878770958919</v>
      </c>
      <c r="I12" s="31"/>
      <c r="J12" s="36">
        <f>IF(B49=0,"n/a",B12/B49)</f>
        <v>9.6064396279200173E-2</v>
      </c>
      <c r="K12" s="36"/>
      <c r="L12" s="37">
        <f>IF(D49=0,"n/a",D12/D49)</f>
        <v>9.6365959932160808E-2</v>
      </c>
    </row>
    <row r="13" spans="1:14" x14ac:dyDescent="0.25">
      <c r="A13" s="27" t="s">
        <v>12</v>
      </c>
      <c r="B13" s="35">
        <v>1223077.23</v>
      </c>
      <c r="C13" s="35"/>
      <c r="D13" s="35">
        <v>1641136.42</v>
      </c>
      <c r="E13" s="35"/>
      <c r="F13" s="35">
        <f>B13-D13</f>
        <v>-418059.18999999994</v>
      </c>
      <c r="G13" s="35"/>
      <c r="H13" s="29">
        <f>IF(D13=0,"n/a",IF(AND(F13/D13&lt;1,F13/D13&gt;-1),F13/D13,"n/a"))</f>
        <v>-0.25473762260421956</v>
      </c>
      <c r="I13" s="31"/>
      <c r="J13" s="36">
        <f>IF(B50=0,"n/a",B13/B50)</f>
        <v>0.19801004492332064</v>
      </c>
      <c r="K13" s="36"/>
      <c r="L13" s="37">
        <f>IF(D50=0,"n/a",D13/D50)</f>
        <v>0.24944855578664774</v>
      </c>
      <c r="M13" s="38"/>
    </row>
    <row r="14" spans="1:14" x14ac:dyDescent="0.25">
      <c r="A14" s="27" t="s">
        <v>13</v>
      </c>
      <c r="B14" s="35">
        <v>47765.93</v>
      </c>
      <c r="C14" s="39"/>
      <c r="D14" s="35">
        <v>50267</v>
      </c>
      <c r="E14" s="35"/>
      <c r="F14" s="35">
        <f>B14-D14</f>
        <v>-2501.0699999999997</v>
      </c>
      <c r="G14" s="39"/>
      <c r="H14" s="29">
        <f>IF(D14=0,"n/a",IF(AND(F14/D14&lt;1,F14/D14&gt;-1),F14/D14,"n/a"))</f>
        <v>-4.9755704537768314E-2</v>
      </c>
      <c r="I14" s="40"/>
      <c r="J14" s="36">
        <f>IF(B51=0,"n/a",B14/B51)</f>
        <v>4.7559048140588443E-2</v>
      </c>
      <c r="K14" s="36"/>
      <c r="L14" s="37">
        <f>IF(D51=0,"n/a",D14/D51)</f>
        <v>4.5739685890553057E-2</v>
      </c>
    </row>
    <row r="15" spans="1:14" ht="8.4" customHeight="1" x14ac:dyDescent="0.25">
      <c r="A15" s="23"/>
      <c r="B15" s="41"/>
      <c r="C15" s="35"/>
      <c r="D15" s="41"/>
      <c r="E15" s="35"/>
      <c r="F15" s="41"/>
      <c r="G15" s="35"/>
      <c r="H15" s="42" t="s">
        <v>3</v>
      </c>
      <c r="I15" s="31"/>
      <c r="J15" s="43"/>
      <c r="K15" s="43"/>
      <c r="L15" s="43" t="s">
        <v>14</v>
      </c>
    </row>
    <row r="16" spans="1:14" x14ac:dyDescent="0.25">
      <c r="A16" s="44" t="s">
        <v>15</v>
      </c>
      <c r="B16" s="45">
        <f>SUM(B10:B15)</f>
        <v>220715535.99000001</v>
      </c>
      <c r="C16" s="35"/>
      <c r="D16" s="45">
        <f>SUM(D10:D15)</f>
        <v>217744302.52999997</v>
      </c>
      <c r="E16" s="35"/>
      <c r="F16" s="45">
        <f>SUM(F10:F15)</f>
        <v>2971233.4600000121</v>
      </c>
      <c r="G16" s="46"/>
      <c r="H16" s="47">
        <f>IF(D16=0,"n/a",IF(AND(F16/D16&lt;1,F16/D16&gt;-1),F16/D16,"n/a"))</f>
        <v>1.3645516440507769E-2</v>
      </c>
      <c r="I16" s="31"/>
      <c r="J16" s="48">
        <f>IF(B53=0,"n/a",B16/B53)</f>
        <v>0.10428989938947215</v>
      </c>
      <c r="K16" s="48"/>
      <c r="L16" s="48">
        <f>IF(D53=0,"n/a",D16/D53)</f>
        <v>0.10946553223317435</v>
      </c>
    </row>
    <row r="17" spans="1:14" x14ac:dyDescent="0.25">
      <c r="A17" s="27" t="s">
        <v>16</v>
      </c>
      <c r="B17" s="35">
        <v>1255804.6299999999</v>
      </c>
      <c r="C17" s="35"/>
      <c r="D17" s="35">
        <v>1196453.31</v>
      </c>
      <c r="E17" s="35"/>
      <c r="F17" s="35">
        <f>B17-D17</f>
        <v>59351.319999999832</v>
      </c>
      <c r="G17" s="35"/>
      <c r="H17" s="29">
        <f>IF(D17=0,"n/a",IF(AND(F17/D17&lt;1,F17/D17&gt;-1),F17/D17,"n/a"))</f>
        <v>4.9606047727846422E-2</v>
      </c>
      <c r="I17" s="40"/>
      <c r="J17" s="37">
        <f>IF(B54=0,"n/a",B17/B54)</f>
        <v>6.4864790741207953E-3</v>
      </c>
      <c r="K17" s="37"/>
      <c r="L17" s="37">
        <f>IF(D54=0,"n/a",D17/D54)</f>
        <v>7.4217648534999694E-3</v>
      </c>
    </row>
    <row r="18" spans="1:14" ht="12.75" customHeight="1" x14ac:dyDescent="0.25">
      <c r="A18" s="27" t="s">
        <v>17</v>
      </c>
      <c r="B18" s="35">
        <v>9925177.6799999997</v>
      </c>
      <c r="C18" s="39"/>
      <c r="D18" s="35">
        <v>3954383.67</v>
      </c>
      <c r="E18" s="35"/>
      <c r="F18" s="35">
        <f>B18-D18</f>
        <v>5970794.0099999998</v>
      </c>
      <c r="G18" s="39"/>
      <c r="H18" s="29" t="str">
        <f>IF(D18=0,"n/a",IF(AND(F18/D18&lt;1,F18/D18&gt;-1),F18/D18,"n/a"))</f>
        <v>n/a</v>
      </c>
      <c r="I18" s="31"/>
      <c r="J18" s="48">
        <f>IF(B55=0,"n/a",B18/B55)</f>
        <v>6.498551130585245E-2</v>
      </c>
      <c r="K18" s="48"/>
      <c r="L18" s="48">
        <f>IF(D55=0,"n/a",D18/D55)</f>
        <v>1.85140936896321E-2</v>
      </c>
    </row>
    <row r="19" spans="1:14" ht="6" customHeight="1" x14ac:dyDescent="0.25">
      <c r="A19" s="26"/>
      <c r="B19" s="49"/>
      <c r="C19" s="50"/>
      <c r="D19" s="49"/>
      <c r="E19" s="50"/>
      <c r="F19" s="49"/>
      <c r="G19" s="50"/>
      <c r="H19" s="49" t="s">
        <v>3</v>
      </c>
      <c r="I19" s="51"/>
      <c r="J19" s="51"/>
      <c r="K19" s="51"/>
      <c r="L19" s="51"/>
    </row>
    <row r="20" spans="1:14" x14ac:dyDescent="0.25">
      <c r="A20" s="52" t="s">
        <v>18</v>
      </c>
      <c r="B20" s="35">
        <f>SUM(B16:B18)</f>
        <v>231896518.30000001</v>
      </c>
      <c r="C20" s="35"/>
      <c r="D20" s="35">
        <f>SUM(D16:D18)</f>
        <v>222895139.50999996</v>
      </c>
      <c r="E20" s="35"/>
      <c r="F20" s="35">
        <f>SUM(F16:F18)</f>
        <v>9001378.7900000121</v>
      </c>
      <c r="G20" s="35"/>
      <c r="H20" s="53">
        <f>IF(D20=0,"n/a",IF(AND(F20/D20&lt;1,F20/D20&gt;-1),F20/D20,"n/a"))</f>
        <v>4.0383916893783026E-2</v>
      </c>
      <c r="I20" s="31"/>
      <c r="J20" s="30"/>
      <c r="K20" s="30"/>
      <c r="L20" s="54"/>
    </row>
    <row r="21" spans="1:14" ht="6.6" customHeight="1" x14ac:dyDescent="0.25">
      <c r="A21" s="55"/>
      <c r="B21" s="39"/>
      <c r="C21" s="39"/>
      <c r="D21" s="39"/>
      <c r="E21" s="39"/>
      <c r="F21" s="39"/>
      <c r="G21" s="39"/>
      <c r="H21" s="56" t="s">
        <v>3</v>
      </c>
      <c r="I21" s="40"/>
      <c r="J21" s="56"/>
      <c r="K21" s="56"/>
      <c r="L21" s="56"/>
    </row>
    <row r="22" spans="1:14" x14ac:dyDescent="0.25">
      <c r="A22" s="27" t="s">
        <v>19</v>
      </c>
      <c r="B22" s="35">
        <v>32426458.66</v>
      </c>
      <c r="C22" s="35"/>
      <c r="D22" s="35">
        <v>-473555.29</v>
      </c>
      <c r="E22" s="35"/>
      <c r="F22" s="35">
        <f>B22-D22</f>
        <v>32900013.949999999</v>
      </c>
      <c r="G22" s="35"/>
      <c r="H22" s="29" t="str">
        <f>IF(D22=0,"n/a",IF(AND(F22/D22&lt;1,F22/D22&gt;-1),F22/D22,"n/a"))</f>
        <v>n/a</v>
      </c>
      <c r="I22" s="40"/>
      <c r="J22" s="56"/>
      <c r="K22" s="56"/>
      <c r="L22" s="56"/>
    </row>
    <row r="23" spans="1:14" x14ac:dyDescent="0.25">
      <c r="A23" s="27" t="s">
        <v>20</v>
      </c>
      <c r="B23" s="35">
        <v>1730102.22</v>
      </c>
      <c r="C23" s="35"/>
      <c r="D23" s="35">
        <v>1583454.61</v>
      </c>
      <c r="E23" s="35"/>
      <c r="F23" s="35">
        <f>B23-D23</f>
        <v>146647.60999999987</v>
      </c>
      <c r="G23" s="35"/>
      <c r="H23" s="29">
        <f>IF(D23=0,"n/a",IF(AND(F23/D23&lt;1,F23/D23&gt;-1),F23/D23,"n/a"))</f>
        <v>9.2612449434215149E-2</v>
      </c>
      <c r="I23" s="40"/>
      <c r="J23" s="56"/>
      <c r="K23" s="56"/>
      <c r="L23" s="56"/>
    </row>
    <row r="24" spans="1:14" x14ac:dyDescent="0.25">
      <c r="A24" s="27" t="s">
        <v>21</v>
      </c>
      <c r="B24" s="35">
        <v>-9157426.0199999996</v>
      </c>
      <c r="C24" s="35"/>
      <c r="D24" s="35">
        <v>-3842115.62</v>
      </c>
      <c r="E24" s="35"/>
      <c r="F24" s="35">
        <f>B24-D24</f>
        <v>-5315310.3999999994</v>
      </c>
      <c r="G24" s="35"/>
      <c r="H24" s="29" t="str">
        <f>IF(D24=0,"n/a",IF(AND(F24/D24&lt;1,F24/D24&gt;-1),F24/D24,"n/a"))</f>
        <v>n/a</v>
      </c>
      <c r="I24" s="40"/>
      <c r="J24" s="56"/>
      <c r="K24" s="56"/>
      <c r="L24" s="56"/>
    </row>
    <row r="25" spans="1:14" x14ac:dyDescent="0.25">
      <c r="A25" s="27" t="s">
        <v>22</v>
      </c>
      <c r="B25" s="45">
        <v>13540100.73</v>
      </c>
      <c r="C25" s="39"/>
      <c r="D25" s="45">
        <v>6385126.9400000004</v>
      </c>
      <c r="E25" s="35"/>
      <c r="F25" s="45">
        <f>B25-D25</f>
        <v>7154973.79</v>
      </c>
      <c r="G25" s="39"/>
      <c r="H25" s="47" t="str">
        <f>IF(D25=0,"n/a",IF(AND(F25/D25&lt;1,F25/D25&gt;-1),F25/D25,"n/a"))</f>
        <v>n/a</v>
      </c>
      <c r="I25" s="40"/>
      <c r="J25" s="56"/>
      <c r="K25" s="56"/>
      <c r="L25" s="56"/>
    </row>
    <row r="26" spans="1:14" ht="12.75" customHeight="1" x14ac:dyDescent="0.25">
      <c r="A26" s="27" t="s">
        <v>23</v>
      </c>
      <c r="B26" s="45">
        <f>SUM(B22:B25)</f>
        <v>38539235.590000004</v>
      </c>
      <c r="C26" s="35"/>
      <c r="D26" s="45">
        <f>SUM(D22:D25)</f>
        <v>3652910.6400000006</v>
      </c>
      <c r="E26" s="35"/>
      <c r="F26" s="45">
        <f>SUM(F22:F25)</f>
        <v>34886324.950000003</v>
      </c>
      <c r="G26" s="35"/>
      <c r="H26" s="47" t="str">
        <f>IF(D26=0,"n/a",IF(AND(F26/D26&lt;1,F26/D26&gt;-1),F26/D26,"n/a"))</f>
        <v>n/a</v>
      </c>
      <c r="I26" s="31"/>
      <c r="J26" s="54"/>
      <c r="K26" s="54"/>
      <c r="L26" s="54"/>
    </row>
    <row r="27" spans="1:14" ht="6.6" customHeight="1" x14ac:dyDescent="0.25">
      <c r="A27" s="55"/>
      <c r="B27" s="57"/>
      <c r="C27" s="57"/>
      <c r="D27" s="57"/>
      <c r="E27" s="57"/>
      <c r="F27" s="57"/>
      <c r="G27" s="39"/>
      <c r="H27" s="56" t="s">
        <v>3</v>
      </c>
      <c r="I27" s="40"/>
      <c r="J27" s="56"/>
      <c r="K27" s="56"/>
      <c r="L27" s="56"/>
    </row>
    <row r="28" spans="1:14" ht="13.8" thickBot="1" x14ac:dyDescent="0.3">
      <c r="A28" s="58" t="s">
        <v>24</v>
      </c>
      <c r="B28" s="59">
        <f>+B26+B20</f>
        <v>270435753.88999999</v>
      </c>
      <c r="C28" s="28"/>
      <c r="D28" s="59">
        <f>+D26+D20</f>
        <v>226548050.14999998</v>
      </c>
      <c r="E28" s="28"/>
      <c r="F28" s="59">
        <f>+F26+F20</f>
        <v>43887703.740000017</v>
      </c>
      <c r="G28" s="35"/>
      <c r="H28" s="60">
        <f>IF(D28=0,"n/a",IF(AND(F28/D28&lt;1,F28/D28&gt;-1),F28/D28,"n/a"))</f>
        <v>0.19372359952310991</v>
      </c>
      <c r="I28" s="31"/>
      <c r="J28" s="54"/>
      <c r="K28" s="54"/>
      <c r="L28" s="54"/>
    </row>
    <row r="29" spans="1:14" ht="4.2" customHeight="1" thickTop="1" x14ac:dyDescent="0.25">
      <c r="A29" s="61"/>
      <c r="B29" s="57"/>
      <c r="C29" s="28"/>
      <c r="D29" s="57"/>
      <c r="E29" s="28"/>
      <c r="F29" s="57"/>
      <c r="G29" s="35"/>
      <c r="H29" s="62"/>
      <c r="I29" s="31"/>
      <c r="J29" s="54"/>
      <c r="K29" s="54"/>
      <c r="L29" s="54"/>
    </row>
    <row r="30" spans="1:14" ht="12.75" customHeight="1" x14ac:dyDescent="0.25">
      <c r="A30" s="26"/>
      <c r="B30" s="63"/>
      <c r="C30" s="63"/>
      <c r="D30" s="63"/>
      <c r="E30" s="63"/>
      <c r="F30" s="63"/>
      <c r="G30" s="64"/>
      <c r="H30" s="35"/>
      <c r="I30" s="65"/>
      <c r="J30" s="51"/>
      <c r="K30" s="51"/>
      <c r="L30" s="51"/>
    </row>
    <row r="31" spans="1:14" x14ac:dyDescent="0.25">
      <c r="A31" s="27" t="s">
        <v>25</v>
      </c>
      <c r="B31" s="28">
        <v>8454419.5899999999</v>
      </c>
      <c r="C31" s="28"/>
      <c r="D31" s="28">
        <v>8487007.0299999993</v>
      </c>
      <c r="E31" s="28"/>
      <c r="F31" s="28"/>
      <c r="G31" s="35"/>
      <c r="H31" s="35"/>
      <c r="I31" s="54"/>
      <c r="J31" s="30"/>
      <c r="K31" s="30"/>
      <c r="L31" s="54"/>
    </row>
    <row r="32" spans="1:14" x14ac:dyDescent="0.25">
      <c r="A32" s="27" t="s">
        <v>26</v>
      </c>
      <c r="B32" s="35">
        <v>-9499278.4440000001</v>
      </c>
      <c r="C32" s="35"/>
      <c r="D32" s="35">
        <v>-8244822.3150000004</v>
      </c>
      <c r="E32" s="28"/>
      <c r="F32" s="28"/>
      <c r="G32" s="35"/>
      <c r="H32" s="35"/>
      <c r="I32" s="31"/>
      <c r="J32" s="30"/>
      <c r="K32" s="30"/>
      <c r="L32" s="54"/>
      <c r="N32" s="66"/>
    </row>
    <row r="33" spans="1:14" x14ac:dyDescent="0.25">
      <c r="A33" s="27" t="s">
        <v>27</v>
      </c>
      <c r="B33" s="35">
        <v>9804194.0160000008</v>
      </c>
      <c r="C33" s="35"/>
      <c r="D33" s="35">
        <v>10880004.128</v>
      </c>
      <c r="E33" s="68"/>
      <c r="F33" s="28"/>
      <c r="G33" s="67"/>
      <c r="H33" s="67"/>
      <c r="I33" s="26"/>
      <c r="J33" s="23"/>
      <c r="K33" s="23"/>
      <c r="L33" s="26"/>
      <c r="N33" s="66"/>
    </row>
    <row r="34" spans="1:14" x14ac:dyDescent="0.25">
      <c r="A34" s="27" t="s">
        <v>28</v>
      </c>
      <c r="B34" s="35">
        <v>-5301404.7740000002</v>
      </c>
      <c r="C34" s="35"/>
      <c r="D34" s="35">
        <v>-4536044.1380000003</v>
      </c>
      <c r="E34" s="28"/>
      <c r="F34" s="28"/>
      <c r="G34" s="35"/>
      <c r="H34" s="35"/>
      <c r="I34" s="54"/>
      <c r="J34" s="30"/>
      <c r="K34" s="30"/>
      <c r="L34" s="54"/>
      <c r="N34" s="69"/>
    </row>
    <row r="35" spans="1:14" x14ac:dyDescent="0.25">
      <c r="A35" s="27" t="s">
        <v>29</v>
      </c>
      <c r="B35" s="35">
        <v>1780353.48</v>
      </c>
      <c r="C35" s="35"/>
      <c r="D35" s="35">
        <v>1747478.9950000001</v>
      </c>
      <c r="E35" s="28"/>
      <c r="F35" s="28"/>
      <c r="G35" s="35"/>
      <c r="H35" s="35"/>
      <c r="I35" s="54"/>
      <c r="J35" s="30"/>
      <c r="K35" s="30"/>
      <c r="L35" s="54"/>
      <c r="N35" s="69"/>
    </row>
    <row r="36" spans="1:14" x14ac:dyDescent="0.25">
      <c r="A36" s="27" t="s">
        <v>30</v>
      </c>
      <c r="B36" s="35">
        <v>-26352.988000000001</v>
      </c>
      <c r="C36" s="35"/>
      <c r="D36" s="35">
        <v>-577962.26100000006</v>
      </c>
      <c r="E36" s="28"/>
      <c r="F36" s="28"/>
      <c r="G36" s="35"/>
      <c r="H36" s="35"/>
      <c r="I36" s="54"/>
      <c r="J36" s="30"/>
      <c r="K36" s="30"/>
      <c r="L36" s="54"/>
    </row>
    <row r="37" spans="1:14" x14ac:dyDescent="0.25">
      <c r="A37" s="27" t="s">
        <v>31</v>
      </c>
      <c r="B37" s="35">
        <v>-3.74</v>
      </c>
      <c r="C37" s="35"/>
      <c r="D37" s="35">
        <v>0</v>
      </c>
      <c r="E37" s="28"/>
      <c r="F37" s="28"/>
      <c r="G37" s="35"/>
      <c r="H37" s="35"/>
      <c r="I37" s="54"/>
      <c r="J37" s="30"/>
      <c r="K37" s="30"/>
      <c r="L37" s="54"/>
    </row>
    <row r="38" spans="1:14" x14ac:dyDescent="0.25">
      <c r="A38" s="27" t="s">
        <v>32</v>
      </c>
      <c r="B38" s="35">
        <v>-197378.448</v>
      </c>
      <c r="C38" s="35"/>
      <c r="D38" s="35">
        <v>-61500.277999999998</v>
      </c>
      <c r="E38" s="28"/>
      <c r="F38" s="28"/>
      <c r="G38" s="35"/>
      <c r="H38" s="35"/>
      <c r="I38" s="54"/>
      <c r="J38" s="30"/>
      <c r="K38" s="30"/>
      <c r="L38" s="54"/>
    </row>
    <row r="39" spans="1:14" x14ac:dyDescent="0.25">
      <c r="A39" s="27" t="s">
        <v>33</v>
      </c>
      <c r="B39" s="35">
        <v>6425980.9900000002</v>
      </c>
      <c r="C39" s="35"/>
      <c r="D39" s="35">
        <v>6353568.9720000001</v>
      </c>
      <c r="E39" s="28"/>
      <c r="F39" s="28"/>
      <c r="G39" s="35"/>
      <c r="H39" s="35"/>
      <c r="I39" s="54"/>
      <c r="J39" s="30"/>
      <c r="K39" s="30"/>
      <c r="L39" s="54"/>
    </row>
    <row r="40" spans="1:14" x14ac:dyDescent="0.25">
      <c r="A40" s="27" t="s">
        <v>34</v>
      </c>
      <c r="B40" s="35">
        <v>83.98</v>
      </c>
      <c r="C40" s="35"/>
      <c r="D40" s="35">
        <v>24590.12</v>
      </c>
      <c r="E40" s="28"/>
      <c r="F40" s="28"/>
      <c r="G40" s="35"/>
      <c r="H40" s="35"/>
      <c r="I40" s="54"/>
      <c r="J40" s="30"/>
      <c r="K40" s="30"/>
      <c r="L40" s="54"/>
    </row>
    <row r="41" spans="1:14" x14ac:dyDescent="0.25">
      <c r="A41" s="27"/>
      <c r="B41" s="35"/>
      <c r="C41" s="35"/>
      <c r="D41" s="35"/>
      <c r="E41" s="28"/>
      <c r="F41" s="28"/>
      <c r="G41" s="35"/>
      <c r="H41" s="35"/>
      <c r="I41" s="54"/>
      <c r="J41" s="30"/>
      <c r="K41" s="30"/>
      <c r="L41" s="54"/>
    </row>
    <row r="42" spans="1:14" x14ac:dyDescent="0.25">
      <c r="A42" s="70"/>
      <c r="B42" s="28"/>
      <c r="C42" s="71"/>
      <c r="D42" s="28"/>
      <c r="E42" s="72"/>
      <c r="F42" s="72"/>
      <c r="G42" s="73"/>
      <c r="H42" s="73"/>
      <c r="I42" s="8"/>
      <c r="J42" s="8"/>
      <c r="K42" s="8"/>
      <c r="L42" s="8"/>
    </row>
    <row r="43" spans="1:14" ht="12.75" customHeight="1" x14ac:dyDescent="0.25">
      <c r="A43" s="15"/>
      <c r="B43" s="72"/>
      <c r="C43" s="72"/>
      <c r="D43" s="72"/>
      <c r="E43" s="72"/>
      <c r="F43" s="74" t="s">
        <v>39</v>
      </c>
      <c r="G43" s="11"/>
      <c r="H43" s="11"/>
      <c r="I43" s="10"/>
      <c r="J43" s="10"/>
      <c r="K43" s="10"/>
      <c r="L43" s="8"/>
    </row>
    <row r="44" spans="1:14" x14ac:dyDescent="0.25">
      <c r="A44" s="10"/>
      <c r="B44" s="75" t="s">
        <v>5</v>
      </c>
      <c r="C44" s="72"/>
      <c r="D44" s="75" t="s">
        <v>5</v>
      </c>
      <c r="E44" s="72"/>
      <c r="F44" s="72"/>
      <c r="G44" s="8"/>
      <c r="H44" s="8"/>
      <c r="I44" s="76"/>
      <c r="J44" s="10"/>
      <c r="K44" s="10"/>
      <c r="L44" s="8"/>
    </row>
    <row r="45" spans="1:14" x14ac:dyDescent="0.25">
      <c r="A45" s="18" t="s">
        <v>35</v>
      </c>
      <c r="B45" s="19">
        <v>2019</v>
      </c>
      <c r="C45" s="72"/>
      <c r="D45" s="19">
        <v>2018</v>
      </c>
      <c r="E45" s="73"/>
      <c r="F45" s="77" t="s">
        <v>7</v>
      </c>
      <c r="G45" s="10"/>
      <c r="H45" s="21" t="s">
        <v>8</v>
      </c>
      <c r="I45" s="16"/>
      <c r="J45" s="10"/>
      <c r="K45" s="10"/>
      <c r="L45" s="8"/>
    </row>
    <row r="46" spans="1:14" ht="6" customHeight="1" x14ac:dyDescent="0.25">
      <c r="A46" s="23"/>
      <c r="B46" s="78"/>
      <c r="C46" s="68"/>
      <c r="D46" s="79"/>
      <c r="E46" s="67"/>
      <c r="F46" s="79"/>
      <c r="G46" s="67"/>
      <c r="H46" s="79"/>
      <c r="I46" s="24"/>
      <c r="J46" s="23"/>
      <c r="K46" s="23"/>
      <c r="L46" s="26"/>
    </row>
    <row r="47" spans="1:14" ht="12.75" customHeight="1" x14ac:dyDescent="0.25">
      <c r="A47" s="27" t="s">
        <v>9</v>
      </c>
      <c r="B47" s="80">
        <v>1228964973.3800001</v>
      </c>
      <c r="C47" s="80"/>
      <c r="D47" s="80">
        <v>1071455543.363</v>
      </c>
      <c r="E47" s="80"/>
      <c r="F47" s="80">
        <f>+B47-D47</f>
        <v>157509430.01700008</v>
      </c>
      <c r="G47" s="46"/>
      <c r="H47" s="53">
        <f>IF(D47=0,"n/a",IF(AND(F47/D47&lt;1,F47/D47&gt;-1),F47/D47,"n/a"))</f>
        <v>0.14700510067139316</v>
      </c>
      <c r="I47" s="81"/>
      <c r="J47" s="23"/>
      <c r="K47" s="23"/>
      <c r="L47" s="26"/>
    </row>
    <row r="48" spans="1:14" x14ac:dyDescent="0.25">
      <c r="A48" s="27" t="s">
        <v>10</v>
      </c>
      <c r="B48" s="80">
        <v>781256174.95000005</v>
      </c>
      <c r="C48" s="80"/>
      <c r="D48" s="80">
        <v>798034963.03600001</v>
      </c>
      <c r="E48" s="80"/>
      <c r="F48" s="80">
        <f>+B48-D48</f>
        <v>-16778788.085999966</v>
      </c>
      <c r="G48" s="46"/>
      <c r="H48" s="53">
        <f>IF(D48=0,"n/a",IF(AND(F48/D48&lt;1,F48/D48&gt;-1),F48/D48,"n/a"))</f>
        <v>-2.1025129052200511E-2</v>
      </c>
      <c r="I48" s="81"/>
      <c r="J48" s="23"/>
      <c r="K48" s="23"/>
      <c r="L48" s="26"/>
    </row>
    <row r="49" spans="1:12" ht="12.75" customHeight="1" x14ac:dyDescent="0.25">
      <c r="A49" s="27" t="s">
        <v>11</v>
      </c>
      <c r="B49" s="80">
        <v>98963070.275999993</v>
      </c>
      <c r="C49" s="80"/>
      <c r="D49" s="80">
        <v>111990034.838</v>
      </c>
      <c r="E49" s="80"/>
      <c r="F49" s="80">
        <f>+B49-D49</f>
        <v>-13026964.562000006</v>
      </c>
      <c r="G49" s="46"/>
      <c r="H49" s="53">
        <f>IF(D49=0,"n/a",IF(AND(F49/D49&lt;1,F49/D49&gt;-1),F49/D49,"n/a"))</f>
        <v>-0.11632253334722377</v>
      </c>
      <c r="I49" s="81"/>
      <c r="J49" s="23"/>
      <c r="K49" s="23"/>
      <c r="L49" s="26"/>
    </row>
    <row r="50" spans="1:12" x14ac:dyDescent="0.25">
      <c r="A50" s="27" t="s">
        <v>12</v>
      </c>
      <c r="B50" s="80">
        <v>6176844.3640000001</v>
      </c>
      <c r="C50" s="80"/>
      <c r="D50" s="80">
        <v>6579057.6129999999</v>
      </c>
      <c r="E50" s="80"/>
      <c r="F50" s="80">
        <f>+B50-D50</f>
        <v>-402213.24899999984</v>
      </c>
      <c r="G50" s="46"/>
      <c r="H50" s="53">
        <f>IF(D50=0,"n/a",IF(AND(F50/D50&lt;1,F50/D50&gt;-1),F50/D50,"n/a"))</f>
        <v>-6.1135389391520113E-2</v>
      </c>
      <c r="I50" s="81"/>
      <c r="J50" s="82"/>
      <c r="K50" s="82"/>
      <c r="L50" s="26"/>
    </row>
    <row r="51" spans="1:12" x14ac:dyDescent="0.25">
      <c r="A51" s="27" t="s">
        <v>13</v>
      </c>
      <c r="B51" s="80">
        <v>1004350</v>
      </c>
      <c r="C51" s="83"/>
      <c r="D51" s="80">
        <v>1098980</v>
      </c>
      <c r="E51" s="83"/>
      <c r="F51" s="80">
        <f>+B51-D51</f>
        <v>-94630</v>
      </c>
      <c r="G51" s="84"/>
      <c r="H51" s="53">
        <f>IF(D51=0,"n/a",IF(AND(F51/D51&lt;1,F51/D51&gt;-1),F51/D51,"n/a"))</f>
        <v>-8.6107117508962855E-2</v>
      </c>
      <c r="I51" s="81"/>
      <c r="J51" s="23"/>
      <c r="K51" s="23"/>
      <c r="L51" s="26"/>
    </row>
    <row r="52" spans="1:12" ht="6" customHeight="1" x14ac:dyDescent="0.25">
      <c r="A52" s="23"/>
      <c r="B52" s="85"/>
      <c r="C52" s="86"/>
      <c r="D52" s="85"/>
      <c r="E52" s="86"/>
      <c r="F52" s="85"/>
      <c r="G52" s="87"/>
      <c r="H52" s="88"/>
      <c r="I52" s="8"/>
      <c r="J52" s="8"/>
      <c r="K52" s="8"/>
      <c r="L52" s="8"/>
    </row>
    <row r="53" spans="1:12" ht="12.75" customHeight="1" x14ac:dyDescent="0.25">
      <c r="A53" s="44" t="s">
        <v>15</v>
      </c>
      <c r="B53" s="89">
        <f>SUM(B47:B52)</f>
        <v>2116365412.9700003</v>
      </c>
      <c r="C53" s="80"/>
      <c r="D53" s="89">
        <f>SUM(D47:D52)</f>
        <v>1989158578.8500001</v>
      </c>
      <c r="E53" s="80"/>
      <c r="F53" s="89">
        <f>SUM(F47:F52)</f>
        <v>127206834.12000011</v>
      </c>
      <c r="G53" s="46"/>
      <c r="H53" s="47">
        <f>IF(D53=0,"n/a",IF(AND(F53/D53&lt;1,F53/D53&gt;-1),F53/D53,"n/a"))</f>
        <v>6.3950071890971447E-2</v>
      </c>
      <c r="I53" s="81"/>
      <c r="J53" s="23"/>
      <c r="K53" s="23"/>
      <c r="L53" s="26"/>
    </row>
    <row r="54" spans="1:12" ht="12.75" customHeight="1" x14ac:dyDescent="0.25">
      <c r="A54" s="27" t="s">
        <v>16</v>
      </c>
      <c r="B54" s="80">
        <v>193603435.03</v>
      </c>
      <c r="C54" s="83"/>
      <c r="D54" s="80">
        <v>161208733.18099999</v>
      </c>
      <c r="E54" s="83"/>
      <c r="F54" s="80">
        <f>+B54-D54</f>
        <v>32394701.849000007</v>
      </c>
      <c r="G54" s="84"/>
      <c r="H54" s="53">
        <f>IF(D54=0,"n/a",IF(AND(F54/D54&lt;1,F54/D54&gt;-1),F54/D54,"n/a"))</f>
        <v>0.20094880227504966</v>
      </c>
      <c r="I54" s="81"/>
      <c r="J54" s="23"/>
      <c r="K54" s="23"/>
      <c r="L54" s="26"/>
    </row>
    <row r="55" spans="1:12" x14ac:dyDescent="0.25">
      <c r="A55" s="27" t="s">
        <v>17</v>
      </c>
      <c r="B55" s="80">
        <v>152729085</v>
      </c>
      <c r="C55" s="83"/>
      <c r="D55" s="80">
        <v>213587753</v>
      </c>
      <c r="E55" s="83"/>
      <c r="F55" s="80">
        <f>+B55-D55</f>
        <v>-60858668</v>
      </c>
      <c r="G55" s="84"/>
      <c r="H55" s="53">
        <f>IF(D55=0,"n/a",IF(AND(F55/D55&lt;1,F55/D55&gt;-1),F55/D55,"n/a"))</f>
        <v>-0.28493519476278212</v>
      </c>
      <c r="I55" s="81"/>
      <c r="J55" s="23"/>
      <c r="K55" s="23"/>
      <c r="L55" s="26"/>
    </row>
    <row r="56" spans="1:12" ht="6" customHeight="1" x14ac:dyDescent="0.25">
      <c r="A56" s="8"/>
      <c r="B56" s="90"/>
      <c r="C56" s="80"/>
      <c r="D56" s="90"/>
      <c r="E56" s="80"/>
      <c r="F56" s="90"/>
      <c r="G56" s="46"/>
      <c r="H56" s="91"/>
      <c r="I56" s="8"/>
      <c r="J56" s="8"/>
      <c r="K56" s="8"/>
      <c r="L56" s="8"/>
    </row>
    <row r="57" spans="1:12" ht="13.8" thickBot="1" x14ac:dyDescent="0.3">
      <c r="A57" s="44" t="s">
        <v>36</v>
      </c>
      <c r="B57" s="92">
        <f>SUM(B53:B55)</f>
        <v>2462697933.0000005</v>
      </c>
      <c r="C57" s="80"/>
      <c r="D57" s="92">
        <f>SUM(D53:D55)</f>
        <v>2363955065.0310001</v>
      </c>
      <c r="E57" s="80"/>
      <c r="F57" s="92">
        <f>SUM(F53:F55)</f>
        <v>98742867.969000101</v>
      </c>
      <c r="G57" s="46"/>
      <c r="H57" s="60">
        <f>IF(D57=0,"n/a",IF(AND(F57/D57&lt;1,F57/D57&gt;-1),F57/D57,"n/a"))</f>
        <v>4.1770196663067798E-2</v>
      </c>
      <c r="I57" s="81"/>
      <c r="J57" s="26"/>
      <c r="K57" s="26"/>
      <c r="L57" s="26"/>
    </row>
    <row r="58" spans="1:12" ht="12.75" customHeight="1" thickTop="1" x14ac:dyDescent="0.25">
      <c r="A58" s="10"/>
      <c r="B58" s="93"/>
      <c r="C58" s="94"/>
      <c r="D58" s="93"/>
      <c r="E58" s="94"/>
      <c r="F58" s="93"/>
      <c r="G58" s="94"/>
      <c r="H58" s="93"/>
      <c r="I58" s="76"/>
      <c r="J58" s="8"/>
      <c r="K58" s="8"/>
      <c r="L58" s="8"/>
    </row>
    <row r="59" spans="1:12" x14ac:dyDescent="0.25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1:12" x14ac:dyDescent="0.25">
      <c r="A60" s="100" t="s">
        <v>37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O4" sqref="O4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customWidth="1"/>
    <col min="9" max="9" width="0.6640625" style="2" customWidth="1"/>
    <col min="10" max="10" width="7.6640625" style="2" customWidth="1"/>
    <col min="11" max="11" width="0.88671875" style="2" customWidth="1"/>
    <col min="12" max="12" width="9" style="2" customWidth="1"/>
    <col min="13" max="13" width="9.109375" style="2"/>
    <col min="14" max="14" width="16.44140625" style="2" bestFit="1" customWidth="1"/>
    <col min="15" max="16384" width="9.109375" style="2"/>
  </cols>
  <sheetData>
    <row r="1" spans="1:14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3.8" x14ac:dyDescent="0.25">
      <c r="A3" s="1" t="s">
        <v>41</v>
      </c>
      <c r="B3" s="1"/>
      <c r="C3" s="1"/>
      <c r="D3" s="1"/>
      <c r="E3" s="1"/>
      <c r="F3" s="1"/>
      <c r="G3" s="1"/>
      <c r="H3" s="1"/>
      <c r="I3" s="1"/>
      <c r="J3" s="3"/>
      <c r="K3" s="3"/>
      <c r="L3" s="1"/>
    </row>
    <row r="4" spans="1:14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5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spans="1:14" x14ac:dyDescent="0.25">
      <c r="A6" s="9" t="s">
        <v>3</v>
      </c>
      <c r="B6" s="10"/>
      <c r="C6" s="10"/>
      <c r="D6" s="10"/>
      <c r="E6" s="8"/>
      <c r="F6" s="11" t="s">
        <v>39</v>
      </c>
      <c r="G6" s="11"/>
      <c r="H6" s="11"/>
      <c r="I6" s="12"/>
      <c r="J6" s="13" t="s">
        <v>4</v>
      </c>
      <c r="K6" s="13"/>
      <c r="L6" s="14"/>
    </row>
    <row r="7" spans="1:14" x14ac:dyDescent="0.25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  <c r="L7" s="8"/>
    </row>
    <row r="8" spans="1:14" ht="13.5" customHeight="1" x14ac:dyDescent="0.25">
      <c r="A8" s="18" t="s">
        <v>6</v>
      </c>
      <c r="B8" s="19">
        <v>2019</v>
      </c>
      <c r="C8" s="10"/>
      <c r="D8" s="19">
        <v>2018</v>
      </c>
      <c r="E8" s="8"/>
      <c r="F8" s="20" t="s">
        <v>7</v>
      </c>
      <c r="G8" s="10"/>
      <c r="H8" s="21" t="s">
        <v>8</v>
      </c>
      <c r="I8" s="22"/>
      <c r="J8" s="19">
        <v>2019</v>
      </c>
      <c r="K8" s="19"/>
      <c r="L8" s="19">
        <v>2018</v>
      </c>
    </row>
    <row r="9" spans="1:14" ht="6.6" customHeight="1" x14ac:dyDescent="0.25">
      <c r="A9" s="23"/>
      <c r="B9" s="24"/>
      <c r="C9" s="23"/>
      <c r="D9" s="24"/>
      <c r="E9" s="26"/>
      <c r="F9" s="24"/>
      <c r="G9" s="23"/>
      <c r="H9" s="25"/>
      <c r="I9" s="24"/>
      <c r="J9" s="24"/>
      <c r="K9" s="24"/>
      <c r="L9" s="24"/>
    </row>
    <row r="10" spans="1:14" x14ac:dyDescent="0.25">
      <c r="A10" s="27" t="s">
        <v>9</v>
      </c>
      <c r="B10" s="28">
        <v>111525127.44</v>
      </c>
      <c r="C10" s="28"/>
      <c r="D10" s="28">
        <v>118836853.36</v>
      </c>
      <c r="E10" s="28"/>
      <c r="F10" s="28">
        <f>B10-D10</f>
        <v>-7311725.9200000018</v>
      </c>
      <c r="G10" s="30"/>
      <c r="H10" s="29">
        <f>IF(D10=0,"n/a",IF(AND(F10/D10&lt;1,F10/D10&gt;-1),F10/D10,"n/a"))</f>
        <v>-6.1527427841345884E-2</v>
      </c>
      <c r="I10" s="31"/>
      <c r="J10" s="32">
        <f>IF(B47=0,"n/a",B10/B47)</f>
        <v>0.10735237166031149</v>
      </c>
      <c r="K10" s="32"/>
      <c r="L10" s="33">
        <f>IF(D47=0,"n/a",D10/D47)</f>
        <v>0.11446437520354201</v>
      </c>
      <c r="N10" s="34"/>
    </row>
    <row r="11" spans="1:14" x14ac:dyDescent="0.25">
      <c r="A11" s="27" t="s">
        <v>10</v>
      </c>
      <c r="B11" s="35">
        <v>78189856.109999999</v>
      </c>
      <c r="C11" s="35"/>
      <c r="D11" s="35">
        <v>77350053.620000005</v>
      </c>
      <c r="E11" s="35"/>
      <c r="F11" s="35">
        <f>B11-D11</f>
        <v>839802.48999999464</v>
      </c>
      <c r="G11" s="35"/>
      <c r="H11" s="29">
        <f>IF(D11=0,"n/a",IF(AND(F11/D11&lt;1,F11/D11&gt;-1),F11/D11,"n/a"))</f>
        <v>1.0857167522154777E-2</v>
      </c>
      <c r="I11" s="31"/>
      <c r="J11" s="36">
        <f>IF(B48=0,"n/a",B11/B48)</f>
        <v>0.10224210463017021</v>
      </c>
      <c r="K11" s="36"/>
      <c r="L11" s="37">
        <f>IF(D48=0,"n/a",D11/D48)</f>
        <v>0.10474230872503891</v>
      </c>
    </row>
    <row r="12" spans="1:14" x14ac:dyDescent="0.25">
      <c r="A12" s="27" t="s">
        <v>11</v>
      </c>
      <c r="B12" s="35">
        <v>10051682.890000001</v>
      </c>
      <c r="C12" s="35"/>
      <c r="D12" s="35">
        <v>8858454.1300000008</v>
      </c>
      <c r="E12" s="35"/>
      <c r="F12" s="35">
        <f>B12-D12</f>
        <v>1193228.7599999998</v>
      </c>
      <c r="G12" s="35"/>
      <c r="H12" s="29">
        <f>IF(D12=0,"n/a",IF(AND(F12/D12&lt;1,F12/D12&gt;-1),F12/D12,"n/a"))</f>
        <v>0.1346994342905741</v>
      </c>
      <c r="I12" s="31"/>
      <c r="J12" s="36">
        <f>IF(B49=0,"n/a",B12/B49)</f>
        <v>9.4571061723706995E-2</v>
      </c>
      <c r="K12" s="36"/>
      <c r="L12" s="37">
        <f>IF(D49=0,"n/a",D12/D49)</f>
        <v>0.10216732101265789</v>
      </c>
    </row>
    <row r="13" spans="1:14" x14ac:dyDescent="0.25">
      <c r="A13" s="27" t="s">
        <v>12</v>
      </c>
      <c r="B13" s="35">
        <v>1794950.29</v>
      </c>
      <c r="C13" s="35"/>
      <c r="D13" s="35">
        <v>1565109.29</v>
      </c>
      <c r="E13" s="35"/>
      <c r="F13" s="35">
        <f>B13-D13</f>
        <v>229841</v>
      </c>
      <c r="G13" s="35"/>
      <c r="H13" s="29">
        <f>IF(D13=0,"n/a",IF(AND(F13/D13&lt;1,F13/D13&gt;-1),F13/D13,"n/a"))</f>
        <v>0.14685300347300348</v>
      </c>
      <c r="I13" s="31"/>
      <c r="J13" s="36">
        <f>IF(B50=0,"n/a",B13/B50)</f>
        <v>0.25910229342138941</v>
      </c>
      <c r="K13" s="36"/>
      <c r="L13" s="37">
        <f>IF(D50=0,"n/a",D13/D50)</f>
        <v>0.24709211322856967</v>
      </c>
      <c r="M13" s="38"/>
    </row>
    <row r="14" spans="1:14" x14ac:dyDescent="0.25">
      <c r="A14" s="27" t="s">
        <v>13</v>
      </c>
      <c r="B14" s="35">
        <v>32118.21</v>
      </c>
      <c r="C14" s="39"/>
      <c r="D14" s="35">
        <v>39356.03</v>
      </c>
      <c r="E14" s="35"/>
      <c r="F14" s="35">
        <f>B14-D14</f>
        <v>-7237.82</v>
      </c>
      <c r="G14" s="39"/>
      <c r="H14" s="29">
        <f>IF(D14=0,"n/a",IF(AND(F14/D14&lt;1,F14/D14&gt;-1),F14/D14,"n/a"))</f>
        <v>-0.18390625273941502</v>
      </c>
      <c r="I14" s="40"/>
      <c r="J14" s="36">
        <f>IF(B51=0,"n/a",B14/B51)</f>
        <v>4.4210728444003963E-2</v>
      </c>
      <c r="K14" s="36"/>
      <c r="L14" s="37">
        <f>IF(D51=0,"n/a",D14/D51)</f>
        <v>4.6870272008384145E-2</v>
      </c>
    </row>
    <row r="15" spans="1:14" ht="8.4" customHeight="1" x14ac:dyDescent="0.25">
      <c r="A15" s="23"/>
      <c r="B15" s="41"/>
      <c r="C15" s="35"/>
      <c r="D15" s="41"/>
      <c r="E15" s="35"/>
      <c r="F15" s="41"/>
      <c r="G15" s="35"/>
      <c r="H15" s="42" t="s">
        <v>3</v>
      </c>
      <c r="I15" s="31"/>
      <c r="J15" s="43"/>
      <c r="K15" s="43"/>
      <c r="L15" s="43" t="s">
        <v>14</v>
      </c>
    </row>
    <row r="16" spans="1:14" x14ac:dyDescent="0.25">
      <c r="A16" s="44" t="s">
        <v>15</v>
      </c>
      <c r="B16" s="45">
        <f>SUM(B10:B15)</f>
        <v>201593734.94</v>
      </c>
      <c r="C16" s="35"/>
      <c r="D16" s="45">
        <f>SUM(D10:D15)</f>
        <v>206649826.43000001</v>
      </c>
      <c r="E16" s="35"/>
      <c r="F16" s="45">
        <f>SUM(F10:F15)</f>
        <v>-5056091.4900000077</v>
      </c>
      <c r="G16" s="46"/>
      <c r="H16" s="47">
        <f>IF(D16=0,"n/a",IF(AND(F16/D16&lt;1,F16/D16&gt;-1),F16/D16,"n/a"))</f>
        <v>-2.4466952512600799E-2</v>
      </c>
      <c r="I16" s="31"/>
      <c r="J16" s="48">
        <f>IF(B53=0,"n/a",B16/B53)</f>
        <v>0.10513018241005821</v>
      </c>
      <c r="K16" s="48"/>
      <c r="L16" s="48">
        <f>IF(D53=0,"n/a",D16/D53)</f>
        <v>0.11047495306101307</v>
      </c>
    </row>
    <row r="17" spans="1:14" x14ac:dyDescent="0.25">
      <c r="A17" s="27" t="s">
        <v>16</v>
      </c>
      <c r="B17" s="35">
        <v>1196660.08</v>
      </c>
      <c r="C17" s="35"/>
      <c r="D17" s="35">
        <v>1136794.83</v>
      </c>
      <c r="E17" s="35"/>
      <c r="F17" s="35">
        <f>B17-D17</f>
        <v>59865.25</v>
      </c>
      <c r="G17" s="35"/>
      <c r="H17" s="29">
        <f>IF(D17=0,"n/a",IF(AND(F17/D17&lt;1,F17/D17&gt;-1),F17/D17,"n/a"))</f>
        <v>5.2661437596439452E-2</v>
      </c>
      <c r="I17" s="40"/>
      <c r="J17" s="37">
        <f>IF(B54=0,"n/a",B17/B54)</f>
        <v>7.0890807025932E-3</v>
      </c>
      <c r="K17" s="37"/>
      <c r="L17" s="37">
        <f>IF(D54=0,"n/a",D17/D54)</f>
        <v>6.4736076751434725E-3</v>
      </c>
    </row>
    <row r="18" spans="1:14" ht="12.75" customHeight="1" x14ac:dyDescent="0.25">
      <c r="A18" s="27" t="s">
        <v>17</v>
      </c>
      <c r="B18" s="35">
        <v>9141668.0800000001</v>
      </c>
      <c r="C18" s="39"/>
      <c r="D18" s="35">
        <v>4383362.28</v>
      </c>
      <c r="E18" s="35"/>
      <c r="F18" s="35">
        <f>B18-D18</f>
        <v>4758305.8</v>
      </c>
      <c r="G18" s="39"/>
      <c r="H18" s="29" t="str">
        <f>IF(D18=0,"n/a",IF(AND(F18/D18&lt;1,F18/D18&gt;-1),F18/D18,"n/a"))</f>
        <v>n/a</v>
      </c>
      <c r="I18" s="31"/>
      <c r="J18" s="48">
        <f>IF(B55=0,"n/a",B18/B55)</f>
        <v>3.962206957458083E-2</v>
      </c>
      <c r="K18" s="48"/>
      <c r="L18" s="48">
        <f>IF(D55=0,"n/a",D18/D55)</f>
        <v>1.953476074447269E-2</v>
      </c>
    </row>
    <row r="19" spans="1:14" ht="6" customHeight="1" x14ac:dyDescent="0.25">
      <c r="A19" s="26"/>
      <c r="B19" s="49"/>
      <c r="C19" s="50"/>
      <c r="D19" s="49"/>
      <c r="E19" s="50"/>
      <c r="F19" s="49"/>
      <c r="G19" s="50"/>
      <c r="H19" s="49" t="s">
        <v>3</v>
      </c>
      <c r="I19" s="51"/>
      <c r="J19" s="51"/>
      <c r="K19" s="51"/>
      <c r="L19" s="51"/>
    </row>
    <row r="20" spans="1:14" x14ac:dyDescent="0.25">
      <c r="A20" s="52" t="s">
        <v>18</v>
      </c>
      <c r="B20" s="35">
        <f>SUM(B16:B18)</f>
        <v>211932063.10000002</v>
      </c>
      <c r="C20" s="35"/>
      <c r="D20" s="35">
        <f>SUM(D16:D18)</f>
        <v>212169983.54000002</v>
      </c>
      <c r="E20" s="35"/>
      <c r="F20" s="35">
        <f>SUM(F16:F18)</f>
        <v>-237920.44000000786</v>
      </c>
      <c r="G20" s="35"/>
      <c r="H20" s="53">
        <f>IF(D20=0,"n/a",IF(AND(F20/D20&lt;1,F20/D20&gt;-1),F20/D20,"n/a"))</f>
        <v>-1.1213671040095695E-3</v>
      </c>
      <c r="I20" s="31"/>
      <c r="J20" s="30"/>
      <c r="K20" s="30"/>
      <c r="L20" s="54"/>
    </row>
    <row r="21" spans="1:14" ht="6.6" customHeight="1" x14ac:dyDescent="0.25">
      <c r="A21" s="55"/>
      <c r="B21" s="39"/>
      <c r="C21" s="39"/>
      <c r="D21" s="39"/>
      <c r="E21" s="39"/>
      <c r="F21" s="39"/>
      <c r="G21" s="39"/>
      <c r="H21" s="56" t="s">
        <v>3</v>
      </c>
      <c r="I21" s="40"/>
      <c r="J21" s="56"/>
      <c r="K21" s="56"/>
      <c r="L21" s="56"/>
    </row>
    <row r="22" spans="1:14" x14ac:dyDescent="0.25">
      <c r="A22" s="27" t="s">
        <v>19</v>
      </c>
      <c r="B22" s="35">
        <v>52041346.479999997</v>
      </c>
      <c r="C22" s="35"/>
      <c r="D22" s="35">
        <v>-601940.29</v>
      </c>
      <c r="E22" s="35"/>
      <c r="F22" s="35">
        <f>B22-D22</f>
        <v>52643286.769999996</v>
      </c>
      <c r="G22" s="35"/>
      <c r="H22" s="29" t="str">
        <f>IF(D22=0,"n/a",IF(AND(F22/D22&lt;1,F22/D22&gt;-1),F22/D22,"n/a"))</f>
        <v>n/a</v>
      </c>
      <c r="I22" s="40"/>
      <c r="J22" s="56"/>
      <c r="K22" s="56"/>
      <c r="L22" s="56"/>
    </row>
    <row r="23" spans="1:14" x14ac:dyDescent="0.25">
      <c r="A23" s="27" t="s">
        <v>20</v>
      </c>
      <c r="B23" s="35">
        <v>1807275.85</v>
      </c>
      <c r="C23" s="35"/>
      <c r="D23" s="35">
        <v>1626581.94</v>
      </c>
      <c r="E23" s="35"/>
      <c r="F23" s="35">
        <f>B23-D23</f>
        <v>180693.91000000015</v>
      </c>
      <c r="G23" s="35"/>
      <c r="H23" s="29">
        <f>IF(D23=0,"n/a",IF(AND(F23/D23&lt;1,F23/D23&gt;-1),F23/D23,"n/a"))</f>
        <v>0.11108810786378223</v>
      </c>
      <c r="I23" s="40"/>
      <c r="J23" s="56"/>
      <c r="K23" s="56"/>
      <c r="L23" s="56"/>
    </row>
    <row r="24" spans="1:14" x14ac:dyDescent="0.25">
      <c r="A24" s="27" t="s">
        <v>21</v>
      </c>
      <c r="B24" s="35">
        <v>1572309.95</v>
      </c>
      <c r="C24" s="35"/>
      <c r="D24" s="35">
        <v>-3719561.39</v>
      </c>
      <c r="E24" s="35"/>
      <c r="F24" s="35">
        <f>B24-D24</f>
        <v>5291871.34</v>
      </c>
      <c r="G24" s="35"/>
      <c r="H24" s="29" t="str">
        <f>IF(D24=0,"n/a",IF(AND(F24/D24&lt;1,F24/D24&gt;-1),F24/D24,"n/a"))</f>
        <v>n/a</v>
      </c>
      <c r="I24" s="40"/>
      <c r="J24" s="56"/>
      <c r="K24" s="56"/>
      <c r="L24" s="56"/>
    </row>
    <row r="25" spans="1:14" x14ac:dyDescent="0.25">
      <c r="A25" s="27" t="s">
        <v>22</v>
      </c>
      <c r="B25" s="45">
        <v>10341875.41</v>
      </c>
      <c r="C25" s="39"/>
      <c r="D25" s="45">
        <v>12254804.09</v>
      </c>
      <c r="E25" s="35"/>
      <c r="F25" s="45">
        <f>B25-D25</f>
        <v>-1912928.6799999997</v>
      </c>
      <c r="G25" s="39"/>
      <c r="H25" s="47">
        <f>IF(D25=0,"n/a",IF(AND(F25/D25&lt;1,F25/D25&gt;-1),F25/D25,"n/a"))</f>
        <v>-0.15609622691242872</v>
      </c>
      <c r="I25" s="40"/>
      <c r="J25" s="56"/>
      <c r="K25" s="56"/>
      <c r="L25" s="56"/>
    </row>
    <row r="26" spans="1:14" ht="12.75" customHeight="1" x14ac:dyDescent="0.25">
      <c r="A26" s="27" t="s">
        <v>23</v>
      </c>
      <c r="B26" s="45">
        <f>SUM(B22:B25)</f>
        <v>65762807.689999998</v>
      </c>
      <c r="C26" s="35"/>
      <c r="D26" s="45">
        <f>SUM(D22:D25)</f>
        <v>9559884.3499999996</v>
      </c>
      <c r="E26" s="35"/>
      <c r="F26" s="45">
        <f>SUM(F22:F25)</f>
        <v>56202923.339999996</v>
      </c>
      <c r="G26" s="35"/>
      <c r="H26" s="47" t="str">
        <f>IF(D26=0,"n/a",IF(AND(F26/D26&lt;1,F26/D26&gt;-1),F26/D26,"n/a"))</f>
        <v>n/a</v>
      </c>
      <c r="I26" s="31"/>
      <c r="J26" s="54"/>
      <c r="K26" s="54"/>
      <c r="L26" s="54"/>
    </row>
    <row r="27" spans="1:14" ht="6.6" customHeight="1" x14ac:dyDescent="0.25">
      <c r="A27" s="55"/>
      <c r="B27" s="57"/>
      <c r="C27" s="57"/>
      <c r="D27" s="57"/>
      <c r="E27" s="57"/>
      <c r="F27" s="57"/>
      <c r="G27" s="39"/>
      <c r="H27" s="56" t="s">
        <v>3</v>
      </c>
      <c r="I27" s="40"/>
      <c r="J27" s="56"/>
      <c r="K27" s="56"/>
      <c r="L27" s="56"/>
    </row>
    <row r="28" spans="1:14" ht="13.8" thickBot="1" x14ac:dyDescent="0.3">
      <c r="A28" s="58" t="s">
        <v>24</v>
      </c>
      <c r="B28" s="59">
        <f>+B26+B20</f>
        <v>277694870.79000002</v>
      </c>
      <c r="C28" s="28"/>
      <c r="D28" s="59">
        <f>+D26+D20</f>
        <v>221729867.89000002</v>
      </c>
      <c r="E28" s="28"/>
      <c r="F28" s="59">
        <f>+F26+F20</f>
        <v>55965002.899999991</v>
      </c>
      <c r="G28" s="35"/>
      <c r="H28" s="60">
        <f>IF(D28=0,"n/a",IF(AND(F28/D28&lt;1,F28/D28&gt;-1),F28/D28,"n/a"))</f>
        <v>0.25240173294003032</v>
      </c>
      <c r="I28" s="31"/>
      <c r="J28" s="54"/>
      <c r="K28" s="54"/>
      <c r="L28" s="54"/>
    </row>
    <row r="29" spans="1:14" ht="4.2" customHeight="1" thickTop="1" x14ac:dyDescent="0.25">
      <c r="A29" s="61"/>
      <c r="B29" s="57"/>
      <c r="C29" s="28"/>
      <c r="D29" s="57"/>
      <c r="E29" s="28"/>
      <c r="F29" s="57"/>
      <c r="G29" s="35"/>
      <c r="H29" s="62"/>
      <c r="I29" s="31"/>
      <c r="J29" s="54"/>
      <c r="K29" s="54"/>
      <c r="L29" s="54"/>
    </row>
    <row r="30" spans="1:14" ht="12.75" customHeight="1" x14ac:dyDescent="0.25">
      <c r="A30" s="26"/>
      <c r="B30" s="63"/>
      <c r="C30" s="63"/>
      <c r="D30" s="63"/>
      <c r="E30" s="63"/>
      <c r="F30" s="63"/>
      <c r="G30" s="64"/>
      <c r="H30" s="35"/>
      <c r="I30" s="65"/>
      <c r="J30" s="51"/>
      <c r="K30" s="51"/>
      <c r="L30" s="51"/>
    </row>
    <row r="31" spans="1:14" x14ac:dyDescent="0.25">
      <c r="A31" s="27" t="s">
        <v>25</v>
      </c>
      <c r="B31" s="28">
        <v>8385565.04</v>
      </c>
      <c r="C31" s="28"/>
      <c r="D31" s="28">
        <v>8282412.1200000001</v>
      </c>
      <c r="E31" s="28"/>
      <c r="F31" s="28"/>
      <c r="G31" s="35"/>
      <c r="H31" s="35"/>
      <c r="I31" s="54"/>
      <c r="J31" s="30"/>
      <c r="K31" s="30"/>
      <c r="L31" s="54"/>
    </row>
    <row r="32" spans="1:14" x14ac:dyDescent="0.25">
      <c r="A32" s="27" t="s">
        <v>26</v>
      </c>
      <c r="B32" s="35">
        <v>-7931798.5949999997</v>
      </c>
      <c r="C32" s="35"/>
      <c r="D32" s="35">
        <v>-7982651.9139999999</v>
      </c>
      <c r="E32" s="28"/>
      <c r="F32" s="28"/>
      <c r="G32" s="35"/>
      <c r="H32" s="35"/>
      <c r="I32" s="31"/>
      <c r="J32" s="30"/>
      <c r="K32" s="30"/>
      <c r="L32" s="54"/>
      <c r="N32" s="66"/>
    </row>
    <row r="33" spans="1:14" x14ac:dyDescent="0.25">
      <c r="A33" s="27" t="s">
        <v>27</v>
      </c>
      <c r="B33" s="35">
        <v>8884838.8330000006</v>
      </c>
      <c r="C33" s="35"/>
      <c r="D33" s="35">
        <v>10261170.609999999</v>
      </c>
      <c r="E33" s="68"/>
      <c r="F33" s="28"/>
      <c r="G33" s="67"/>
      <c r="H33" s="67"/>
      <c r="I33" s="26"/>
      <c r="J33" s="23"/>
      <c r="K33" s="23"/>
      <c r="L33" s="26"/>
      <c r="N33" s="66"/>
    </row>
    <row r="34" spans="1:14" x14ac:dyDescent="0.25">
      <c r="A34" s="27" t="s">
        <v>28</v>
      </c>
      <c r="B34" s="35">
        <v>-1863978.8259999999</v>
      </c>
      <c r="C34" s="35"/>
      <c r="D34" s="35">
        <v>-4263182.3099999996</v>
      </c>
      <c r="E34" s="28"/>
      <c r="F34" s="28"/>
      <c r="G34" s="35"/>
      <c r="H34" s="35"/>
      <c r="I34" s="54"/>
      <c r="J34" s="30"/>
      <c r="K34" s="30"/>
      <c r="L34" s="54"/>
      <c r="N34" s="69"/>
    </row>
    <row r="35" spans="1:14" x14ac:dyDescent="0.25">
      <c r="A35" s="27" t="s">
        <v>29</v>
      </c>
      <c r="B35" s="35">
        <v>1607627.0360000001</v>
      </c>
      <c r="C35" s="35"/>
      <c r="D35" s="35">
        <v>1657962.47</v>
      </c>
      <c r="E35" s="28"/>
      <c r="F35" s="28"/>
      <c r="G35" s="35"/>
      <c r="H35" s="35"/>
      <c r="I35" s="54"/>
      <c r="J35" s="30"/>
      <c r="K35" s="30"/>
      <c r="L35" s="54"/>
      <c r="N35" s="69"/>
    </row>
    <row r="36" spans="1:14" x14ac:dyDescent="0.25">
      <c r="A36" s="27" t="s">
        <v>30</v>
      </c>
      <c r="B36" s="35">
        <v>62404.576999999997</v>
      </c>
      <c r="C36" s="35"/>
      <c r="D36" s="35">
        <v>-555445.5</v>
      </c>
      <c r="E36" s="28"/>
      <c r="F36" s="28"/>
      <c r="G36" s="35"/>
      <c r="H36" s="35"/>
      <c r="I36" s="54"/>
      <c r="J36" s="30"/>
      <c r="K36" s="30"/>
      <c r="L36" s="54"/>
    </row>
    <row r="37" spans="1:14" x14ac:dyDescent="0.25">
      <c r="A37" s="27" t="s">
        <v>31</v>
      </c>
      <c r="B37" s="35">
        <v>0</v>
      </c>
      <c r="C37" s="35"/>
      <c r="D37" s="35">
        <v>-60.8</v>
      </c>
      <c r="E37" s="28"/>
      <c r="F37" s="28"/>
      <c r="G37" s="35"/>
      <c r="H37" s="35"/>
      <c r="I37" s="54"/>
      <c r="J37" s="30"/>
      <c r="K37" s="30"/>
      <c r="L37" s="54"/>
    </row>
    <row r="38" spans="1:14" x14ac:dyDescent="0.25">
      <c r="A38" s="27" t="s">
        <v>32</v>
      </c>
      <c r="B38" s="35">
        <v>-129257.128</v>
      </c>
      <c r="C38" s="35"/>
      <c r="D38" s="35">
        <v>-59734.09</v>
      </c>
      <c r="E38" s="28"/>
      <c r="F38" s="28"/>
      <c r="G38" s="35"/>
      <c r="H38" s="35"/>
      <c r="I38" s="54"/>
      <c r="J38" s="30"/>
      <c r="K38" s="30"/>
      <c r="L38" s="54"/>
    </row>
    <row r="39" spans="1:14" x14ac:dyDescent="0.25">
      <c r="A39" s="27" t="s">
        <v>33</v>
      </c>
      <c r="B39" s="35">
        <v>5762886.0499999998</v>
      </c>
      <c r="C39" s="35"/>
      <c r="D39" s="35">
        <v>5778030.3700000001</v>
      </c>
      <c r="E39" s="28"/>
      <c r="F39" s="28"/>
      <c r="G39" s="35"/>
      <c r="H39" s="35"/>
      <c r="I39" s="54"/>
      <c r="J39" s="30"/>
      <c r="K39" s="30"/>
      <c r="L39" s="54"/>
    </row>
    <row r="40" spans="1:14" x14ac:dyDescent="0.25">
      <c r="A40" s="27" t="s">
        <v>34</v>
      </c>
      <c r="B40" s="35">
        <v>0</v>
      </c>
      <c r="C40" s="35"/>
      <c r="D40" s="35">
        <v>785.62</v>
      </c>
      <c r="E40" s="28"/>
      <c r="F40" s="28"/>
      <c r="G40" s="35"/>
      <c r="H40" s="35"/>
      <c r="I40" s="54"/>
      <c r="J40" s="30"/>
      <c r="K40" s="30"/>
      <c r="L40" s="54"/>
    </row>
    <row r="41" spans="1:14" x14ac:dyDescent="0.25">
      <c r="A41" s="27"/>
      <c r="B41" s="35"/>
      <c r="C41" s="35"/>
      <c r="D41" s="35"/>
      <c r="E41" s="28"/>
      <c r="F41" s="28"/>
      <c r="G41" s="35"/>
      <c r="H41" s="35"/>
      <c r="I41" s="54"/>
      <c r="J41" s="30"/>
      <c r="K41" s="30"/>
      <c r="L41" s="54"/>
    </row>
    <row r="42" spans="1:14" x14ac:dyDescent="0.25">
      <c r="A42" s="70"/>
      <c r="B42" s="28"/>
      <c r="C42" s="71"/>
      <c r="D42" s="28"/>
      <c r="E42" s="72"/>
      <c r="F42" s="72"/>
      <c r="G42" s="73"/>
      <c r="H42" s="73"/>
      <c r="I42" s="8"/>
      <c r="J42" s="8"/>
      <c r="K42" s="8"/>
      <c r="L42" s="8"/>
    </row>
    <row r="43" spans="1:14" ht="12.75" customHeight="1" x14ac:dyDescent="0.25">
      <c r="A43" s="15"/>
      <c r="B43" s="72"/>
      <c r="C43" s="72"/>
      <c r="D43" s="72"/>
      <c r="E43" s="72"/>
      <c r="F43" s="74" t="s">
        <v>39</v>
      </c>
      <c r="G43" s="11"/>
      <c r="H43" s="11"/>
      <c r="I43" s="10"/>
      <c r="J43" s="10"/>
      <c r="K43" s="10"/>
      <c r="L43" s="8"/>
    </row>
    <row r="44" spans="1:14" x14ac:dyDescent="0.25">
      <c r="A44" s="10"/>
      <c r="B44" s="75" t="s">
        <v>5</v>
      </c>
      <c r="C44" s="72"/>
      <c r="D44" s="75" t="s">
        <v>5</v>
      </c>
      <c r="E44" s="72"/>
      <c r="F44" s="72"/>
      <c r="G44" s="8"/>
      <c r="H44" s="8"/>
      <c r="I44" s="76"/>
      <c r="J44" s="10"/>
      <c r="K44" s="10"/>
      <c r="L44" s="8"/>
    </row>
    <row r="45" spans="1:14" x14ac:dyDescent="0.25">
      <c r="A45" s="18" t="s">
        <v>35</v>
      </c>
      <c r="B45" s="19">
        <v>2019</v>
      </c>
      <c r="C45" s="72"/>
      <c r="D45" s="19">
        <v>2018</v>
      </c>
      <c r="E45" s="73"/>
      <c r="F45" s="77" t="s">
        <v>7</v>
      </c>
      <c r="G45" s="10"/>
      <c r="H45" s="21" t="s">
        <v>8</v>
      </c>
      <c r="I45" s="16"/>
      <c r="J45" s="10"/>
      <c r="K45" s="10"/>
      <c r="L45" s="8"/>
    </row>
    <row r="46" spans="1:14" ht="6" customHeight="1" x14ac:dyDescent="0.25">
      <c r="A46" s="23"/>
      <c r="B46" s="78"/>
      <c r="C46" s="68"/>
      <c r="D46" s="79"/>
      <c r="E46" s="67"/>
      <c r="F46" s="79"/>
      <c r="G46" s="67"/>
      <c r="H46" s="79"/>
      <c r="I46" s="24"/>
      <c r="J46" s="23"/>
      <c r="K46" s="23"/>
      <c r="L46" s="26"/>
    </row>
    <row r="47" spans="1:14" ht="12.75" customHeight="1" x14ac:dyDescent="0.25">
      <c r="A47" s="27" t="s">
        <v>9</v>
      </c>
      <c r="B47" s="80">
        <v>1038869712.1</v>
      </c>
      <c r="C47" s="80"/>
      <c r="D47" s="80">
        <v>1038199467.29</v>
      </c>
      <c r="E47" s="80"/>
      <c r="F47" s="80">
        <f>+B47-D47</f>
        <v>670244.81000006199</v>
      </c>
      <c r="G47" s="46"/>
      <c r="H47" s="53">
        <f>IF(D47=0,"n/a",IF(AND(F47/D47&lt;1,F47/D47&gt;-1),F47/D47,"n/a"))</f>
        <v>6.4558385080816332E-4</v>
      </c>
      <c r="I47" s="81"/>
      <c r="J47" s="23"/>
      <c r="K47" s="23"/>
      <c r="L47" s="26"/>
    </row>
    <row r="48" spans="1:14" x14ac:dyDescent="0.25">
      <c r="A48" s="27" t="s">
        <v>10</v>
      </c>
      <c r="B48" s="80">
        <v>764752020.63600004</v>
      </c>
      <c r="C48" s="80"/>
      <c r="D48" s="80">
        <v>738479555.79299998</v>
      </c>
      <c r="E48" s="80"/>
      <c r="F48" s="80">
        <f>+B48-D48</f>
        <v>26272464.843000054</v>
      </c>
      <c r="G48" s="46"/>
      <c r="H48" s="53">
        <f>IF(D48=0,"n/a",IF(AND(F48/D48&lt;1,F48/D48&gt;-1),F48/D48,"n/a"))</f>
        <v>3.557642813115923E-2</v>
      </c>
      <c r="I48" s="81"/>
      <c r="J48" s="23"/>
      <c r="K48" s="23"/>
      <c r="L48" s="26"/>
    </row>
    <row r="49" spans="1:12" ht="12.75" customHeight="1" x14ac:dyDescent="0.25">
      <c r="A49" s="27" t="s">
        <v>11</v>
      </c>
      <c r="B49" s="80">
        <v>106287089.37800001</v>
      </c>
      <c r="C49" s="80"/>
      <c r="D49" s="80">
        <v>86705357.859999999</v>
      </c>
      <c r="E49" s="80"/>
      <c r="F49" s="80">
        <f>+B49-D49</f>
        <v>19581731.518000007</v>
      </c>
      <c r="G49" s="46"/>
      <c r="H49" s="53">
        <f>IF(D49=0,"n/a",IF(AND(F49/D49&lt;1,F49/D49&gt;-1),F49/D49,"n/a"))</f>
        <v>0.22584223168328213</v>
      </c>
      <c r="I49" s="81"/>
      <c r="J49" s="23"/>
      <c r="K49" s="23"/>
      <c r="L49" s="26"/>
    </row>
    <row r="50" spans="1:12" x14ac:dyDescent="0.25">
      <c r="A50" s="27" t="s">
        <v>12</v>
      </c>
      <c r="B50" s="80">
        <v>6927573.9179999996</v>
      </c>
      <c r="C50" s="80"/>
      <c r="D50" s="80">
        <v>6334112.6900000004</v>
      </c>
      <c r="E50" s="80"/>
      <c r="F50" s="80">
        <f>+B50-D50</f>
        <v>593461.22799999919</v>
      </c>
      <c r="G50" s="46"/>
      <c r="H50" s="53">
        <f>IF(D50=0,"n/a",IF(AND(F50/D50&lt;1,F50/D50&gt;-1),F50/D50,"n/a"))</f>
        <v>9.3692874921048983E-2</v>
      </c>
      <c r="I50" s="81"/>
      <c r="J50" s="82"/>
      <c r="K50" s="82"/>
      <c r="L50" s="26"/>
    </row>
    <row r="51" spans="1:12" x14ac:dyDescent="0.25">
      <c r="A51" s="27" t="s">
        <v>13</v>
      </c>
      <c r="B51" s="80">
        <v>726480</v>
      </c>
      <c r="C51" s="83"/>
      <c r="D51" s="80">
        <v>839680</v>
      </c>
      <c r="E51" s="83"/>
      <c r="F51" s="80">
        <f>+B51-D51</f>
        <v>-113200</v>
      </c>
      <c r="G51" s="84"/>
      <c r="H51" s="53">
        <f>IF(D51=0,"n/a",IF(AND(F51/D51&lt;1,F51/D51&gt;-1),F51/D51,"n/a"))</f>
        <v>-0.13481326219512196</v>
      </c>
      <c r="I51" s="81"/>
      <c r="J51" s="23"/>
      <c r="K51" s="23"/>
      <c r="L51" s="26"/>
    </row>
    <row r="52" spans="1:12" ht="6" customHeight="1" x14ac:dyDescent="0.25">
      <c r="A52" s="23"/>
      <c r="B52" s="85"/>
      <c r="C52" s="86"/>
      <c r="D52" s="85"/>
      <c r="E52" s="86"/>
      <c r="F52" s="85"/>
      <c r="G52" s="87"/>
      <c r="H52" s="88"/>
      <c r="I52" s="8"/>
      <c r="J52" s="8"/>
      <c r="K52" s="8"/>
      <c r="L52" s="8"/>
    </row>
    <row r="53" spans="1:12" ht="12.75" customHeight="1" x14ac:dyDescent="0.25">
      <c r="A53" s="44" t="s">
        <v>15</v>
      </c>
      <c r="B53" s="89">
        <f>SUM(B47:B52)</f>
        <v>1917562876.0320001</v>
      </c>
      <c r="C53" s="80"/>
      <c r="D53" s="89">
        <f>SUM(D47:D52)</f>
        <v>1870558173.6329999</v>
      </c>
      <c r="E53" s="80"/>
      <c r="F53" s="89">
        <f>SUM(F47:F52)</f>
        <v>47004702.399000123</v>
      </c>
      <c r="G53" s="46"/>
      <c r="H53" s="47">
        <f>IF(D53=0,"n/a",IF(AND(F53/D53&lt;1,F53/D53&gt;-1),F53/D53,"n/a"))</f>
        <v>2.5128703860467245E-2</v>
      </c>
      <c r="I53" s="81"/>
      <c r="J53" s="23"/>
      <c r="K53" s="23"/>
      <c r="L53" s="26"/>
    </row>
    <row r="54" spans="1:12" ht="12.75" customHeight="1" x14ac:dyDescent="0.25">
      <c r="A54" s="27" t="s">
        <v>16</v>
      </c>
      <c r="B54" s="80">
        <v>168803280.736</v>
      </c>
      <c r="C54" s="83"/>
      <c r="D54" s="80">
        <v>175604529.50600001</v>
      </c>
      <c r="E54" s="83"/>
      <c r="F54" s="80">
        <f>+B54-D54</f>
        <v>-6801248.7700000107</v>
      </c>
      <c r="G54" s="84"/>
      <c r="H54" s="53">
        <f>IF(D54=0,"n/a",IF(AND(F54/D54&lt;1,F54/D54&gt;-1),F54/D54,"n/a"))</f>
        <v>-3.8730485991066807E-2</v>
      </c>
      <c r="I54" s="81"/>
      <c r="J54" s="23"/>
      <c r="K54" s="23"/>
      <c r="L54" s="26"/>
    </row>
    <row r="55" spans="1:12" x14ac:dyDescent="0.25">
      <c r="A55" s="27" t="s">
        <v>17</v>
      </c>
      <c r="B55" s="80">
        <v>230721620</v>
      </c>
      <c r="C55" s="83"/>
      <c r="D55" s="80">
        <v>224387815</v>
      </c>
      <c r="E55" s="83"/>
      <c r="F55" s="80">
        <f>+B55-D55</f>
        <v>6333805</v>
      </c>
      <c r="G55" s="84"/>
      <c r="H55" s="53">
        <f>IF(D55=0,"n/a",IF(AND(F55/D55&lt;1,F55/D55&gt;-1),F55/D55,"n/a"))</f>
        <v>2.8227045216336726E-2</v>
      </c>
      <c r="I55" s="81"/>
      <c r="J55" s="23"/>
      <c r="K55" s="23"/>
      <c r="L55" s="26"/>
    </row>
    <row r="56" spans="1:12" ht="6" customHeight="1" x14ac:dyDescent="0.25">
      <c r="A56" s="8"/>
      <c r="B56" s="90"/>
      <c r="C56" s="80"/>
      <c r="D56" s="90"/>
      <c r="E56" s="80"/>
      <c r="F56" s="90"/>
      <c r="G56" s="46"/>
      <c r="H56" s="91"/>
      <c r="I56" s="8"/>
      <c r="J56" s="8"/>
      <c r="K56" s="8"/>
      <c r="L56" s="8"/>
    </row>
    <row r="57" spans="1:12" ht="13.8" thickBot="1" x14ac:dyDescent="0.3">
      <c r="A57" s="44" t="s">
        <v>36</v>
      </c>
      <c r="B57" s="92">
        <f>SUM(B53:B55)</f>
        <v>2317087776.7680001</v>
      </c>
      <c r="C57" s="80"/>
      <c r="D57" s="92">
        <f>SUM(D53:D55)</f>
        <v>2270550518.1389999</v>
      </c>
      <c r="E57" s="80"/>
      <c r="F57" s="92">
        <f>SUM(F53:F55)</f>
        <v>46537258.629000112</v>
      </c>
      <c r="G57" s="46"/>
      <c r="H57" s="60">
        <f>IF(D57=0,"n/a",IF(AND(F57/D57&lt;1,F57/D57&gt;-1),F57/D57,"n/a"))</f>
        <v>2.0496024315346754E-2</v>
      </c>
      <c r="I57" s="81"/>
      <c r="J57" s="26"/>
      <c r="K57" s="26"/>
      <c r="L57" s="26"/>
    </row>
    <row r="58" spans="1:12" ht="12.75" customHeight="1" thickTop="1" x14ac:dyDescent="0.25">
      <c r="A58" s="10"/>
      <c r="B58" s="93"/>
      <c r="C58" s="94"/>
      <c r="D58" s="93"/>
      <c r="E58" s="94"/>
      <c r="F58" s="93"/>
      <c r="G58" s="94"/>
      <c r="H58" s="93"/>
      <c r="I58" s="76"/>
      <c r="J58" s="8"/>
      <c r="K58" s="8"/>
      <c r="L58" s="8"/>
    </row>
    <row r="59" spans="1:12" x14ac:dyDescent="0.25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1:12" x14ac:dyDescent="0.25">
      <c r="A60" s="100" t="s">
        <v>37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pane ySplit="9" topLeftCell="A10" activePane="bottomLeft" state="frozen"/>
      <selection activeCell="F24" sqref="F24"/>
      <selection pane="bottomLeft" activeCell="N4" sqref="N4"/>
    </sheetView>
  </sheetViews>
  <sheetFormatPr defaultColWidth="9.109375" defaultRowHeight="13.2" x14ac:dyDescent="0.25"/>
  <cols>
    <col min="1" max="1" width="41.88671875" style="2" customWidth="1"/>
    <col min="2" max="2" width="18.109375" style="2" bestFit="1" customWidth="1"/>
    <col min="3" max="3" width="0.6640625" style="2" customWidth="1"/>
    <col min="4" max="4" width="18.109375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bestFit="1" customWidth="1"/>
    <col min="9" max="9" width="0.6640625" style="2" customWidth="1"/>
    <col min="10" max="10" width="7.6640625" style="2" customWidth="1"/>
    <col min="11" max="11" width="1.21875" style="2" customWidth="1"/>
    <col min="12" max="12" width="7.88671875" style="2" customWidth="1"/>
    <col min="13" max="16384" width="9.109375" style="2"/>
  </cols>
  <sheetData>
    <row r="1" spans="1:12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3.8" x14ac:dyDescent="0.25">
      <c r="A3" s="1" t="s">
        <v>43</v>
      </c>
      <c r="B3" s="1"/>
      <c r="C3" s="1"/>
      <c r="D3" s="1"/>
      <c r="E3" s="1"/>
      <c r="F3" s="1"/>
      <c r="G3" s="1"/>
      <c r="H3" s="1"/>
      <c r="I3" s="1"/>
      <c r="J3" s="3"/>
      <c r="K3" s="1"/>
      <c r="L3" s="1"/>
    </row>
    <row r="4" spans="1:12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spans="1:12" x14ac:dyDescent="0.25">
      <c r="A6" s="9" t="s">
        <v>3</v>
      </c>
      <c r="B6" s="10"/>
      <c r="C6" s="10"/>
      <c r="D6" s="10"/>
      <c r="E6" s="8"/>
      <c r="F6" s="11" t="s">
        <v>39</v>
      </c>
      <c r="G6" s="11"/>
      <c r="H6" s="11"/>
      <c r="I6" s="12"/>
      <c r="J6" s="13" t="s">
        <v>4</v>
      </c>
      <c r="K6" s="14"/>
      <c r="L6" s="14"/>
    </row>
    <row r="7" spans="1:12" x14ac:dyDescent="0.25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17"/>
      <c r="L7" s="8"/>
    </row>
    <row r="8" spans="1:12" ht="13.2" hidden="1" customHeight="1" x14ac:dyDescent="0.25">
      <c r="A8" s="15"/>
      <c r="B8" s="15"/>
      <c r="C8" s="10"/>
      <c r="D8" s="15"/>
      <c r="E8" s="97"/>
      <c r="F8" s="99"/>
      <c r="G8" s="12"/>
      <c r="H8" s="97"/>
      <c r="I8" s="12"/>
      <c r="J8" s="99"/>
      <c r="K8" s="98"/>
      <c r="L8" s="97"/>
    </row>
    <row r="9" spans="1:12" ht="12.75" customHeight="1" x14ac:dyDescent="0.25">
      <c r="A9" s="18" t="s">
        <v>6</v>
      </c>
      <c r="B9" s="19">
        <v>2019</v>
      </c>
      <c r="C9" s="10"/>
      <c r="D9" s="19">
        <v>2018</v>
      </c>
      <c r="E9" s="8"/>
      <c r="F9" s="20" t="s">
        <v>7</v>
      </c>
      <c r="G9" s="10"/>
      <c r="H9" s="21" t="s">
        <v>8</v>
      </c>
      <c r="I9" s="22"/>
      <c r="J9" s="19">
        <v>2019</v>
      </c>
      <c r="K9" s="20"/>
      <c r="L9" s="19">
        <v>2018</v>
      </c>
    </row>
    <row r="10" spans="1:12" ht="6.6" customHeight="1" x14ac:dyDescent="0.25">
      <c r="A10" s="23"/>
      <c r="B10" s="24"/>
      <c r="C10" s="23"/>
      <c r="D10" s="24"/>
      <c r="E10" s="26"/>
      <c r="F10" s="24"/>
      <c r="G10" s="23"/>
      <c r="H10" s="25"/>
      <c r="I10" s="24"/>
      <c r="J10" s="24"/>
      <c r="K10" s="24"/>
      <c r="L10" s="24"/>
    </row>
    <row r="11" spans="1:12" x14ac:dyDescent="0.25">
      <c r="A11" s="27" t="s">
        <v>9</v>
      </c>
      <c r="B11" s="28">
        <v>1140522538</v>
      </c>
      <c r="C11" s="28"/>
      <c r="D11" s="28">
        <v>1220705172.73</v>
      </c>
      <c r="E11" s="28"/>
      <c r="F11" s="28">
        <f>B11-D11</f>
        <v>-80182634.730000019</v>
      </c>
      <c r="G11" s="30"/>
      <c r="H11" s="29">
        <f>IF(D11=0,"n/a",IF(AND(F11/D11&lt;1,F11/D11&gt;-1),F11/D11,"n/a"))</f>
        <v>-6.568550418335542E-2</v>
      </c>
      <c r="I11" s="31"/>
      <c r="J11" s="32">
        <f>IF(B48=0,"n/a",B11/B48)</f>
        <v>0.1069293136214389</v>
      </c>
      <c r="K11" s="33"/>
      <c r="L11" s="33">
        <f>IF(D48=0,"n/a",D11/D48)</f>
        <v>0.11390986348845468</v>
      </c>
    </row>
    <row r="12" spans="1:12" x14ac:dyDescent="0.25">
      <c r="A12" s="27" t="s">
        <v>10</v>
      </c>
      <c r="B12" s="35">
        <v>880381998.39999998</v>
      </c>
      <c r="C12" s="35"/>
      <c r="D12" s="35">
        <v>895750922.11000001</v>
      </c>
      <c r="E12" s="35"/>
      <c r="F12" s="35">
        <f>B12-D12</f>
        <v>-15368923.710000038</v>
      </c>
      <c r="G12" s="35"/>
      <c r="H12" s="29">
        <f>IF(D12=0,"n/a",IF(AND(F12/D12&lt;1,F12/D12&gt;-1),F12/D12,"n/a"))</f>
        <v>-1.7157586256006895E-2</v>
      </c>
      <c r="I12" s="31"/>
      <c r="J12" s="36">
        <f>IF(B49=0,"n/a",B12/B49)</f>
        <v>9.8338979512989685E-2</v>
      </c>
      <c r="K12" s="37"/>
      <c r="L12" s="37">
        <f>IF(D49=0,"n/a",D12/D49)</f>
        <v>9.9208950847276031E-2</v>
      </c>
    </row>
    <row r="13" spans="1:12" x14ac:dyDescent="0.25">
      <c r="A13" s="27" t="s">
        <v>11</v>
      </c>
      <c r="B13" s="35">
        <v>110181837.48999999</v>
      </c>
      <c r="C13" s="35"/>
      <c r="D13" s="35">
        <v>112659410.89</v>
      </c>
      <c r="E13" s="35"/>
      <c r="F13" s="35">
        <f>B13-D13</f>
        <v>-2477573.400000006</v>
      </c>
      <c r="G13" s="35"/>
      <c r="H13" s="29">
        <f>IF(D13=0,"n/a",IF(AND(F13/D13&lt;1,F13/D13&gt;-1),F13/D13,"n/a"))</f>
        <v>-2.1991712724462001E-2</v>
      </c>
      <c r="I13" s="31"/>
      <c r="J13" s="36">
        <f>IF(B50=0,"n/a",B13/B50)</f>
        <v>9.1916905674139945E-2</v>
      </c>
      <c r="K13" s="37"/>
      <c r="L13" s="37">
        <f>IF(D50=0,"n/a",D13/D50)</f>
        <v>9.357347499026708E-2</v>
      </c>
    </row>
    <row r="14" spans="1:12" x14ac:dyDescent="0.25">
      <c r="A14" s="27" t="s">
        <v>12</v>
      </c>
      <c r="B14" s="35">
        <v>18068621.960000001</v>
      </c>
      <c r="C14" s="35"/>
      <c r="D14" s="35">
        <v>19471757.98</v>
      </c>
      <c r="E14" s="35"/>
      <c r="F14" s="35">
        <f>B14-D14</f>
        <v>-1403136.0199999996</v>
      </c>
      <c r="G14" s="35"/>
      <c r="H14" s="29">
        <f>IF(D14=0,"n/a",IF(AND(F14/D14&lt;1,F14/D14&gt;-1),F14/D14,"n/a"))</f>
        <v>-7.2060058544338973E-2</v>
      </c>
      <c r="I14" s="31"/>
      <c r="J14" s="36">
        <f>IF(B51=0,"n/a",B14/B51)</f>
        <v>0.23344600111565458</v>
      </c>
      <c r="K14" s="37"/>
      <c r="L14" s="37">
        <f>IF(D51=0,"n/a",D14/D51)</f>
        <v>0.246957238263879</v>
      </c>
    </row>
    <row r="15" spans="1:12" x14ac:dyDescent="0.25">
      <c r="A15" s="27" t="s">
        <v>13</v>
      </c>
      <c r="B15" s="35">
        <v>339258.73</v>
      </c>
      <c r="C15" s="39"/>
      <c r="D15" s="35">
        <v>345108.96</v>
      </c>
      <c r="E15" s="35"/>
      <c r="F15" s="35">
        <f>B15-D15</f>
        <v>-5850.2300000000396</v>
      </c>
      <c r="G15" s="39"/>
      <c r="H15" s="29">
        <f>IF(D15=0,"n/a",IF(AND(F15/D15&lt;1,F15/D15&gt;-1),F15/D15,"n/a"))</f>
        <v>-1.6951834574216906E-2</v>
      </c>
      <c r="I15" s="40"/>
      <c r="J15" s="36">
        <f>IF(B52=0,"n/a",B15/B52)</f>
        <v>4.7805273733633191E-2</v>
      </c>
      <c r="K15" s="37"/>
      <c r="L15" s="37">
        <f>IF(D52=0,"n/a",D15/D52)</f>
        <v>4.7502633296405625E-2</v>
      </c>
    </row>
    <row r="16" spans="1:12" ht="8.4" customHeight="1" x14ac:dyDescent="0.25">
      <c r="A16" s="23"/>
      <c r="B16" s="41"/>
      <c r="C16" s="35"/>
      <c r="D16" s="41"/>
      <c r="E16" s="35"/>
      <c r="F16" s="41"/>
      <c r="G16" s="35"/>
      <c r="H16" s="42" t="s">
        <v>3</v>
      </c>
      <c r="I16" s="31"/>
      <c r="J16" s="43"/>
      <c r="K16" s="43"/>
      <c r="L16" s="43" t="s">
        <v>14</v>
      </c>
    </row>
    <row r="17" spans="1:12" x14ac:dyDescent="0.25">
      <c r="A17" s="44" t="s">
        <v>15</v>
      </c>
      <c r="B17" s="45">
        <f>SUM(B11:B16)</f>
        <v>2149494254.5799999</v>
      </c>
      <c r="C17" s="35"/>
      <c r="D17" s="45">
        <f>SUM(D11:D16)</f>
        <v>2248932372.6700001</v>
      </c>
      <c r="E17" s="35"/>
      <c r="F17" s="45">
        <f>SUM(F11:F16)</f>
        <v>-99438118.090000063</v>
      </c>
      <c r="G17" s="35"/>
      <c r="H17" s="47">
        <f>IF(D17=0,"n/a",IF(AND(F17/D17&lt;1,F17/D17&gt;-1),F17/D17,"n/a"))</f>
        <v>-4.4215699546333684E-2</v>
      </c>
      <c r="I17" s="31"/>
      <c r="J17" s="48">
        <f>IF(B54=0,"n/a",B17/B54)</f>
        <v>0.10283743232448535</v>
      </c>
      <c r="K17" s="37"/>
      <c r="L17" s="48">
        <f>IF(D54=0,"n/a",D17/D54)</f>
        <v>0.10691166852076735</v>
      </c>
    </row>
    <row r="18" spans="1:12" x14ac:dyDescent="0.25">
      <c r="A18" s="27" t="s">
        <v>16</v>
      </c>
      <c r="B18" s="35">
        <v>13773059.41</v>
      </c>
      <c r="C18" s="35"/>
      <c r="D18" s="35">
        <v>13242680.439999999</v>
      </c>
      <c r="E18" s="35"/>
      <c r="F18" s="35">
        <f>B18-D18</f>
        <v>530378.97000000067</v>
      </c>
      <c r="G18" s="35"/>
      <c r="H18" s="53">
        <f>IF(D18=0,"n/a",IF(AND(F18/D18&lt;1,F18/D18&gt;-1),F18/D18,"n/a"))</f>
        <v>4.0050726316552321E-2</v>
      </c>
      <c r="I18" s="40"/>
      <c r="J18" s="37">
        <f>IF(B55=0,"n/a",B18/B55)</f>
        <v>6.7845129422138455E-3</v>
      </c>
      <c r="K18" s="37"/>
      <c r="L18" s="37">
        <f>IF(D55=0,"n/a",D18/D55)</f>
        <v>6.5488849366681229E-3</v>
      </c>
    </row>
    <row r="19" spans="1:12" x14ac:dyDescent="0.25">
      <c r="A19" s="27" t="s">
        <v>17</v>
      </c>
      <c r="B19" s="35">
        <v>105098284.42</v>
      </c>
      <c r="C19" s="35"/>
      <c r="D19" s="35">
        <v>56107361.090000004</v>
      </c>
      <c r="E19" s="35"/>
      <c r="F19" s="35">
        <f>B19-D19</f>
        <v>48990923.329999998</v>
      </c>
      <c r="G19" s="35"/>
      <c r="H19" s="53">
        <f>IF(D19=0,"n/a",IF(AND(F19/D19&lt;1,F19/D19&gt;-1),F19/D19,"n/a"))</f>
        <v>0.87316391963997808</v>
      </c>
      <c r="I19" s="31"/>
      <c r="J19" s="48">
        <f>IF(B56=0,"n/a",B19/B56)</f>
        <v>3.3178589209385788E-2</v>
      </c>
      <c r="K19" s="48"/>
      <c r="L19" s="48">
        <f>IF(D56=0,"n/a",D19/D56)</f>
        <v>2.213318797368468E-2</v>
      </c>
    </row>
    <row r="20" spans="1:12" ht="6" customHeight="1" x14ac:dyDescent="0.25">
      <c r="A20" s="26"/>
      <c r="B20" s="49"/>
      <c r="C20" s="50"/>
      <c r="D20" s="49"/>
      <c r="E20" s="50"/>
      <c r="F20" s="49"/>
      <c r="G20" s="50"/>
      <c r="H20" s="49" t="s">
        <v>3</v>
      </c>
      <c r="I20" s="51"/>
      <c r="J20" s="51"/>
      <c r="K20" s="51"/>
      <c r="L20" s="51"/>
    </row>
    <row r="21" spans="1:12" x14ac:dyDescent="0.25">
      <c r="A21" s="52" t="s">
        <v>18</v>
      </c>
      <c r="B21" s="35">
        <f>SUM(B17:B19)</f>
        <v>2268365598.4099998</v>
      </c>
      <c r="C21" s="35"/>
      <c r="D21" s="35">
        <f>SUM(D17:D19)</f>
        <v>2318282414.2000003</v>
      </c>
      <c r="E21" s="35"/>
      <c r="F21" s="35">
        <f>SUM(F17:F19)</f>
        <v>-49916815.790000066</v>
      </c>
      <c r="G21" s="35"/>
      <c r="H21" s="53">
        <f>IF(D21=0,"n/a",IF(AND(F21/D21&lt;1,F21/D21&gt;-1),F21/D21,"n/a"))</f>
        <v>-2.1531809707155763E-2</v>
      </c>
      <c r="I21" s="31"/>
      <c r="J21" s="30"/>
      <c r="K21" s="54"/>
      <c r="L21" s="54"/>
    </row>
    <row r="22" spans="1:12" ht="6.6" customHeight="1" x14ac:dyDescent="0.25">
      <c r="A22" s="55"/>
      <c r="B22" s="39"/>
      <c r="C22" s="39"/>
      <c r="D22" s="39"/>
      <c r="E22" s="39"/>
      <c r="F22" s="39"/>
      <c r="G22" s="39"/>
      <c r="H22" s="56" t="s">
        <v>3</v>
      </c>
      <c r="I22" s="40"/>
      <c r="J22" s="56"/>
      <c r="K22" s="56"/>
      <c r="L22" s="56"/>
    </row>
    <row r="23" spans="1:12" x14ac:dyDescent="0.25">
      <c r="A23" s="27" t="s">
        <v>19</v>
      </c>
      <c r="B23" s="35">
        <v>158067195.47999999</v>
      </c>
      <c r="C23" s="39"/>
      <c r="D23" s="35">
        <v>6067310.8099999996</v>
      </c>
      <c r="E23" s="39"/>
      <c r="F23" s="35">
        <f>B23-D23</f>
        <v>151999884.66999999</v>
      </c>
      <c r="G23" s="39"/>
      <c r="H23" s="53" t="str">
        <f>IF(D23=0,"n/a",IF(AND(F23/D23&lt;1,F23/D23&gt;-1),F23/D23,"n/a"))</f>
        <v>n/a</v>
      </c>
      <c r="I23" s="40"/>
      <c r="J23" s="56"/>
      <c r="K23" s="56"/>
      <c r="L23" s="56"/>
    </row>
    <row r="24" spans="1:12" x14ac:dyDescent="0.25">
      <c r="A24" s="27" t="s">
        <v>20</v>
      </c>
      <c r="B24" s="35">
        <v>18831325.079999998</v>
      </c>
      <c r="C24" s="39"/>
      <c r="D24" s="35">
        <v>18690583.18</v>
      </c>
      <c r="E24" s="39"/>
      <c r="F24" s="35">
        <f>B24-D24</f>
        <v>140741.89999999851</v>
      </c>
      <c r="G24" s="39"/>
      <c r="H24" s="53">
        <f>IF(D24=0,"n/a",IF(AND(F24/D24&lt;1,F24/D24&gt;-1),F24/D24,"n/a"))</f>
        <v>7.5300967682271382E-3</v>
      </c>
      <c r="I24" s="40"/>
      <c r="J24" s="56"/>
      <c r="K24" s="56"/>
      <c r="L24" s="56"/>
    </row>
    <row r="25" spans="1:12" x14ac:dyDescent="0.25">
      <c r="A25" s="27" t="s">
        <v>21</v>
      </c>
      <c r="B25" s="35">
        <v>11652394.76</v>
      </c>
      <c r="C25" s="39"/>
      <c r="D25" s="35">
        <v>-4708979.55</v>
      </c>
      <c r="E25" s="39"/>
      <c r="F25" s="35">
        <f>B25-D25</f>
        <v>16361374.309999999</v>
      </c>
      <c r="G25" s="39"/>
      <c r="H25" s="53" t="str">
        <f>IF(D25=0,"n/a",IF(AND(F25/D25&lt;1,F25/D25&gt;-1),F25/D25,"n/a"))</f>
        <v>n/a</v>
      </c>
      <c r="I25" s="40"/>
      <c r="J25" s="56"/>
      <c r="K25" s="56"/>
      <c r="L25" s="56"/>
    </row>
    <row r="26" spans="1:12" x14ac:dyDescent="0.25">
      <c r="A26" s="27" t="s">
        <v>22</v>
      </c>
      <c r="B26" s="45">
        <v>98244515.920000002</v>
      </c>
      <c r="C26" s="39"/>
      <c r="D26" s="45">
        <v>113033352.69</v>
      </c>
      <c r="E26" s="39"/>
      <c r="F26" s="45">
        <f>B26-D26</f>
        <v>-14788836.769999996</v>
      </c>
      <c r="G26" s="39"/>
      <c r="H26" s="47">
        <f>IF(D26=0,"n/a",IF(AND(F26/D26&lt;1,F26/D26&gt;-1),F26/D26,"n/a"))</f>
        <v>-0.13083604456605979</v>
      </c>
      <c r="I26" s="40"/>
      <c r="J26" s="56"/>
      <c r="K26" s="56"/>
      <c r="L26" s="56"/>
    </row>
    <row r="27" spans="1:12" x14ac:dyDescent="0.25">
      <c r="A27" s="27" t="s">
        <v>23</v>
      </c>
      <c r="B27" s="45">
        <f>SUM(B23:B26)</f>
        <v>286795431.24000001</v>
      </c>
      <c r="C27" s="35"/>
      <c r="D27" s="45">
        <f>SUM(D23:D26)</f>
        <v>133082267.13</v>
      </c>
      <c r="E27" s="35"/>
      <c r="F27" s="45">
        <f>SUM(F23:F26)</f>
        <v>153713164.11000001</v>
      </c>
      <c r="G27" s="35"/>
      <c r="H27" s="47" t="str">
        <f>IF(D27=0,"n/a",IF(AND(F27/D27&lt;1,F27/D27&gt;-1),F27/D27,"n/a"))</f>
        <v>n/a</v>
      </c>
      <c r="I27" s="31"/>
      <c r="J27" s="54"/>
      <c r="K27" s="54"/>
      <c r="L27" s="54"/>
    </row>
    <row r="28" spans="1:12" ht="6.6" customHeight="1" x14ac:dyDescent="0.25">
      <c r="A28" s="55"/>
      <c r="B28" s="57"/>
      <c r="C28" s="57"/>
      <c r="D28" s="57"/>
      <c r="E28" s="57"/>
      <c r="F28" s="57"/>
      <c r="G28" s="39"/>
      <c r="H28" s="56" t="s">
        <v>3</v>
      </c>
      <c r="I28" s="40"/>
      <c r="J28" s="56"/>
      <c r="K28" s="56"/>
      <c r="L28" s="56"/>
    </row>
    <row r="29" spans="1:12" ht="13.8" thickBot="1" x14ac:dyDescent="0.3">
      <c r="A29" s="58" t="s">
        <v>24</v>
      </c>
      <c r="B29" s="59">
        <f>+B27+B21</f>
        <v>2555161029.6499996</v>
      </c>
      <c r="C29" s="28"/>
      <c r="D29" s="59">
        <f>+D27+D21</f>
        <v>2451364681.3300004</v>
      </c>
      <c r="E29" s="28"/>
      <c r="F29" s="59">
        <f>+F27+F21</f>
        <v>103796348.31999995</v>
      </c>
      <c r="G29" s="35"/>
      <c r="H29" s="60">
        <f>IF(D29=0,"n/a",IF(AND(F29/D29&lt;1,F29/D29&gt;-1),F29/D29,"n/a"))</f>
        <v>4.2342271270582522E-2</v>
      </c>
      <c r="I29" s="31"/>
      <c r="J29" s="54"/>
      <c r="K29" s="54"/>
      <c r="L29" s="54"/>
    </row>
    <row r="30" spans="1:12" ht="4.2" customHeight="1" thickTop="1" x14ac:dyDescent="0.25">
      <c r="A30" s="61"/>
      <c r="B30" s="57"/>
      <c r="C30" s="28"/>
      <c r="D30" s="57"/>
      <c r="E30" s="28"/>
      <c r="F30" s="57"/>
      <c r="G30" s="35"/>
      <c r="H30" s="62"/>
      <c r="I30" s="31"/>
      <c r="J30" s="54"/>
      <c r="K30" s="54"/>
      <c r="L30" s="54"/>
    </row>
    <row r="31" spans="1:12" ht="13.2" customHeight="1" x14ac:dyDescent="0.25">
      <c r="A31" s="26"/>
      <c r="B31" s="63"/>
      <c r="C31" s="63"/>
      <c r="D31" s="63"/>
      <c r="E31" s="63"/>
      <c r="F31" s="63"/>
      <c r="G31" s="64"/>
      <c r="H31" s="35"/>
      <c r="I31" s="65"/>
      <c r="J31" s="51"/>
      <c r="K31" s="51"/>
      <c r="L31" s="51"/>
    </row>
    <row r="32" spans="1:12" x14ac:dyDescent="0.25">
      <c r="A32" s="27" t="s">
        <v>25</v>
      </c>
      <c r="B32" s="28">
        <v>84423665.670000002</v>
      </c>
      <c r="C32" s="28"/>
      <c r="D32" s="28">
        <v>87606032.459999993</v>
      </c>
      <c r="E32" s="28"/>
      <c r="F32" s="28"/>
      <c r="G32" s="35"/>
      <c r="H32" s="35"/>
      <c r="I32" s="54"/>
      <c r="J32" s="30"/>
      <c r="K32" s="54"/>
      <c r="L32" s="54"/>
    </row>
    <row r="33" spans="1:12" x14ac:dyDescent="0.25">
      <c r="A33" s="27" t="s">
        <v>26</v>
      </c>
      <c r="B33" s="35">
        <v>-82434323.535999998</v>
      </c>
      <c r="C33" s="35"/>
      <c r="D33" s="35">
        <v>-80083826.509000003</v>
      </c>
      <c r="E33" s="28"/>
      <c r="F33" s="28"/>
      <c r="G33" s="35"/>
      <c r="H33" s="35"/>
      <c r="I33" s="31"/>
      <c r="J33" s="30"/>
      <c r="K33" s="54"/>
      <c r="L33" s="54"/>
    </row>
    <row r="34" spans="1:12" ht="12" customHeight="1" x14ac:dyDescent="0.25">
      <c r="A34" s="27" t="s">
        <v>27</v>
      </c>
      <c r="B34" s="35">
        <v>97734926.640000001</v>
      </c>
      <c r="C34" s="67"/>
      <c r="D34" s="35">
        <v>113247948.888</v>
      </c>
      <c r="E34" s="68"/>
      <c r="F34" s="68"/>
      <c r="G34" s="67"/>
      <c r="H34" s="67"/>
      <c r="I34" s="26"/>
      <c r="J34" s="23"/>
      <c r="K34" s="26"/>
      <c r="L34" s="26"/>
    </row>
    <row r="35" spans="1:12" x14ac:dyDescent="0.25">
      <c r="A35" s="27" t="s">
        <v>28</v>
      </c>
      <c r="B35" s="35">
        <v>-39221119.096000001</v>
      </c>
      <c r="C35" s="35"/>
      <c r="D35" s="35">
        <v>-50147345.048</v>
      </c>
      <c r="E35" s="28"/>
      <c r="F35" s="28"/>
      <c r="G35" s="35"/>
      <c r="H35" s="35"/>
      <c r="I35" s="54"/>
      <c r="J35" s="30"/>
      <c r="K35" s="54"/>
      <c r="L35" s="54"/>
    </row>
    <row r="36" spans="1:12" x14ac:dyDescent="0.25">
      <c r="A36" s="27" t="s">
        <v>29</v>
      </c>
      <c r="B36" s="35">
        <v>17953337.278000001</v>
      </c>
      <c r="C36" s="35"/>
      <c r="D36" s="35">
        <v>17981987.835000001</v>
      </c>
      <c r="E36" s="28"/>
      <c r="F36" s="28"/>
      <c r="G36" s="35"/>
      <c r="H36" s="35"/>
      <c r="I36" s="54"/>
      <c r="J36" s="30"/>
      <c r="K36" s="54"/>
      <c r="L36" s="54"/>
    </row>
    <row r="37" spans="1:12" x14ac:dyDescent="0.25">
      <c r="A37" s="27" t="s">
        <v>30</v>
      </c>
      <c r="B37" s="35">
        <v>-4609306.0420000004</v>
      </c>
      <c r="C37" s="35"/>
      <c r="D37" s="35">
        <v>-6224629.7810000004</v>
      </c>
      <c r="E37" s="28"/>
      <c r="F37" s="28"/>
      <c r="G37" s="35"/>
      <c r="H37" s="35"/>
      <c r="I37" s="54"/>
      <c r="J37" s="30"/>
      <c r="K37" s="54"/>
      <c r="L37" s="54"/>
    </row>
    <row r="38" spans="1:12" x14ac:dyDescent="0.25">
      <c r="A38" s="27" t="s">
        <v>31</v>
      </c>
      <c r="B38" s="35">
        <v>-1196.1099999999999</v>
      </c>
      <c r="C38" s="35"/>
      <c r="D38" s="35">
        <v>410.12</v>
      </c>
      <c r="E38" s="28"/>
      <c r="F38" s="28"/>
      <c r="G38" s="35"/>
      <c r="H38" s="35"/>
      <c r="I38" s="54"/>
      <c r="J38" s="30"/>
      <c r="K38" s="54"/>
      <c r="L38" s="54"/>
    </row>
    <row r="39" spans="1:12" x14ac:dyDescent="0.25">
      <c r="A39" s="27" t="s">
        <v>32</v>
      </c>
      <c r="B39" s="35">
        <v>-881026.18900000001</v>
      </c>
      <c r="C39" s="35"/>
      <c r="D39" s="35">
        <v>-188845.818</v>
      </c>
      <c r="E39" s="28"/>
      <c r="F39" s="28"/>
      <c r="G39" s="35"/>
      <c r="H39" s="35"/>
      <c r="I39" s="54"/>
      <c r="J39" s="30"/>
      <c r="K39" s="54"/>
      <c r="L39" s="54"/>
    </row>
    <row r="40" spans="1:12" x14ac:dyDescent="0.25">
      <c r="A40" s="27" t="s">
        <v>33</v>
      </c>
      <c r="B40" s="35">
        <v>62139334.409999996</v>
      </c>
      <c r="C40" s="35"/>
      <c r="D40" s="35">
        <v>63924213.241999999</v>
      </c>
      <c r="E40" s="28"/>
      <c r="F40" s="28"/>
      <c r="G40" s="35"/>
      <c r="H40" s="35"/>
      <c r="I40" s="54"/>
      <c r="J40" s="30"/>
      <c r="K40" s="54"/>
      <c r="L40" s="54"/>
    </row>
    <row r="41" spans="1:12" x14ac:dyDescent="0.25">
      <c r="A41" s="27" t="s">
        <v>34</v>
      </c>
      <c r="B41" s="35">
        <v>3450.1</v>
      </c>
      <c r="C41" s="35"/>
      <c r="D41" s="35">
        <v>15926796.59</v>
      </c>
      <c r="E41" s="28"/>
      <c r="F41" s="28"/>
      <c r="G41" s="35"/>
      <c r="H41" s="35"/>
      <c r="I41" s="54"/>
      <c r="J41" s="30"/>
      <c r="K41" s="54"/>
      <c r="L41" s="54"/>
    </row>
    <row r="42" spans="1:12" x14ac:dyDescent="0.25">
      <c r="A42" s="27" t="s">
        <v>42</v>
      </c>
      <c r="B42" s="35">
        <v>0</v>
      </c>
      <c r="C42" s="35"/>
      <c r="D42" s="35">
        <v>44597198.359999999</v>
      </c>
      <c r="E42" s="28"/>
      <c r="F42" s="28"/>
      <c r="G42" s="35"/>
      <c r="H42" s="35"/>
      <c r="I42" s="54"/>
      <c r="J42" s="30"/>
      <c r="K42" s="54"/>
      <c r="L42" s="54"/>
    </row>
    <row r="43" spans="1:12" ht="12.75" customHeight="1" x14ac:dyDescent="0.25">
      <c r="A43" s="70"/>
      <c r="B43" s="28"/>
      <c r="C43" s="71"/>
      <c r="D43" s="28"/>
      <c r="E43" s="72"/>
      <c r="F43" s="72"/>
      <c r="G43" s="73"/>
      <c r="H43" s="73"/>
      <c r="I43" s="8"/>
      <c r="J43" s="8"/>
      <c r="K43" s="8"/>
      <c r="L43" s="8"/>
    </row>
    <row r="44" spans="1:12" ht="13.2" customHeight="1" x14ac:dyDescent="0.25">
      <c r="A44" s="15"/>
      <c r="B44" s="72"/>
      <c r="C44" s="72"/>
      <c r="D44" s="72"/>
      <c r="E44" s="72"/>
      <c r="F44" s="74" t="s">
        <v>39</v>
      </c>
      <c r="G44" s="11"/>
      <c r="H44" s="11"/>
      <c r="I44" s="10"/>
      <c r="J44" s="10"/>
      <c r="K44" s="8"/>
      <c r="L44" s="8"/>
    </row>
    <row r="45" spans="1:12" x14ac:dyDescent="0.25">
      <c r="A45" s="10"/>
      <c r="B45" s="75" t="s">
        <v>5</v>
      </c>
      <c r="C45" s="72"/>
      <c r="D45" s="75" t="s">
        <v>5</v>
      </c>
      <c r="E45" s="72"/>
      <c r="F45" s="72"/>
      <c r="G45" s="8"/>
      <c r="H45" s="8"/>
      <c r="I45" s="76"/>
      <c r="J45" s="10"/>
      <c r="K45" s="8"/>
      <c r="L45" s="8"/>
    </row>
    <row r="46" spans="1:12" ht="13.2" customHeight="1" x14ac:dyDescent="0.25">
      <c r="A46" s="18" t="s">
        <v>35</v>
      </c>
      <c r="B46" s="19">
        <v>2019</v>
      </c>
      <c r="C46" s="72"/>
      <c r="D46" s="19">
        <v>2018</v>
      </c>
      <c r="E46" s="72"/>
      <c r="F46" s="96" t="s">
        <v>7</v>
      </c>
      <c r="G46" s="10"/>
      <c r="H46" s="21" t="s">
        <v>8</v>
      </c>
      <c r="I46" s="16"/>
      <c r="J46" s="10"/>
      <c r="K46" s="8"/>
      <c r="L46" s="8"/>
    </row>
    <row r="47" spans="1:12" ht="6" customHeight="1" x14ac:dyDescent="0.25">
      <c r="A47" s="23"/>
      <c r="B47" s="78"/>
      <c r="C47" s="68"/>
      <c r="D47" s="78"/>
      <c r="E47" s="68"/>
      <c r="F47" s="78"/>
      <c r="G47" s="67"/>
      <c r="H47" s="79"/>
      <c r="I47" s="24"/>
      <c r="J47" s="23"/>
      <c r="K47" s="26"/>
      <c r="L47" s="26"/>
    </row>
    <row r="48" spans="1:12" x14ac:dyDescent="0.25">
      <c r="A48" s="27" t="s">
        <v>9</v>
      </c>
      <c r="B48" s="80">
        <v>10666135406.403</v>
      </c>
      <c r="C48" s="80"/>
      <c r="D48" s="80">
        <v>10716413270.513</v>
      </c>
      <c r="E48" s="80"/>
      <c r="F48" s="80">
        <f>+B48-D48</f>
        <v>-50277864.11000061</v>
      </c>
      <c r="G48" s="46"/>
      <c r="H48" s="53">
        <f>IF(D48=0,"n/a",IF(AND(F48/D48&lt;1,F48/D48&gt;-1),F48/D48,"n/a"))</f>
        <v>-4.6916690165676846E-3</v>
      </c>
      <c r="I48" s="81"/>
      <c r="J48" s="23"/>
      <c r="K48" s="26"/>
      <c r="L48" s="26"/>
    </row>
    <row r="49" spans="1:12" ht="12.75" customHeight="1" x14ac:dyDescent="0.25">
      <c r="A49" s="27" t="s">
        <v>10</v>
      </c>
      <c r="B49" s="80">
        <v>8952523228.9370003</v>
      </c>
      <c r="C49" s="80"/>
      <c r="D49" s="80">
        <v>9028932515.2619991</v>
      </c>
      <c r="E49" s="80"/>
      <c r="F49" s="80">
        <f>+B49-D49</f>
        <v>-76409286.324998856</v>
      </c>
      <c r="G49" s="46"/>
      <c r="H49" s="53">
        <f>IF(D49=0,"n/a",IF(AND(F49/D49&lt;1,F49/D49&gt;-1),F49/D49,"n/a"))</f>
        <v>-8.4627154091406597E-3</v>
      </c>
      <c r="I49" s="81"/>
      <c r="J49" s="23"/>
      <c r="K49" s="26"/>
      <c r="L49" s="26"/>
    </row>
    <row r="50" spans="1:12" x14ac:dyDescent="0.25">
      <c r="A50" s="27" t="s">
        <v>11</v>
      </c>
      <c r="B50" s="80">
        <v>1198711343.4890001</v>
      </c>
      <c r="C50" s="80"/>
      <c r="D50" s="80">
        <v>1203967373.2509999</v>
      </c>
      <c r="E50" s="80"/>
      <c r="F50" s="80">
        <f>+B50-D50</f>
        <v>-5256029.7619998455</v>
      </c>
      <c r="G50" s="46"/>
      <c r="H50" s="53">
        <f>IF(D50=0,"n/a",IF(AND(F50/D50&lt;1,F50/D50&gt;-1),F50/D50,"n/a"))</f>
        <v>-4.3655915257963408E-3</v>
      </c>
      <c r="I50" s="81"/>
      <c r="J50" s="23"/>
      <c r="K50" s="26"/>
      <c r="L50" s="26"/>
    </row>
    <row r="51" spans="1:12" x14ac:dyDescent="0.25">
      <c r="A51" s="27" t="s">
        <v>12</v>
      </c>
      <c r="B51" s="80">
        <v>77399577.947999999</v>
      </c>
      <c r="C51" s="80"/>
      <c r="D51" s="80">
        <v>78846678.546000004</v>
      </c>
      <c r="E51" s="80"/>
      <c r="F51" s="80">
        <f>+B51-D51</f>
        <v>-1447100.5980000049</v>
      </c>
      <c r="G51" s="46"/>
      <c r="H51" s="53">
        <f>IF(D51=0,"n/a",IF(AND(F51/D51&lt;1,F51/D51&gt;-1),F51/D51,"n/a"))</f>
        <v>-1.8353348862447653E-2</v>
      </c>
      <c r="I51" s="81"/>
      <c r="J51" s="82"/>
      <c r="K51" s="26"/>
      <c r="L51" s="26"/>
    </row>
    <row r="52" spans="1:12" ht="12.75" customHeight="1" x14ac:dyDescent="0.25">
      <c r="A52" s="27" t="s">
        <v>13</v>
      </c>
      <c r="B52" s="80">
        <v>7096680</v>
      </c>
      <c r="C52" s="83"/>
      <c r="D52" s="80">
        <v>7265049.0310000004</v>
      </c>
      <c r="E52" s="83"/>
      <c r="F52" s="80">
        <f>+B52-D52</f>
        <v>-168369.03100000042</v>
      </c>
      <c r="G52" s="84"/>
      <c r="H52" s="53">
        <f>IF(D52=0,"n/a",IF(AND(F52/D52&lt;1,F52/D52&gt;-1),F52/D52,"n/a"))</f>
        <v>-2.3175209180498153E-2</v>
      </c>
      <c r="I52" s="81"/>
      <c r="J52" s="23"/>
      <c r="K52" s="26"/>
      <c r="L52" s="26"/>
    </row>
    <row r="53" spans="1:12" ht="6" customHeight="1" x14ac:dyDescent="0.25">
      <c r="A53" s="23"/>
      <c r="B53" s="85"/>
      <c r="C53" s="86"/>
      <c r="D53" s="85"/>
      <c r="E53" s="86"/>
      <c r="F53" s="85"/>
      <c r="G53" s="87"/>
      <c r="H53" s="88"/>
      <c r="I53" s="8"/>
      <c r="J53" s="8"/>
      <c r="K53" s="8"/>
      <c r="L53" s="8"/>
    </row>
    <row r="54" spans="1:12" ht="12.75" customHeight="1" x14ac:dyDescent="0.25">
      <c r="A54" s="44" t="s">
        <v>15</v>
      </c>
      <c r="B54" s="89">
        <f>SUM(B48:B53)</f>
        <v>20901866236.777</v>
      </c>
      <c r="C54" s="80"/>
      <c r="D54" s="89">
        <f>SUM(D48:D53)</f>
        <v>21035424886.603001</v>
      </c>
      <c r="E54" s="80"/>
      <c r="F54" s="89">
        <f>SUM(F48:F53)</f>
        <v>-133558649.82599932</v>
      </c>
      <c r="G54" s="46"/>
      <c r="H54" s="47">
        <f>IF(D54=0,"n/a",IF(AND(F54/D54&lt;1,F54/D54&gt;-1),F54/D54,"n/a"))</f>
        <v>-6.3492252020571202E-3</v>
      </c>
      <c r="I54" s="81"/>
      <c r="J54" s="26"/>
      <c r="K54" s="26"/>
      <c r="L54" s="26"/>
    </row>
    <row r="55" spans="1:12" x14ac:dyDescent="0.25">
      <c r="A55" s="27" t="s">
        <v>16</v>
      </c>
      <c r="B55" s="80">
        <v>2030073422.707</v>
      </c>
      <c r="C55" s="80">
        <v>2501668555</v>
      </c>
      <c r="D55" s="80">
        <v>2022127517.595</v>
      </c>
      <c r="E55" s="83"/>
      <c r="F55" s="80">
        <f>+B55-D55</f>
        <v>7945905.1119999886</v>
      </c>
      <c r="G55" s="84"/>
      <c r="H55" s="53">
        <f>IF(D55=0,"n/a",IF(AND(F55/D55&lt;1,F55/D55&gt;-1),F55/D55,"n/a"))</f>
        <v>3.9294777618428247E-3</v>
      </c>
      <c r="I55" s="81"/>
      <c r="J55" s="23"/>
      <c r="K55" s="26"/>
      <c r="L55" s="26"/>
    </row>
    <row r="56" spans="1:12" x14ac:dyDescent="0.25">
      <c r="A56" s="27" t="s">
        <v>17</v>
      </c>
      <c r="B56" s="80">
        <v>3167653807</v>
      </c>
      <c r="C56" s="83"/>
      <c r="D56" s="80">
        <v>2534987782</v>
      </c>
      <c r="E56" s="83"/>
      <c r="F56" s="80">
        <f>+B56-D56</f>
        <v>632666025</v>
      </c>
      <c r="G56" s="84"/>
      <c r="H56" s="53">
        <f>IF(D56=0,"n/a",IF(AND(F56/D56&lt;1,F56/D56&gt;-1),F56/D56,"n/a"))</f>
        <v>0.2495735993255371</v>
      </c>
      <c r="I56" s="81"/>
      <c r="J56" s="23"/>
      <c r="K56" s="26"/>
      <c r="L56" s="26"/>
    </row>
    <row r="57" spans="1:12" ht="6" customHeight="1" x14ac:dyDescent="0.25">
      <c r="A57" s="8"/>
      <c r="B57" s="90"/>
      <c r="C57" s="80"/>
      <c r="D57" s="90"/>
      <c r="E57" s="80"/>
      <c r="F57" s="90"/>
      <c r="G57" s="46"/>
      <c r="H57" s="91"/>
      <c r="I57" s="8"/>
      <c r="J57" s="8"/>
      <c r="K57" s="8"/>
      <c r="L57" s="8"/>
    </row>
    <row r="58" spans="1:12" ht="13.8" thickBot="1" x14ac:dyDescent="0.3">
      <c r="A58" s="44" t="s">
        <v>36</v>
      </c>
      <c r="B58" s="92">
        <f>SUM(B54:B56)</f>
        <v>26099593466.484001</v>
      </c>
      <c r="C58" s="80"/>
      <c r="D58" s="92">
        <f>SUM(D54:D56)</f>
        <v>25592540186.198002</v>
      </c>
      <c r="E58" s="80"/>
      <c r="F58" s="92">
        <f>SUM(F54:F56)</f>
        <v>507053280.28600067</v>
      </c>
      <c r="G58" s="46"/>
      <c r="H58" s="60">
        <f>IF(D58=0,"n/a",IF(AND(F58/D58&lt;1,F58/D58&gt;-1),F58/D58,"n/a"))</f>
        <v>1.9812542115669057E-2</v>
      </c>
      <c r="I58" s="81"/>
      <c r="J58" s="26"/>
      <c r="K58" s="26"/>
      <c r="L58" s="26"/>
    </row>
    <row r="59" spans="1:12" ht="13.8" thickTop="1" x14ac:dyDescent="0.25">
      <c r="A59" s="10"/>
      <c r="B59" s="95"/>
      <c r="C59" s="73"/>
      <c r="D59" s="95"/>
      <c r="E59" s="73"/>
      <c r="F59" s="95"/>
      <c r="G59" s="94"/>
      <c r="H59" s="93"/>
      <c r="I59" s="76"/>
      <c r="J59" s="8"/>
      <c r="K59" s="8"/>
      <c r="L59" s="8"/>
    </row>
    <row r="60" spans="1:12" x14ac:dyDescent="0.25">
      <c r="B60" s="69"/>
      <c r="C60" s="69"/>
      <c r="D60" s="69"/>
      <c r="E60" s="69"/>
      <c r="F60" s="69"/>
    </row>
    <row r="61" spans="1:12" x14ac:dyDescent="0.25">
      <c r="A61" s="100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</row>
  </sheetData>
  <mergeCells count="1">
    <mergeCell ref="A61:L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49FF2302D38D4AA3DC065284CBCB4F" ma:contentTypeVersion="56" ma:contentTypeDescription="" ma:contentTypeScope="" ma:versionID="14e71e10a3a24449b71fcc4534dbc3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9325CB-1CD4-4DFA-B196-20F518D15BD2}"/>
</file>

<file path=customXml/itemProps2.xml><?xml version="1.0" encoding="utf-8"?>
<ds:datastoreItem xmlns:ds="http://schemas.openxmlformats.org/officeDocument/2006/customXml" ds:itemID="{7095FA6E-5510-46E4-9C81-9152D29737CA}"/>
</file>

<file path=customXml/itemProps3.xml><?xml version="1.0" encoding="utf-8"?>
<ds:datastoreItem xmlns:ds="http://schemas.openxmlformats.org/officeDocument/2006/customXml" ds:itemID="{D605737D-97FA-49E8-979D-219E457031D1}"/>
</file>

<file path=customXml/itemProps4.xml><?xml version="1.0" encoding="utf-8"?>
<ds:datastoreItem xmlns:ds="http://schemas.openxmlformats.org/officeDocument/2006/customXml" ds:itemID="{AF90CF74-DA43-4306-AFDC-82594583B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01-2019 SOE</vt:lpstr>
      <vt:lpstr>02-2019 SOE</vt:lpstr>
      <vt:lpstr>03-2019 SOE </vt:lpstr>
      <vt:lpstr>12ME 03-2019 SOE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npeder</cp:lastModifiedBy>
  <dcterms:created xsi:type="dcterms:W3CDTF">2019-04-22T17:29:29Z</dcterms:created>
  <dcterms:modified xsi:type="dcterms:W3CDTF">2019-05-14T16:56:56Z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0x0101006E56B4D1795A2E4DB2F0B01679ED314A001549FF2302D38D4AA3DC065284CBCB4F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