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5195" windowHeight="8445"/>
  </bookViews>
  <sheets>
    <sheet name="2018 SAC PROJECTIONS" sheetId="1" r:id="rId1"/>
  </sheets>
  <definedNames>
    <definedName name="_xlnm.Print_Titles" localSheetId="0">'2018 SAC PROJECTIONS'!$5:$8</definedName>
  </definedNames>
  <calcPr calcId="152511"/>
</workbook>
</file>

<file path=xl/calcChain.xml><?xml version="1.0" encoding="utf-8"?>
<calcChain xmlns="http://schemas.openxmlformats.org/spreadsheetml/2006/main">
  <c r="H121" i="1" l="1"/>
  <c r="H118" i="1"/>
  <c r="H117" i="1"/>
  <c r="H116" i="1"/>
  <c r="F77" i="1" l="1"/>
  <c r="H77" i="1" s="1"/>
  <c r="F113" i="1"/>
  <c r="H113" i="1" s="1"/>
  <c r="F112" i="1"/>
  <c r="H112" i="1" s="1"/>
  <c r="F48" i="1"/>
  <c r="H48" i="1" s="1"/>
  <c r="F32" i="1"/>
  <c r="H32" i="1" s="1"/>
  <c r="F97" i="1" l="1"/>
  <c r="H97" i="1" s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6" i="1"/>
  <c r="F75" i="1"/>
  <c r="F74" i="1"/>
  <c r="F73" i="1"/>
  <c r="F72" i="1"/>
  <c r="F71" i="1"/>
  <c r="F70" i="1"/>
  <c r="H70" i="1" s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D40" i="1"/>
  <c r="D70" i="1"/>
  <c r="H45" i="1" l="1"/>
  <c r="H41" i="1"/>
  <c r="D58" i="1"/>
  <c r="D22" i="1"/>
  <c r="D17" i="1"/>
  <c r="D121" i="1" l="1"/>
  <c r="H94" i="1" l="1"/>
  <c r="H93" i="1"/>
  <c r="H92" i="1"/>
  <c r="H90" i="1"/>
  <c r="H50" i="1"/>
  <c r="H12" i="1"/>
  <c r="G121" i="1"/>
  <c r="H119" i="1"/>
  <c r="H91" i="1"/>
  <c r="H111" i="1" l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6" i="1"/>
  <c r="H95" i="1"/>
  <c r="H89" i="1"/>
  <c r="H88" i="1"/>
  <c r="H87" i="1"/>
  <c r="H86" i="1"/>
  <c r="H85" i="1"/>
  <c r="H84" i="1"/>
  <c r="H83" i="1"/>
  <c r="H82" i="1"/>
  <c r="H81" i="1"/>
  <c r="H80" i="1"/>
  <c r="H79" i="1"/>
  <c r="H78" i="1"/>
  <c r="H76" i="1"/>
  <c r="H75" i="1"/>
  <c r="H74" i="1"/>
  <c r="H73" i="1"/>
  <c r="H72" i="1"/>
  <c r="H71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49" i="1"/>
  <c r="H47" i="1"/>
  <c r="H46" i="1"/>
  <c r="H44" i="1"/>
  <c r="H43" i="1"/>
  <c r="H42" i="1"/>
  <c r="H40" i="1"/>
  <c r="H39" i="1"/>
  <c r="H38" i="1"/>
  <c r="H37" i="1"/>
  <c r="H36" i="1"/>
  <c r="H35" i="1"/>
  <c r="H34" i="1"/>
  <c r="H33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1" i="1"/>
  <c r="C121" i="1" l="1"/>
  <c r="F121" i="1" l="1"/>
  <c r="H10" i="1" l="1"/>
</calcChain>
</file>

<file path=xl/comments1.xml><?xml version="1.0" encoding="utf-8"?>
<comments xmlns="http://schemas.openxmlformats.org/spreadsheetml/2006/main">
  <authors>
    <author>Tray Caldwell</author>
  </authors>
  <commentList>
    <comment ref="D22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dose = 377.62 small doses+7,080+6,000 +4,300= 17,757.62 before Dec. waste</t>
        </r>
      </text>
    </comment>
    <comment ref="D58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dose =.5 +.5 +18,730 +5 +50 +8,112 = 18,786 at 9/12 so in block 10
</t>
        </r>
      </text>
    </comment>
  </commentList>
</comments>
</file>

<file path=xl/sharedStrings.xml><?xml version="1.0" encoding="utf-8"?>
<sst xmlns="http://schemas.openxmlformats.org/spreadsheetml/2006/main" count="244" uniqueCount="239">
  <si>
    <t>VOLUME</t>
  </si>
  <si>
    <t>CHARGES</t>
  </si>
  <si>
    <t>SITE USE</t>
  </si>
  <si>
    <t>CU FT YTD</t>
  </si>
  <si>
    <t>ESTIMATED</t>
  </si>
  <si>
    <t>SAC</t>
  </si>
  <si>
    <t>DUE OR</t>
  </si>
  <si>
    <t>PERMIT #</t>
  </si>
  <si>
    <t>GENERATOR NAME</t>
  </si>
  <si>
    <t>BLOCK</t>
  </si>
  <si>
    <t>RECALCULATED</t>
  </si>
  <si>
    <t>INVOICED</t>
  </si>
  <si>
    <t>REFUND (-)</t>
  </si>
  <si>
    <t>COMMENTS</t>
  </si>
  <si>
    <t>G1001</t>
  </si>
  <si>
    <t>HCS CORPORATION</t>
  </si>
  <si>
    <t>G1002</t>
  </si>
  <si>
    <t>G1004</t>
  </si>
  <si>
    <t>G1006</t>
  </si>
  <si>
    <t>G1008</t>
  </si>
  <si>
    <t>FRED HUTCHINSON CANCER RESEARCH CENTER</t>
  </si>
  <si>
    <t>G1011</t>
  </si>
  <si>
    <t>SEATTLE BIOMEDICAL RESEARCH INSTITUTE</t>
  </si>
  <si>
    <t>G1014</t>
  </si>
  <si>
    <t>G1015</t>
  </si>
  <si>
    <t>G1018</t>
  </si>
  <si>
    <t>G1022</t>
  </si>
  <si>
    <t>BOEING COMPANY, THE</t>
  </si>
  <si>
    <t>G1027</t>
  </si>
  <si>
    <t>BENAROYA RESEARCH INSTITUTE AT VIRGINIA MASON</t>
  </si>
  <si>
    <t>G1028</t>
  </si>
  <si>
    <t>G1029</t>
  </si>
  <si>
    <t>G1032</t>
  </si>
  <si>
    <t>G1033</t>
  </si>
  <si>
    <t>WASHINGTON STATE UNIVERSITY</t>
  </si>
  <si>
    <t>G1044</t>
  </si>
  <si>
    <t>WASHINGTON STATE DEPARTMENT OF HEALTH</t>
  </si>
  <si>
    <t>G1045</t>
  </si>
  <si>
    <t>VA PUGET SOUND HEALTH CARE SYSTEM</t>
  </si>
  <si>
    <t>G1048</t>
  </si>
  <si>
    <t>US AIR FORCE (WASHINGTON SITES)</t>
  </si>
  <si>
    <t>G1076</t>
  </si>
  <si>
    <t>US NAVY (WASHINGTON SITES)</t>
  </si>
  <si>
    <t>G1080</t>
  </si>
  <si>
    <t>US ARMY (WASHINGTON SITES)</t>
  </si>
  <si>
    <t>G1096</t>
  </si>
  <si>
    <t>G1103</t>
  </si>
  <si>
    <t>G1108</t>
  </si>
  <si>
    <t>DENDREON CORPORATION</t>
  </si>
  <si>
    <t>G1126</t>
  </si>
  <si>
    <t>G1137</t>
  </si>
  <si>
    <t>G1149</t>
  </si>
  <si>
    <t>ISORAY MEDICAL INC.</t>
  </si>
  <si>
    <t>G1150</t>
  </si>
  <si>
    <t>SCHNITZER STEEL OF TACOMA</t>
  </si>
  <si>
    <t>G1154</t>
  </si>
  <si>
    <t>G2012</t>
  </si>
  <si>
    <t>G2016</t>
  </si>
  <si>
    <t>OREGON HEALTH &amp; SCIENCE UNIVERSITY</t>
  </si>
  <si>
    <t>G2017</t>
  </si>
  <si>
    <t>G2020</t>
  </si>
  <si>
    <t>G2021</t>
  </si>
  <si>
    <t>G2022</t>
  </si>
  <si>
    <t>OREGON STATE UNIVERSITY</t>
  </si>
  <si>
    <t>G2025</t>
  </si>
  <si>
    <t>PCC STRUCTURALS</t>
  </si>
  <si>
    <t>G2031</t>
  </si>
  <si>
    <t>VA MEDICAL CENTER - PORTLAND</t>
  </si>
  <si>
    <t>G2032</t>
  </si>
  <si>
    <t>G2035</t>
  </si>
  <si>
    <t>G2042</t>
  </si>
  <si>
    <t>US ARMY (ALASKA SITES)</t>
  </si>
  <si>
    <t>G2049</t>
  </si>
  <si>
    <t>G2050</t>
  </si>
  <si>
    <t>US ARMY (IDAHO SITES)</t>
  </si>
  <si>
    <t>G2051</t>
  </si>
  <si>
    <t>US ARMY (WYOMING SITES)</t>
  </si>
  <si>
    <t>G2052</t>
  </si>
  <si>
    <t>US AIR FORCE (OREGON SITES)</t>
  </si>
  <si>
    <t>G2053</t>
  </si>
  <si>
    <t>US AIR FORCE (UTAH SITES)</t>
  </si>
  <si>
    <t>G2054</t>
  </si>
  <si>
    <t>US AIR FORCE (MONTANA SITES)</t>
  </si>
  <si>
    <t>G2055</t>
  </si>
  <si>
    <t>US AIR FORCE (WYOMING SITES)</t>
  </si>
  <si>
    <t>G2064</t>
  </si>
  <si>
    <t>US ARMY (HAWAII SITES)</t>
  </si>
  <si>
    <t>G2066</t>
  </si>
  <si>
    <t>G2067</t>
  </si>
  <si>
    <t>US ARMY (OREGON SITES)</t>
  </si>
  <si>
    <t>G2068</t>
  </si>
  <si>
    <t>US AIR FORCE (IDAHO SITES)</t>
  </si>
  <si>
    <t>G2082</t>
  </si>
  <si>
    <t>PORTLAND STATE UNIVERSITY</t>
  </si>
  <si>
    <t>G2087</t>
  </si>
  <si>
    <t>US NAVY (HAWAII SITES)</t>
  </si>
  <si>
    <t>G2091</t>
  </si>
  <si>
    <t>US ARMY (MONTANA SITES)</t>
  </si>
  <si>
    <t>G2106</t>
  </si>
  <si>
    <t>G2122</t>
  </si>
  <si>
    <t>SCHNITZER STEEL PRODUCTS COMPANY</t>
  </si>
  <si>
    <t>G2124</t>
  </si>
  <si>
    <t>REED COLLEGE</t>
  </si>
  <si>
    <t>G2130</t>
  </si>
  <si>
    <t>G2131</t>
  </si>
  <si>
    <t>G2140</t>
  </si>
  <si>
    <t>G2151</t>
  </si>
  <si>
    <t>INTERNATIONAL ISOTOPES INC.</t>
  </si>
  <si>
    <t>G2155</t>
  </si>
  <si>
    <t>BYU - IDAHO</t>
  </si>
  <si>
    <t>G2167</t>
  </si>
  <si>
    <t>G2173</t>
  </si>
  <si>
    <t>G3007</t>
  </si>
  <si>
    <t>G3028</t>
  </si>
  <si>
    <t>UNIVERSITY OF NEVADA - LAS VEGAS</t>
  </si>
  <si>
    <t>G3037</t>
  </si>
  <si>
    <t>G3046</t>
  </si>
  <si>
    <t>US ARMY (NEVADA SITES)</t>
  </si>
  <si>
    <t>G3047</t>
  </si>
  <si>
    <t>US ARMY (COLORADO SITES)</t>
  </si>
  <si>
    <t>G3048</t>
  </si>
  <si>
    <t>US AIR FORCE (COLORADO SITES)</t>
  </si>
  <si>
    <t>G3049</t>
  </si>
  <si>
    <t>US AIR FORCE (NEW MEXICO SITES)</t>
  </si>
  <si>
    <t>G3050</t>
  </si>
  <si>
    <t>US AIR FORCE (NEVADA SITES)</t>
  </si>
  <si>
    <t>G3058</t>
  </si>
  <si>
    <t>NEW MEXICO STATE UNIVERSITY</t>
  </si>
  <si>
    <t>G3059</t>
  </si>
  <si>
    <t>G3095</t>
  </si>
  <si>
    <t>THERMO MF PHYSICS CORP</t>
  </si>
  <si>
    <t>G3124</t>
  </si>
  <si>
    <t>US NAVY (NEVADA SITES)</t>
  </si>
  <si>
    <t>G3150</t>
  </si>
  <si>
    <t>PARTICLE MEASURING SYSTEMS INC.</t>
  </si>
  <si>
    <t>G3006</t>
  </si>
  <si>
    <t>ACTUAL VOLUME THROUGH OCTOBER 31, ESTIMATES FOR REST OF YEAR</t>
  </si>
  <si>
    <t>= EDUCATIONAL RESEARCH INSTITUTION</t>
  </si>
  <si>
    <t>G1156</t>
  </si>
  <si>
    <t>SEATTLE CHILDREN'S HOSPITAL</t>
  </si>
  <si>
    <t>G1173</t>
  </si>
  <si>
    <t>INSTITUTE FOR SYSTEMS BIOLOGY</t>
  </si>
  <si>
    <t>G1191</t>
  </si>
  <si>
    <t>R.J. LEE GROUP, INC.</t>
  </si>
  <si>
    <t>UNIVERSITY OF COLORADO - DENVER</t>
  </si>
  <si>
    <t>G2193</t>
  </si>
  <si>
    <t>METRO METALS NORTHWEST, INC.</t>
  </si>
  <si>
    <t>G1200</t>
  </si>
  <si>
    <t>CARDINAL HEALTH PET MANUFACTURING</t>
  </si>
  <si>
    <t>G3062</t>
  </si>
  <si>
    <t>US NAVY (NEW MEXICO SITES)</t>
  </si>
  <si>
    <t>G2080</t>
  </si>
  <si>
    <t>ENERGY NORTHWEST</t>
  </si>
  <si>
    <t>PACIFIC NORTHWEST DIABETES RESEARCH INSTITUTE</t>
  </si>
  <si>
    <t>PERMA-FIX NORTHWEST, INC.</t>
  </si>
  <si>
    <t>G1166</t>
  </si>
  <si>
    <t>DAWN MINING COMPANY</t>
  </si>
  <si>
    <t>G2034</t>
  </si>
  <si>
    <t>G3035</t>
  </si>
  <si>
    <t>G3183</t>
  </si>
  <si>
    <t>MONTANA STATE UNIVERSITY</t>
  </si>
  <si>
    <t>COLORADO STATE UNIVERSITY</t>
  </si>
  <si>
    <t>UNIVERSITY OF NORTHERN COLORADO</t>
  </si>
  <si>
    <t>ARUP, INC.</t>
  </si>
  <si>
    <t>OREGON PUBLIC HEALTH, RADIATION PROTECTION SERVICES</t>
  </si>
  <si>
    <t>TEST AMERICA</t>
  </si>
  <si>
    <t>US ECOLOGY WASHINGTON, INC.</t>
  </si>
  <si>
    <r>
      <t xml:space="preserve">WESTINGHOUSE, RICHLAND SERVICE CENTER </t>
    </r>
    <r>
      <rPr>
        <b/>
        <sz val="8"/>
        <rFont val="Univers"/>
      </rPr>
      <t>(PN SERVICES)</t>
    </r>
  </si>
  <si>
    <t>WASHINGTON, UNIVERSITY OF</t>
  </si>
  <si>
    <t>G1026</t>
  </si>
  <si>
    <t>UNITECH SERVICES GROUP</t>
  </si>
  <si>
    <t>MORAVEK BIOCHEMICALS INC.</t>
  </si>
  <si>
    <t>SEATTLE GENETICS, INC.</t>
  </si>
  <si>
    <t>G1207</t>
  </si>
  <si>
    <t>ALLEN INSTITUTE</t>
  </si>
  <si>
    <t>G1210</t>
  </si>
  <si>
    <t>MONTANA, UNIVERSITY OF</t>
  </si>
  <si>
    <t>UTAH, UNIVERSITY OF</t>
  </si>
  <si>
    <t>US ARMY (UTAH SITES) TOOELE</t>
  </si>
  <si>
    <t>ROCKY MOUNTAIN LABORATORIES, NIAD, NIH</t>
  </si>
  <si>
    <t>US AIR FORCE (ALASKA SITES)</t>
  </si>
  <si>
    <t>US AIR FORCE (HAWAII SITES)</t>
  </si>
  <si>
    <t>U.S. D.O.E., NETL- ALBANY</t>
  </si>
  <si>
    <t>INTERMOUNTAIN HEALTHCARE, INC.</t>
  </si>
  <si>
    <t>QAL-TEK ASSOCIATES LLC</t>
  </si>
  <si>
    <t>UNIVERSITY OF NEVADA - RENO</t>
  </si>
  <si>
    <t>US ARMY (NEW MEXICO SITES)</t>
  </si>
  <si>
    <t>PUGET SOUND NAVAL SHIPYARD</t>
  </si>
  <si>
    <t>PEARL HARBOR NAVAL SHIPYARD</t>
  </si>
  <si>
    <t>BLOODWORKS NORTHWEST</t>
  </si>
  <si>
    <t>G2003</t>
  </si>
  <si>
    <t>BRIGHAM YOUNG UNIVERSITY</t>
  </si>
  <si>
    <t>HAWAII, UNIVERSITY OF</t>
  </si>
  <si>
    <t>G2208</t>
  </si>
  <si>
    <t>Not Renewed</t>
  </si>
  <si>
    <t>APTEVO RESEARCH &amp; DEVELOPMENT LLC</t>
  </si>
  <si>
    <t>PROVIDENCE PORTLAND MEDICAL CENTER</t>
  </si>
  <si>
    <t>UTAH PUBLIC HEALTH LABORATORY</t>
  </si>
  <si>
    <t>NOAA NATIONAL MARINE FISHERIES</t>
  </si>
  <si>
    <t>G1225</t>
  </si>
  <si>
    <t>INTELLECTUAL VENTURES PROPERTY HOLDINGS, LLC</t>
  </si>
  <si>
    <t>UNIVERSITY OF OREGON</t>
  </si>
  <si>
    <t>G3190</t>
  </si>
  <si>
    <t>U.S. EPA (FIELD OPS LAS VEGAS)</t>
  </si>
  <si>
    <t>UNIVERSITY OF DENVER</t>
  </si>
  <si>
    <t>Dose</t>
  </si>
  <si>
    <t>SITE AVAILABILITY CHARGES FOR JANUARY, 2019 RATE FILING</t>
  </si>
  <si>
    <t>FOR 2018</t>
  </si>
  <si>
    <t>2018 SAC</t>
  </si>
  <si>
    <t>FRAMATOME</t>
  </si>
  <si>
    <t>G1177</t>
  </si>
  <si>
    <t>NORTH STAR LODGE-VIRGINIA MASON MEMORIAL</t>
  </si>
  <si>
    <t>G1208</t>
  </si>
  <si>
    <t>PROVIDENCE REGIONAL MEDICAL CENTER EVERETT</t>
  </si>
  <si>
    <t>G2238</t>
  </si>
  <si>
    <t>G2239</t>
  </si>
  <si>
    <t>G2240</t>
  </si>
  <si>
    <t>G2241</t>
  </si>
  <si>
    <t>G2242</t>
  </si>
  <si>
    <t>WILLAMETTE VALLEY CANCER INSTITUTE &amp; RESEARCH CENTER</t>
  </si>
  <si>
    <t>PROVIDENCE ALASKA MEDICAL CENTER</t>
  </si>
  <si>
    <t>TIMPVIEW HIGH SCHOOL</t>
  </si>
  <si>
    <t>ESCO CORPORATION</t>
  </si>
  <si>
    <t>PACIFIC STEEL &amp; RECYCLING, INC. (BILLINGS, MT)</t>
  </si>
  <si>
    <t>IDAHO STATE UNIVERSITY</t>
  </si>
  <si>
    <t>G2065</t>
  </si>
  <si>
    <t>OMEROS CORPORATION</t>
  </si>
  <si>
    <t>CHEMATOX LABORATORY, INC.</t>
  </si>
  <si>
    <t>GONZAGA UNIVERSITY</t>
  </si>
  <si>
    <t>BOISE VA MEDICAL CENTER</t>
  </si>
  <si>
    <t>G3016</t>
  </si>
  <si>
    <t>UNIVERSITY OF COLORADO - BOULDER</t>
  </si>
  <si>
    <t>SITE USE PERMIT LIST NOVEMBER 15, 2018</t>
  </si>
  <si>
    <t>G1118</t>
  </si>
  <si>
    <t>G1226</t>
  </si>
  <si>
    <t>G2101</t>
  </si>
  <si>
    <t>G3192</t>
  </si>
  <si>
    <t>VEOLIA NUCLEAR SOLUTIONS, INC. (FORMERLY KURION INC.)</t>
  </si>
  <si>
    <t>NON RENEWALS AS OF 11/15/18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</si>
</sst>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</numFmts>
  <fonts count="15">
    <font>
      <sz val="10"/>
      <name val="Helv"/>
    </font>
    <font>
      <sz val="10"/>
      <name val="Helv"/>
    </font>
    <font>
      <sz val="10"/>
      <name val="MS Sans Serif"/>
      <family val="2"/>
    </font>
    <font>
      <sz val="8"/>
      <name val="MS Sans Serif"/>
      <family val="2"/>
    </font>
    <font>
      <b/>
      <sz val="10"/>
      <name val="MS Sans Serif"/>
      <family val="2"/>
    </font>
    <font>
      <b/>
      <sz val="10"/>
      <color indexed="10"/>
      <name val="MS Sans Serif"/>
      <family val="2"/>
    </font>
    <font>
      <b/>
      <sz val="11"/>
      <name val="Univers"/>
      <family val="2"/>
    </font>
    <font>
      <b/>
      <sz val="10"/>
      <color indexed="8"/>
      <name val="MS Sans Serif"/>
      <family val="2"/>
    </font>
    <font>
      <b/>
      <sz val="11"/>
      <color indexed="8"/>
      <name val="Univers"/>
      <family val="2"/>
    </font>
    <font>
      <b/>
      <sz val="10"/>
      <color rgb="FFFF0000"/>
      <name val="MS Sans Serif"/>
      <family val="2"/>
    </font>
    <font>
      <b/>
      <sz val="8"/>
      <name val="Univers"/>
    </font>
    <font>
      <b/>
      <sz val="9"/>
      <name val="MS Sans Serif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7.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0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0" fontId="2" fillId="0" borderId="0"/>
    <xf numFmtId="0" fontId="2" fillId="0" borderId="0"/>
    <xf numFmtId="43" fontId="14" fillId="0" borderId="0" applyFont="0" applyFill="0" applyBorder="0" applyAlignment="0" applyProtection="0"/>
  </cellStyleXfs>
  <cellXfs count="71">
    <xf numFmtId="0" fontId="0" fillId="0" borderId="0" xfId="0"/>
    <xf numFmtId="38" fontId="4" fillId="0" borderId="0" xfId="3" applyNumberFormat="1" applyFont="1" applyFill="1" applyAlignment="1">
      <alignment horizontal="center"/>
    </xf>
    <xf numFmtId="38" fontId="4" fillId="0" borderId="0" xfId="3" applyNumberFormat="1" applyFont="1" applyAlignment="1">
      <alignment horizontal="right"/>
    </xf>
    <xf numFmtId="0" fontId="4" fillId="0" borderId="0" xfId="6" applyFont="1"/>
    <xf numFmtId="0" fontId="4" fillId="0" borderId="0" xfId="6" applyFont="1" applyBorder="1" applyAlignment="1">
      <alignment horizontal="left"/>
    </xf>
    <xf numFmtId="0" fontId="4" fillId="0" borderId="0" xfId="6" applyFont="1" applyBorder="1" applyAlignment="1">
      <alignment horizontal="centerContinuous"/>
    </xf>
    <xf numFmtId="0" fontId="4" fillId="0" borderId="0" xfId="6" applyFont="1" applyBorder="1" applyAlignment="1"/>
    <xf numFmtId="0" fontId="4" fillId="0" borderId="0" xfId="6" quotePrefix="1" applyFont="1" applyBorder="1" applyAlignment="1">
      <alignment horizontal="left"/>
    </xf>
    <xf numFmtId="0" fontId="4" fillId="0" borderId="0" xfId="6" applyFont="1" applyBorder="1" applyAlignment="1">
      <alignment horizontal="center"/>
    </xf>
    <xf numFmtId="38" fontId="4" fillId="0" borderId="1" xfId="3" applyNumberFormat="1" applyFont="1" applyBorder="1" applyAlignment="1">
      <alignment horizontal="center"/>
    </xf>
    <xf numFmtId="38" fontId="4" fillId="0" borderId="0" xfId="3" applyNumberFormat="1" applyFont="1" applyBorder="1" applyAlignment="1">
      <alignment horizontal="center"/>
    </xf>
    <xf numFmtId="38" fontId="4" fillId="0" borderId="0" xfId="3" applyNumberFormat="1" applyFont="1" applyAlignment="1">
      <alignment horizontal="center"/>
    </xf>
    <xf numFmtId="0" fontId="4" fillId="0" borderId="1" xfId="6" applyFont="1" applyBorder="1" applyAlignment="1">
      <alignment horizontal="center"/>
    </xf>
    <xf numFmtId="38" fontId="4" fillId="0" borderId="1" xfId="3" applyNumberFormat="1" applyFont="1" applyFill="1" applyBorder="1" applyAlignment="1">
      <alignment horizontal="center"/>
    </xf>
    <xf numFmtId="0" fontId="2" fillId="0" borderId="0" xfId="6" applyAlignment="1">
      <alignment horizontal="center"/>
    </xf>
    <xf numFmtId="0" fontId="2" fillId="0" borderId="0" xfId="6" applyAlignment="1">
      <alignment horizontal="left"/>
    </xf>
    <xf numFmtId="38" fontId="4" fillId="0" borderId="0" xfId="3" applyNumberFormat="1" applyFont="1" applyFill="1" applyAlignment="1">
      <alignment horizontal="right"/>
    </xf>
    <xf numFmtId="38" fontId="4" fillId="0" borderId="0" xfId="4" applyNumberFormat="1" applyFont="1" applyAlignment="1">
      <alignment horizontal="right"/>
    </xf>
    <xf numFmtId="38" fontId="4" fillId="0" borderId="0" xfId="5" applyNumberFormat="1" applyFont="1" applyFill="1" applyBorder="1" applyAlignment="1">
      <alignment horizontal="right"/>
    </xf>
    <xf numFmtId="38" fontId="4" fillId="0" borderId="0" xfId="2" applyNumberFormat="1" applyFont="1" applyAlignment="1">
      <alignment horizontal="right"/>
    </xf>
    <xf numFmtId="38" fontId="4" fillId="0" borderId="0" xfId="2" applyNumberFormat="1" applyFont="1"/>
    <xf numFmtId="38" fontId="4" fillId="0" borderId="0" xfId="5" applyNumberFormat="1" applyFont="1" applyFill="1" applyAlignment="1">
      <alignment horizontal="right"/>
    </xf>
    <xf numFmtId="38" fontId="4" fillId="0" borderId="0" xfId="5" applyNumberFormat="1" applyFont="1" applyFill="1"/>
    <xf numFmtId="0" fontId="6" fillId="0" borderId="0" xfId="6" applyFont="1" applyBorder="1"/>
    <xf numFmtId="4" fontId="4" fillId="0" borderId="0" xfId="6" applyNumberFormat="1" applyFont="1"/>
    <xf numFmtId="0" fontId="8" fillId="0" borderId="0" xfId="6" applyFont="1" applyFill="1" applyBorder="1" applyAlignment="1">
      <alignment horizontal="center"/>
    </xf>
    <xf numFmtId="38" fontId="4" fillId="0" borderId="0" xfId="6" applyNumberFormat="1" applyFont="1" applyFill="1" applyAlignment="1">
      <alignment horizontal="right"/>
    </xf>
    <xf numFmtId="0" fontId="4" fillId="0" borderId="0" xfId="6" applyFont="1" applyBorder="1"/>
    <xf numFmtId="38" fontId="4" fillId="0" borderId="0" xfId="3" applyNumberFormat="1" applyFont="1" applyFill="1" applyBorder="1" applyAlignment="1">
      <alignment horizontal="center"/>
    </xf>
    <xf numFmtId="38" fontId="4" fillId="0" borderId="0" xfId="3" applyNumberFormat="1" applyFont="1" applyBorder="1" applyAlignment="1">
      <alignment horizontal="right"/>
    </xf>
    <xf numFmtId="0" fontId="4" fillId="0" borderId="0" xfId="6" applyFont="1" applyAlignment="1">
      <alignment horizontal="center"/>
    </xf>
    <xf numFmtId="0" fontId="4" fillId="0" borderId="0" xfId="6" applyFont="1" applyAlignment="1">
      <alignment horizontal="left"/>
    </xf>
    <xf numFmtId="0" fontId="4" fillId="0" borderId="0" xfId="0" applyFont="1" applyFill="1" applyBorder="1" applyAlignment="1">
      <alignment horizontal="left"/>
    </xf>
    <xf numFmtId="0" fontId="9" fillId="0" borderId="0" xfId="6" applyFont="1"/>
    <xf numFmtId="164" fontId="4" fillId="0" borderId="0" xfId="1" applyNumberFormat="1" applyFont="1" applyAlignment="1">
      <alignment horizontal="right"/>
    </xf>
    <xf numFmtId="4" fontId="6" fillId="0" borderId="0" xfId="0" applyNumberFormat="1" applyFont="1" applyFill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/>
    <xf numFmtId="4" fontId="6" fillId="0" borderId="0" xfId="0" applyNumberFormat="1" applyFont="1" applyFill="1"/>
    <xf numFmtId="4" fontId="6" fillId="0" borderId="0" xfId="0" applyNumberFormat="1" applyFont="1" applyFill="1" applyBorder="1" applyAlignment="1">
      <alignment horizontal="left"/>
    </xf>
    <xf numFmtId="4" fontId="6" fillId="0" borderId="0" xfId="0" applyNumberFormat="1" applyFont="1" applyFill="1" applyBorder="1"/>
    <xf numFmtId="4" fontId="6" fillId="0" borderId="0" xfId="0" applyNumberFormat="1" applyFont="1" applyAlignment="1">
      <alignment horizontal="center"/>
    </xf>
    <xf numFmtId="0" fontId="6" fillId="0" borderId="0" xfId="0" applyFont="1" applyFill="1"/>
    <xf numFmtId="4" fontId="6" fillId="0" borderId="0" xfId="0" applyNumberFormat="1" applyFont="1"/>
    <xf numFmtId="0" fontId="6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4" fontId="6" fillId="0" borderId="0" xfId="0" applyNumberFormat="1" applyFont="1" applyBorder="1" applyAlignment="1">
      <alignment horizontal="center"/>
    </xf>
    <xf numFmtId="0" fontId="4" fillId="2" borderId="0" xfId="6" applyFont="1" applyFill="1" applyBorder="1" applyAlignment="1">
      <alignment horizontal="left"/>
    </xf>
    <xf numFmtId="4" fontId="6" fillId="2" borderId="0" xfId="0" applyNumberFormat="1" applyFont="1" applyFill="1"/>
    <xf numFmtId="0" fontId="6" fillId="2" borderId="0" xfId="0" applyFont="1" applyFill="1" applyBorder="1"/>
    <xf numFmtId="4" fontId="6" fillId="2" borderId="0" xfId="0" applyNumberFormat="1" applyFont="1" applyFill="1" applyBorder="1"/>
    <xf numFmtId="0" fontId="8" fillId="2" borderId="0" xfId="0" applyFont="1" applyFill="1" applyBorder="1" applyAlignment="1">
      <alignment horizontal="left"/>
    </xf>
    <xf numFmtId="0" fontId="11" fillId="0" borderId="0" xfId="6" applyFont="1"/>
    <xf numFmtId="40" fontId="4" fillId="0" borderId="0" xfId="1" applyNumberFormat="1" applyFont="1" applyAlignment="1">
      <alignment horizontal="right"/>
    </xf>
    <xf numFmtId="40" fontId="4" fillId="0" borderId="0" xfId="3" applyNumberFormat="1" applyFont="1" applyFill="1" applyAlignment="1">
      <alignment horizontal="center"/>
    </xf>
    <xf numFmtId="40" fontId="4" fillId="0" borderId="0" xfId="3" applyNumberFormat="1" applyFont="1" applyAlignment="1">
      <alignment horizontal="right"/>
    </xf>
    <xf numFmtId="40" fontId="5" fillId="0" borderId="0" xfId="3" applyNumberFormat="1" applyFont="1" applyAlignment="1">
      <alignment horizontal="center"/>
    </xf>
    <xf numFmtId="40" fontId="4" fillId="0" borderId="0" xfId="3" applyNumberFormat="1" applyFont="1" applyAlignment="1">
      <alignment horizontal="center"/>
    </xf>
    <xf numFmtId="40" fontId="4" fillId="0" borderId="1" xfId="3" applyNumberFormat="1" applyFont="1" applyFill="1" applyBorder="1" applyAlignment="1">
      <alignment horizontal="center"/>
    </xf>
    <xf numFmtId="40" fontId="9" fillId="0" borderId="0" xfId="3" applyNumberFormat="1" applyFont="1" applyFill="1" applyAlignment="1">
      <alignment horizontal="right"/>
    </xf>
    <xf numFmtId="40" fontId="4" fillId="0" borderId="0" xfId="2" applyNumberFormat="1" applyFont="1" applyAlignment="1">
      <alignment horizontal="right"/>
    </xf>
    <xf numFmtId="40" fontId="4" fillId="0" borderId="0" xfId="2" applyNumberFormat="1" applyFont="1" applyFill="1" applyAlignment="1">
      <alignment horizontal="right"/>
    </xf>
    <xf numFmtId="40" fontId="7" fillId="0" borderId="0" xfId="2" applyNumberFormat="1" applyFont="1" applyAlignment="1">
      <alignment horizontal="right"/>
    </xf>
    <xf numFmtId="40" fontId="4" fillId="0" borderId="0" xfId="3" applyNumberFormat="1" applyFont="1" applyFill="1" applyAlignment="1">
      <alignment horizontal="right"/>
    </xf>
    <xf numFmtId="40" fontId="4" fillId="0" borderId="0" xfId="3" applyNumberFormat="1" applyFont="1" applyFill="1" applyBorder="1" applyAlignment="1">
      <alignment horizontal="center"/>
    </xf>
    <xf numFmtId="40" fontId="4" fillId="0" borderId="0" xfId="3" applyNumberFormat="1" applyFont="1" applyBorder="1" applyAlignment="1">
      <alignment horizontal="right"/>
    </xf>
    <xf numFmtId="14" fontId="4" fillId="0" borderId="1" xfId="3" applyNumberFormat="1" applyFont="1" applyBorder="1" applyAlignment="1">
      <alignment horizontal="center"/>
    </xf>
    <xf numFmtId="40" fontId="4" fillId="0" borderId="1" xfId="3" applyNumberFormat="1" applyFont="1" applyBorder="1" applyAlignment="1">
      <alignment horizontal="center"/>
    </xf>
    <xf numFmtId="38" fontId="4" fillId="0" borderId="1" xfId="3" applyNumberFormat="1" applyFont="1" applyBorder="1" applyAlignment="1">
      <alignment horizontal="center"/>
    </xf>
  </cellXfs>
  <cellStyles count="8">
    <cellStyle name="Comma" xfId="1" builtinId="3"/>
    <cellStyle name="Comma 2" xfId="7"/>
    <cellStyle name="Comma_Site Availability Charges for Jan 2008 Rate Filing" xfId="2"/>
    <cellStyle name="Comma_Site Availability Charges for Jan 2010 Rate Filing" xfId="3"/>
    <cellStyle name="Currency_Site Availability Charges for Jan 2010 Rate Filing" xfId="4"/>
    <cellStyle name="Normal" xfId="0" builtinId="0"/>
    <cellStyle name="Normal_Site Availability Charges for Jan 2008 Rate Filing" xfId="5"/>
    <cellStyle name="Normal_Site Availability Charges for Jan 2010 Rate Filing" xfId="6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540"/>
  <sheetViews>
    <sheetView tabSelected="1" topLeftCell="B1" zoomScaleNormal="100" workbookViewId="0">
      <pane ySplit="1320" topLeftCell="A106" activePane="bottomLeft"/>
      <selection activeCell="A2" sqref="A2"/>
      <selection pane="bottomLeft" activeCell="H121" sqref="H121"/>
    </sheetView>
  </sheetViews>
  <sheetFormatPr defaultRowHeight="12.75"/>
  <cols>
    <col min="1" max="1" width="13.7109375" style="30" customWidth="1"/>
    <col min="2" max="2" width="64.5703125" style="3" customWidth="1"/>
    <col min="3" max="3" width="14.7109375" style="57" customWidth="1"/>
    <col min="4" max="4" width="15.85546875" style="56" customWidth="1"/>
    <col min="5" max="5" width="8.7109375" style="1" customWidth="1"/>
    <col min="6" max="6" width="20" style="2" customWidth="1"/>
    <col min="7" max="8" width="15.7109375" style="2" customWidth="1"/>
    <col min="9" max="9" width="16.140625" style="3" customWidth="1"/>
    <col min="10" max="16384" width="9.140625" style="3"/>
  </cols>
  <sheetData>
    <row r="1" spans="1:9">
      <c r="A1" s="32" t="s">
        <v>206</v>
      </c>
      <c r="B1" s="32"/>
      <c r="C1" s="55"/>
    </row>
    <row r="2" spans="1:9">
      <c r="A2" s="4" t="s">
        <v>232</v>
      </c>
      <c r="B2" s="5"/>
    </row>
    <row r="3" spans="1:9">
      <c r="A3" s="6" t="s">
        <v>136</v>
      </c>
      <c r="B3" s="5"/>
    </row>
    <row r="4" spans="1:9">
      <c r="A4" s="4"/>
      <c r="B4" s="5"/>
      <c r="C4" s="58"/>
    </row>
    <row r="6" spans="1:9" ht="13.5" thickBot="1">
      <c r="A6" s="49"/>
      <c r="B6" s="7" t="s">
        <v>137</v>
      </c>
      <c r="C6" s="69" t="s">
        <v>0</v>
      </c>
      <c r="D6" s="69"/>
      <c r="E6" s="9"/>
      <c r="F6" s="70" t="s">
        <v>1</v>
      </c>
      <c r="G6" s="70"/>
      <c r="H6" s="10"/>
    </row>
    <row r="7" spans="1:9" ht="13.5" customHeight="1">
      <c r="A7" s="8" t="s">
        <v>2</v>
      </c>
      <c r="B7" s="6"/>
      <c r="C7" s="59" t="s">
        <v>3</v>
      </c>
      <c r="D7" s="56" t="s">
        <v>4</v>
      </c>
      <c r="E7" s="1" t="s">
        <v>5</v>
      </c>
      <c r="F7" s="11" t="s">
        <v>208</v>
      </c>
      <c r="G7" s="11" t="s">
        <v>208</v>
      </c>
      <c r="H7" s="11" t="s">
        <v>6</v>
      </c>
    </row>
    <row r="8" spans="1:9" ht="15" customHeight="1" thickBot="1">
      <c r="A8" s="12" t="s">
        <v>7</v>
      </c>
      <c r="B8" s="12" t="s">
        <v>8</v>
      </c>
      <c r="C8" s="68">
        <v>43404</v>
      </c>
      <c r="D8" s="60" t="s">
        <v>207</v>
      </c>
      <c r="E8" s="13" t="s">
        <v>9</v>
      </c>
      <c r="F8" s="9" t="s">
        <v>10</v>
      </c>
      <c r="G8" s="9" t="s">
        <v>11</v>
      </c>
      <c r="H8" s="9" t="s">
        <v>12</v>
      </c>
      <c r="I8" s="12" t="s">
        <v>13</v>
      </c>
    </row>
    <row r="9" spans="1:9">
      <c r="A9" s="14"/>
      <c r="B9" s="15"/>
      <c r="D9" s="61"/>
      <c r="E9" s="16"/>
      <c r="G9" s="17"/>
      <c r="H9" s="17"/>
    </row>
    <row r="10" spans="1:9" ht="15">
      <c r="A10" s="35" t="s">
        <v>14</v>
      </c>
      <c r="B10" s="41" t="s">
        <v>15</v>
      </c>
      <c r="C10" s="62">
        <v>0</v>
      </c>
      <c r="D10" s="63">
        <v>17.510000000000002</v>
      </c>
      <c r="E10" s="18">
        <v>2</v>
      </c>
      <c r="F10" s="19">
        <f>SUM(IF(E10=0,299),IF(E10=1,573),IF(E10=2,1100),IF(E10=3,2111),IF(E10=4,4054),IF(E10=5,7785),IF(E10=6,14931),IF(E10=7,28670),IF(E10=8,55038),IF(E10=9,105673),IF(E10=10,145252),IF(E10=11,145252))</f>
        <v>1100</v>
      </c>
      <c r="G10" s="20">
        <v>1100</v>
      </c>
      <c r="H10" s="19">
        <f t="shared" ref="H10:H62" si="0">F10-G10</f>
        <v>0</v>
      </c>
    </row>
    <row r="11" spans="1:9" ht="15">
      <c r="A11" s="35" t="s">
        <v>17</v>
      </c>
      <c r="B11" s="42" t="s">
        <v>166</v>
      </c>
      <c r="C11" s="62">
        <v>0</v>
      </c>
      <c r="D11" s="63">
        <v>0</v>
      </c>
      <c r="E11" s="21">
        <v>0</v>
      </c>
      <c r="F11" s="19">
        <f t="shared" ref="F11:F61" si="1">SUM(IF(E11=0,299),IF(E11=1,573),IF(E11=2,1100),IF(E11=3,2111),IF(E11=4,4054),IF(E11=5,7785),IF(E11=6,14931),IF(E11=7,28670),IF(E11=8,55038),IF(E11=9,105673),IF(E11=10,145252),IF(E11=11,145252))</f>
        <v>299</v>
      </c>
      <c r="G11" s="20">
        <v>299</v>
      </c>
      <c r="H11" s="19">
        <f t="shared" si="0"/>
        <v>0</v>
      </c>
    </row>
    <row r="12" spans="1:9" ht="15">
      <c r="A12" s="35" t="s">
        <v>18</v>
      </c>
      <c r="B12" s="42" t="s">
        <v>198</v>
      </c>
      <c r="C12" s="62">
        <v>0</v>
      </c>
      <c r="D12" s="63">
        <v>3.9</v>
      </c>
      <c r="E12" s="21">
        <v>1</v>
      </c>
      <c r="F12" s="19">
        <f t="shared" si="1"/>
        <v>573</v>
      </c>
      <c r="G12" s="20">
        <v>2111</v>
      </c>
      <c r="H12" s="19">
        <f t="shared" si="0"/>
        <v>-1538</v>
      </c>
    </row>
    <row r="13" spans="1:9" ht="15">
      <c r="A13" s="36" t="s">
        <v>19</v>
      </c>
      <c r="B13" s="42" t="s">
        <v>20</v>
      </c>
      <c r="C13" s="62">
        <v>0</v>
      </c>
      <c r="D13" s="63">
        <v>7.53</v>
      </c>
      <c r="E13" s="21">
        <v>1</v>
      </c>
      <c r="F13" s="19">
        <f t="shared" si="1"/>
        <v>573</v>
      </c>
      <c r="G13" s="20">
        <v>4053</v>
      </c>
      <c r="H13" s="19">
        <f t="shared" si="0"/>
        <v>-3480</v>
      </c>
    </row>
    <row r="14" spans="1:9" ht="15">
      <c r="A14" s="35" t="s">
        <v>21</v>
      </c>
      <c r="B14" s="40" t="s">
        <v>22</v>
      </c>
      <c r="C14" s="62">
        <v>0</v>
      </c>
      <c r="D14" s="63">
        <v>1.57</v>
      </c>
      <c r="E14" s="21">
        <v>1</v>
      </c>
      <c r="F14" s="19">
        <f t="shared" si="1"/>
        <v>573</v>
      </c>
      <c r="G14" s="20">
        <v>573</v>
      </c>
      <c r="H14" s="19">
        <f t="shared" si="0"/>
        <v>0</v>
      </c>
    </row>
    <row r="15" spans="1:9" ht="15">
      <c r="A15" s="43" t="s">
        <v>23</v>
      </c>
      <c r="B15" s="44" t="s">
        <v>167</v>
      </c>
      <c r="C15" s="62">
        <v>0</v>
      </c>
      <c r="D15" s="63">
        <v>0</v>
      </c>
      <c r="E15" s="18">
        <v>0</v>
      </c>
      <c r="F15" s="19">
        <f t="shared" si="1"/>
        <v>299</v>
      </c>
      <c r="G15" s="20">
        <v>299</v>
      </c>
      <c r="H15" s="19">
        <f t="shared" si="0"/>
        <v>0</v>
      </c>
    </row>
    <row r="16" spans="1:9" ht="15">
      <c r="A16" s="35" t="s">
        <v>24</v>
      </c>
      <c r="B16" s="50" t="s">
        <v>168</v>
      </c>
      <c r="C16" s="62">
        <v>0</v>
      </c>
      <c r="D16" s="63">
        <v>0</v>
      </c>
      <c r="E16" s="21">
        <v>0</v>
      </c>
      <c r="F16" s="19">
        <f t="shared" si="1"/>
        <v>299</v>
      </c>
      <c r="G16" s="20">
        <v>1100</v>
      </c>
      <c r="H16" s="19">
        <f t="shared" si="0"/>
        <v>-801</v>
      </c>
    </row>
    <row r="17" spans="1:9" ht="15">
      <c r="A17" s="48" t="s">
        <v>25</v>
      </c>
      <c r="B17" s="42" t="s">
        <v>152</v>
      </c>
      <c r="C17" s="62">
        <v>7717.12</v>
      </c>
      <c r="D17" s="63">
        <f>7717.12+2412</f>
        <v>10129.119999999999</v>
      </c>
      <c r="E17" s="21">
        <v>11</v>
      </c>
      <c r="F17" s="19">
        <f t="shared" si="1"/>
        <v>145252</v>
      </c>
      <c r="G17" s="20">
        <v>145238</v>
      </c>
      <c r="H17" s="19">
        <f t="shared" si="0"/>
        <v>14</v>
      </c>
    </row>
    <row r="18" spans="1:9" ht="15">
      <c r="A18" s="35" t="s">
        <v>26</v>
      </c>
      <c r="B18" s="40" t="s">
        <v>27</v>
      </c>
      <c r="C18" s="62">
        <v>0</v>
      </c>
      <c r="D18" s="63">
        <v>0</v>
      </c>
      <c r="E18" s="22">
        <v>0</v>
      </c>
      <c r="F18" s="19">
        <f t="shared" si="1"/>
        <v>299</v>
      </c>
      <c r="G18" s="20">
        <v>573</v>
      </c>
      <c r="H18" s="19">
        <f t="shared" si="0"/>
        <v>-274</v>
      </c>
    </row>
    <row r="19" spans="1:9" ht="15">
      <c r="A19" s="35" t="s">
        <v>169</v>
      </c>
      <c r="B19" s="40" t="s">
        <v>165</v>
      </c>
      <c r="C19" s="62">
        <v>0</v>
      </c>
      <c r="D19" s="63">
        <v>0</v>
      </c>
      <c r="E19" s="18">
        <v>0</v>
      </c>
      <c r="F19" s="19">
        <f t="shared" si="1"/>
        <v>299</v>
      </c>
      <c r="G19" s="20">
        <v>299</v>
      </c>
      <c r="H19" s="19">
        <f t="shared" si="0"/>
        <v>0</v>
      </c>
    </row>
    <row r="20" spans="1:9" ht="15">
      <c r="A20" s="35" t="s">
        <v>28</v>
      </c>
      <c r="B20" s="42" t="s">
        <v>29</v>
      </c>
      <c r="C20" s="62">
        <v>0</v>
      </c>
      <c r="D20" s="63">
        <v>0</v>
      </c>
      <c r="E20" s="21">
        <v>0</v>
      </c>
      <c r="F20" s="19">
        <f t="shared" si="1"/>
        <v>299</v>
      </c>
      <c r="G20" s="20">
        <v>573</v>
      </c>
      <c r="H20" s="19">
        <f t="shared" si="0"/>
        <v>-274</v>
      </c>
    </row>
    <row r="21" spans="1:9" ht="15">
      <c r="A21" s="35" t="s">
        <v>30</v>
      </c>
      <c r="B21" s="40" t="s">
        <v>170</v>
      </c>
      <c r="C21" s="62">
        <v>0</v>
      </c>
      <c r="D21" s="63">
        <v>0</v>
      </c>
      <c r="E21" s="21">
        <v>0</v>
      </c>
      <c r="F21" s="19">
        <f t="shared" si="1"/>
        <v>299</v>
      </c>
      <c r="G21" s="20">
        <v>299</v>
      </c>
      <c r="H21" s="19">
        <f t="shared" si="0"/>
        <v>0</v>
      </c>
    </row>
    <row r="22" spans="1:9" ht="15">
      <c r="A22" s="43" t="s">
        <v>31</v>
      </c>
      <c r="B22" s="42" t="s">
        <v>187</v>
      </c>
      <c r="C22" s="62">
        <v>2298.65</v>
      </c>
      <c r="D22" s="63">
        <f>2298.65+132.4+190.16-34.23</f>
        <v>2586.98</v>
      </c>
      <c r="E22" s="21">
        <v>10</v>
      </c>
      <c r="F22" s="19">
        <f t="shared" si="1"/>
        <v>145252</v>
      </c>
      <c r="G22" s="20">
        <v>145238</v>
      </c>
      <c r="H22" s="19">
        <f t="shared" si="0"/>
        <v>14</v>
      </c>
      <c r="I22" s="3" t="s">
        <v>205</v>
      </c>
    </row>
    <row r="23" spans="1:9" ht="15">
      <c r="A23" s="35" t="s">
        <v>33</v>
      </c>
      <c r="B23" s="50" t="s">
        <v>34</v>
      </c>
      <c r="C23" s="62">
        <v>0</v>
      </c>
      <c r="D23" s="63">
        <v>0</v>
      </c>
      <c r="E23" s="22">
        <v>0</v>
      </c>
      <c r="F23" s="19">
        <f t="shared" si="1"/>
        <v>299</v>
      </c>
      <c r="G23" s="20">
        <v>2111</v>
      </c>
      <c r="H23" s="19">
        <f t="shared" si="0"/>
        <v>-1812</v>
      </c>
      <c r="I23" s="33"/>
    </row>
    <row r="24" spans="1:9" ht="15">
      <c r="A24" s="35" t="s">
        <v>35</v>
      </c>
      <c r="B24" s="42" t="s">
        <v>36</v>
      </c>
      <c r="C24" s="62">
        <v>0</v>
      </c>
      <c r="D24" s="63">
        <v>0</v>
      </c>
      <c r="E24" s="22">
        <v>0</v>
      </c>
      <c r="F24" s="19">
        <f t="shared" si="1"/>
        <v>299</v>
      </c>
      <c r="G24" s="20">
        <v>1100</v>
      </c>
      <c r="H24" s="19">
        <f t="shared" si="0"/>
        <v>-801</v>
      </c>
    </row>
    <row r="25" spans="1:9" ht="15">
      <c r="A25" s="35" t="s">
        <v>37</v>
      </c>
      <c r="B25" s="40" t="s">
        <v>38</v>
      </c>
      <c r="C25" s="62">
        <v>0</v>
      </c>
      <c r="D25" s="63">
        <v>3.4</v>
      </c>
      <c r="E25" s="21">
        <v>1</v>
      </c>
      <c r="F25" s="19">
        <f t="shared" si="1"/>
        <v>573</v>
      </c>
      <c r="G25" s="20">
        <v>2111</v>
      </c>
      <c r="H25" s="19">
        <f t="shared" si="0"/>
        <v>-1538</v>
      </c>
    </row>
    <row r="26" spans="1:9" ht="15">
      <c r="A26" s="35" t="s">
        <v>39</v>
      </c>
      <c r="B26" s="39" t="s">
        <v>40</v>
      </c>
      <c r="C26" s="62">
        <v>0</v>
      </c>
      <c r="D26" s="63">
        <v>0</v>
      </c>
      <c r="E26" s="21">
        <v>0</v>
      </c>
      <c r="F26" s="19">
        <f t="shared" si="1"/>
        <v>299</v>
      </c>
      <c r="G26" s="20">
        <v>299</v>
      </c>
      <c r="H26" s="19">
        <f t="shared" si="0"/>
        <v>0</v>
      </c>
    </row>
    <row r="27" spans="1:9" ht="15">
      <c r="A27" s="35" t="s">
        <v>41</v>
      </c>
      <c r="B27" s="39" t="s">
        <v>42</v>
      </c>
      <c r="C27" s="62">
        <v>0</v>
      </c>
      <c r="D27" s="63">
        <v>0</v>
      </c>
      <c r="E27" s="21">
        <v>0</v>
      </c>
      <c r="F27" s="19">
        <f t="shared" si="1"/>
        <v>299</v>
      </c>
      <c r="G27" s="20">
        <v>1100</v>
      </c>
      <c r="H27" s="19">
        <f t="shared" si="0"/>
        <v>-801</v>
      </c>
    </row>
    <row r="28" spans="1:9" ht="15">
      <c r="A28" s="35" t="s">
        <v>43</v>
      </c>
      <c r="B28" s="39" t="s">
        <v>44</v>
      </c>
      <c r="C28" s="62">
        <v>0</v>
      </c>
      <c r="D28" s="63">
        <v>0</v>
      </c>
      <c r="E28" s="21">
        <v>0</v>
      </c>
      <c r="F28" s="19">
        <f t="shared" si="1"/>
        <v>299</v>
      </c>
      <c r="G28" s="20">
        <v>573</v>
      </c>
      <c r="H28" s="19">
        <f t="shared" si="0"/>
        <v>-274</v>
      </c>
    </row>
    <row r="29" spans="1:9" ht="15">
      <c r="A29" s="36" t="s">
        <v>45</v>
      </c>
      <c r="B29" s="42" t="s">
        <v>171</v>
      </c>
      <c r="C29" s="62">
        <v>0</v>
      </c>
      <c r="D29" s="63">
        <v>0</v>
      </c>
      <c r="E29" s="18">
        <v>0</v>
      </c>
      <c r="F29" s="19">
        <f t="shared" si="1"/>
        <v>299</v>
      </c>
      <c r="G29" s="20">
        <v>7785</v>
      </c>
      <c r="H29" s="19">
        <f t="shared" si="0"/>
        <v>-7486</v>
      </c>
    </row>
    <row r="30" spans="1:9" ht="15">
      <c r="A30" s="35" t="s">
        <v>46</v>
      </c>
      <c r="B30" s="40" t="s">
        <v>153</v>
      </c>
      <c r="C30" s="62">
        <v>0</v>
      </c>
      <c r="D30" s="63">
        <v>7.74</v>
      </c>
      <c r="E30" s="18">
        <v>1</v>
      </c>
      <c r="F30" s="19">
        <f t="shared" si="1"/>
        <v>573</v>
      </c>
      <c r="G30" s="20">
        <v>573</v>
      </c>
      <c r="H30" s="19">
        <f t="shared" si="0"/>
        <v>0</v>
      </c>
    </row>
    <row r="31" spans="1:9" ht="15">
      <c r="A31" s="35" t="s">
        <v>47</v>
      </c>
      <c r="B31" s="40" t="s">
        <v>48</v>
      </c>
      <c r="C31" s="62">
        <v>0</v>
      </c>
      <c r="D31" s="63">
        <v>0.92</v>
      </c>
      <c r="E31" s="18">
        <v>1</v>
      </c>
      <c r="F31" s="19">
        <f t="shared" si="1"/>
        <v>573</v>
      </c>
      <c r="G31" s="20">
        <v>1100</v>
      </c>
      <c r="H31" s="19">
        <f t="shared" si="0"/>
        <v>-527</v>
      </c>
    </row>
    <row r="32" spans="1:9" ht="15">
      <c r="A32" s="35" t="s">
        <v>233</v>
      </c>
      <c r="B32" s="50" t="s">
        <v>228</v>
      </c>
      <c r="C32" s="62">
        <v>0</v>
      </c>
      <c r="D32" s="63">
        <v>2</v>
      </c>
      <c r="E32" s="18">
        <v>0</v>
      </c>
      <c r="F32" s="19">
        <f t="shared" si="1"/>
        <v>299</v>
      </c>
      <c r="G32" s="2">
        <v>0</v>
      </c>
      <c r="H32" s="19">
        <f t="shared" si="0"/>
        <v>299</v>
      </c>
    </row>
    <row r="33" spans="1:8" ht="15">
      <c r="A33" s="36" t="s">
        <v>49</v>
      </c>
      <c r="B33" s="42" t="s">
        <v>172</v>
      </c>
      <c r="C33" s="62">
        <v>7.5</v>
      </c>
      <c r="D33" s="62">
        <v>7.5</v>
      </c>
      <c r="E33" s="21">
        <v>1</v>
      </c>
      <c r="F33" s="19">
        <f t="shared" si="1"/>
        <v>573</v>
      </c>
      <c r="G33" s="20">
        <v>4054</v>
      </c>
      <c r="H33" s="19">
        <f t="shared" si="0"/>
        <v>-3481</v>
      </c>
    </row>
    <row r="34" spans="1:8" ht="15">
      <c r="A34" s="43" t="s">
        <v>50</v>
      </c>
      <c r="B34" s="42" t="s">
        <v>154</v>
      </c>
      <c r="C34" s="62">
        <v>638.78</v>
      </c>
      <c r="D34" s="62">
        <v>638.78</v>
      </c>
      <c r="E34" s="21">
        <v>7</v>
      </c>
      <c r="F34" s="19">
        <f t="shared" si="1"/>
        <v>28670</v>
      </c>
      <c r="G34" s="20">
        <v>28668</v>
      </c>
      <c r="H34" s="19">
        <f t="shared" si="0"/>
        <v>2</v>
      </c>
    </row>
    <row r="35" spans="1:8" ht="15">
      <c r="A35" s="37" t="s">
        <v>51</v>
      </c>
      <c r="B35" s="39" t="s">
        <v>52</v>
      </c>
      <c r="C35" s="62">
        <v>53.21</v>
      </c>
      <c r="D35" s="63">
        <v>53.21</v>
      </c>
      <c r="E35" s="18">
        <v>4</v>
      </c>
      <c r="F35" s="19">
        <f t="shared" si="1"/>
        <v>4054</v>
      </c>
      <c r="G35" s="20">
        <v>4054</v>
      </c>
      <c r="H35" s="19">
        <f t="shared" si="0"/>
        <v>0</v>
      </c>
    </row>
    <row r="36" spans="1:8" ht="15">
      <c r="A36" s="37" t="s">
        <v>53</v>
      </c>
      <c r="B36" s="39" t="s">
        <v>54</v>
      </c>
      <c r="C36" s="62">
        <v>0</v>
      </c>
      <c r="D36" s="63">
        <v>0</v>
      </c>
      <c r="E36" s="21">
        <v>0</v>
      </c>
      <c r="F36" s="19">
        <f t="shared" si="1"/>
        <v>299</v>
      </c>
      <c r="G36" s="20">
        <v>573</v>
      </c>
      <c r="H36" s="19">
        <f t="shared" si="0"/>
        <v>-274</v>
      </c>
    </row>
    <row r="37" spans="1:8" ht="15">
      <c r="A37" s="37" t="s">
        <v>55</v>
      </c>
      <c r="B37" s="39" t="s">
        <v>195</v>
      </c>
      <c r="C37" s="62">
        <v>0</v>
      </c>
      <c r="D37" s="63">
        <v>0</v>
      </c>
      <c r="E37" s="21">
        <v>0</v>
      </c>
      <c r="F37" s="19">
        <f t="shared" si="1"/>
        <v>299</v>
      </c>
      <c r="G37" s="20">
        <v>573</v>
      </c>
      <c r="H37" s="19">
        <f t="shared" si="0"/>
        <v>-274</v>
      </c>
    </row>
    <row r="38" spans="1:8" ht="15">
      <c r="A38" s="37" t="s">
        <v>138</v>
      </c>
      <c r="B38" s="39" t="s">
        <v>139</v>
      </c>
      <c r="C38" s="64">
        <v>0</v>
      </c>
      <c r="D38" s="63">
        <v>0</v>
      </c>
      <c r="E38" s="18">
        <v>0</v>
      </c>
      <c r="F38" s="19">
        <f t="shared" si="1"/>
        <v>299</v>
      </c>
      <c r="G38" s="20">
        <v>573</v>
      </c>
      <c r="H38" s="19">
        <f t="shared" si="0"/>
        <v>-274</v>
      </c>
    </row>
    <row r="39" spans="1:8" ht="15">
      <c r="A39" s="37" t="s">
        <v>155</v>
      </c>
      <c r="B39" s="39" t="s">
        <v>156</v>
      </c>
      <c r="C39" s="64">
        <v>0</v>
      </c>
      <c r="D39" s="63">
        <v>0</v>
      </c>
      <c r="E39" s="18">
        <v>0</v>
      </c>
      <c r="F39" s="19">
        <f t="shared" si="1"/>
        <v>299</v>
      </c>
      <c r="G39" s="20">
        <v>299</v>
      </c>
      <c r="H39" s="19">
        <f t="shared" si="0"/>
        <v>0</v>
      </c>
    </row>
    <row r="40" spans="1:8" ht="15">
      <c r="A40" s="37" t="s">
        <v>140</v>
      </c>
      <c r="B40" s="51" t="s">
        <v>141</v>
      </c>
      <c r="C40" s="64">
        <v>0</v>
      </c>
      <c r="D40" s="63">
        <f>2.87+0.25+6.3</f>
        <v>9.42</v>
      </c>
      <c r="E40" s="18">
        <v>0</v>
      </c>
      <c r="F40" s="19">
        <f t="shared" si="1"/>
        <v>299</v>
      </c>
      <c r="G40" s="20">
        <v>299</v>
      </c>
      <c r="H40" s="19">
        <f t="shared" si="0"/>
        <v>0</v>
      </c>
    </row>
    <row r="41" spans="1:8" ht="15">
      <c r="A41" s="37" t="s">
        <v>210</v>
      </c>
      <c r="B41" s="39" t="s">
        <v>211</v>
      </c>
      <c r="C41" s="64">
        <v>0</v>
      </c>
      <c r="D41" s="63">
        <v>0.6</v>
      </c>
      <c r="E41" s="18">
        <v>1</v>
      </c>
      <c r="F41" s="19">
        <f t="shared" si="1"/>
        <v>573</v>
      </c>
      <c r="G41" s="20">
        <v>0</v>
      </c>
      <c r="H41" s="19">
        <f t="shared" ref="H41" si="2">F41-G41</f>
        <v>573</v>
      </c>
    </row>
    <row r="42" spans="1:8" ht="15">
      <c r="A42" s="37" t="s">
        <v>142</v>
      </c>
      <c r="B42" s="39" t="s">
        <v>143</v>
      </c>
      <c r="C42" s="64">
        <v>0</v>
      </c>
      <c r="D42" s="63">
        <v>0</v>
      </c>
      <c r="E42" s="18">
        <v>0</v>
      </c>
      <c r="F42" s="19">
        <f t="shared" si="1"/>
        <v>299</v>
      </c>
      <c r="G42" s="20">
        <v>1100</v>
      </c>
      <c r="H42" s="19">
        <f t="shared" si="0"/>
        <v>-801</v>
      </c>
    </row>
    <row r="43" spans="1:8" ht="15">
      <c r="A43" s="37" t="s">
        <v>147</v>
      </c>
      <c r="B43" s="39" t="s">
        <v>148</v>
      </c>
      <c r="C43" s="64">
        <v>0</v>
      </c>
      <c r="D43" s="63">
        <v>0</v>
      </c>
      <c r="E43" s="21">
        <v>1</v>
      </c>
      <c r="F43" s="19">
        <f t="shared" si="1"/>
        <v>573</v>
      </c>
      <c r="G43" s="20">
        <v>1100</v>
      </c>
      <c r="H43" s="19">
        <f t="shared" si="0"/>
        <v>-527</v>
      </c>
    </row>
    <row r="44" spans="1:8" ht="15">
      <c r="A44" s="37" t="s">
        <v>173</v>
      </c>
      <c r="B44" s="39" t="s">
        <v>174</v>
      </c>
      <c r="C44" s="64">
        <v>0</v>
      </c>
      <c r="D44" s="63">
        <v>1.3</v>
      </c>
      <c r="E44" s="18">
        <v>1</v>
      </c>
      <c r="F44" s="19">
        <f t="shared" si="1"/>
        <v>573</v>
      </c>
      <c r="G44" s="20">
        <v>573</v>
      </c>
      <c r="H44" s="19">
        <f t="shared" si="0"/>
        <v>0</v>
      </c>
    </row>
    <row r="45" spans="1:8" ht="15">
      <c r="A45" s="37" t="s">
        <v>212</v>
      </c>
      <c r="B45" s="39" t="s">
        <v>213</v>
      </c>
      <c r="C45" s="64">
        <v>0</v>
      </c>
      <c r="D45" s="63">
        <v>0.6</v>
      </c>
      <c r="E45" s="18">
        <v>1</v>
      </c>
      <c r="F45" s="19">
        <f t="shared" si="1"/>
        <v>573</v>
      </c>
      <c r="G45" s="20">
        <v>0</v>
      </c>
      <c r="H45" s="19">
        <f t="shared" ref="H45" si="3">F45-G45</f>
        <v>573</v>
      </c>
    </row>
    <row r="46" spans="1:8" ht="15">
      <c r="A46" s="37" t="s">
        <v>175</v>
      </c>
      <c r="B46" s="39" t="s">
        <v>237</v>
      </c>
      <c r="C46" s="64">
        <v>0</v>
      </c>
      <c r="D46" s="63">
        <v>0</v>
      </c>
      <c r="E46" s="18">
        <v>0</v>
      </c>
      <c r="F46" s="19">
        <f t="shared" si="1"/>
        <v>299</v>
      </c>
      <c r="G46" s="20">
        <v>299</v>
      </c>
      <c r="H46" s="19">
        <f t="shared" si="0"/>
        <v>0</v>
      </c>
    </row>
    <row r="47" spans="1:8" ht="15">
      <c r="A47" s="37" t="s">
        <v>199</v>
      </c>
      <c r="B47" s="39" t="s">
        <v>200</v>
      </c>
      <c r="C47" s="64">
        <v>0</v>
      </c>
      <c r="D47" s="63">
        <v>3.53</v>
      </c>
      <c r="E47" s="18">
        <v>1</v>
      </c>
      <c r="F47" s="19">
        <f t="shared" si="1"/>
        <v>573</v>
      </c>
      <c r="G47" s="20">
        <v>573</v>
      </c>
      <c r="H47" s="19">
        <f t="shared" si="0"/>
        <v>0</v>
      </c>
    </row>
    <row r="48" spans="1:8" ht="15">
      <c r="A48" s="37" t="s">
        <v>234</v>
      </c>
      <c r="B48" s="42" t="s">
        <v>226</v>
      </c>
      <c r="C48" s="62">
        <v>0</v>
      </c>
      <c r="D48" s="63">
        <v>3.01</v>
      </c>
      <c r="E48" s="18">
        <v>1</v>
      </c>
      <c r="F48" s="19">
        <f t="shared" si="1"/>
        <v>573</v>
      </c>
      <c r="G48" s="2">
        <v>0</v>
      </c>
      <c r="H48" s="19">
        <f t="shared" si="0"/>
        <v>573</v>
      </c>
    </row>
    <row r="49" spans="1:9" ht="15">
      <c r="A49" s="37" t="s">
        <v>190</v>
      </c>
      <c r="B49" s="51" t="s">
        <v>191</v>
      </c>
      <c r="C49" s="64">
        <v>0</v>
      </c>
      <c r="D49" s="63">
        <v>3.66</v>
      </c>
      <c r="E49" s="21">
        <v>0</v>
      </c>
      <c r="F49" s="19">
        <f t="shared" si="1"/>
        <v>299</v>
      </c>
      <c r="G49" s="20">
        <v>299</v>
      </c>
      <c r="H49" s="19">
        <f t="shared" si="0"/>
        <v>0</v>
      </c>
    </row>
    <row r="50" spans="1:9" ht="15">
      <c r="A50" s="37" t="s">
        <v>56</v>
      </c>
      <c r="B50" s="51" t="s">
        <v>201</v>
      </c>
      <c r="C50" s="64">
        <v>0</v>
      </c>
      <c r="D50" s="63">
        <v>5.87</v>
      </c>
      <c r="E50" s="21">
        <v>0</v>
      </c>
      <c r="F50" s="19">
        <f t="shared" si="1"/>
        <v>299</v>
      </c>
      <c r="G50" s="20">
        <v>1100</v>
      </c>
      <c r="H50" s="19">
        <f t="shared" si="0"/>
        <v>-801</v>
      </c>
    </row>
    <row r="51" spans="1:9" ht="15">
      <c r="A51" s="36" t="s">
        <v>57</v>
      </c>
      <c r="B51" s="52" t="s">
        <v>58</v>
      </c>
      <c r="C51" s="62">
        <v>0</v>
      </c>
      <c r="D51" s="63">
        <v>0</v>
      </c>
      <c r="E51" s="21">
        <v>0</v>
      </c>
      <c r="F51" s="19">
        <f t="shared" si="1"/>
        <v>299</v>
      </c>
      <c r="G51" s="20">
        <v>573</v>
      </c>
      <c r="H51" s="19">
        <f t="shared" si="0"/>
        <v>-274</v>
      </c>
    </row>
    <row r="52" spans="1:9" ht="15">
      <c r="A52" s="35" t="s">
        <v>59</v>
      </c>
      <c r="B52" s="50" t="s">
        <v>176</v>
      </c>
      <c r="C52" s="62">
        <v>0</v>
      </c>
      <c r="D52" s="63">
        <v>0</v>
      </c>
      <c r="E52" s="21">
        <v>0</v>
      </c>
      <c r="F52" s="19">
        <f t="shared" si="1"/>
        <v>299</v>
      </c>
      <c r="G52" s="20">
        <v>299</v>
      </c>
      <c r="H52" s="19">
        <f t="shared" si="0"/>
        <v>0</v>
      </c>
    </row>
    <row r="53" spans="1:9" ht="15">
      <c r="A53" s="35" t="s">
        <v>60</v>
      </c>
      <c r="B53" s="52" t="s">
        <v>177</v>
      </c>
      <c r="C53" s="62">
        <v>0</v>
      </c>
      <c r="D53" s="63">
        <v>24.38</v>
      </c>
      <c r="E53" s="18">
        <v>2</v>
      </c>
      <c r="F53" s="19">
        <f t="shared" si="1"/>
        <v>1100</v>
      </c>
      <c r="G53" s="20">
        <v>2111</v>
      </c>
      <c r="H53" s="19">
        <f t="shared" si="0"/>
        <v>-1011</v>
      </c>
    </row>
    <row r="54" spans="1:9" ht="15">
      <c r="A54" s="35" t="s">
        <v>61</v>
      </c>
      <c r="B54" s="52" t="s">
        <v>192</v>
      </c>
      <c r="C54" s="62">
        <v>0</v>
      </c>
      <c r="D54" s="63">
        <v>0</v>
      </c>
      <c r="E54" s="18">
        <v>0</v>
      </c>
      <c r="F54" s="19">
        <f t="shared" si="1"/>
        <v>299</v>
      </c>
      <c r="G54" s="20">
        <v>573</v>
      </c>
      <c r="H54" s="19">
        <f t="shared" si="0"/>
        <v>-274</v>
      </c>
    </row>
    <row r="55" spans="1:9" ht="15">
      <c r="A55" s="35" t="s">
        <v>62</v>
      </c>
      <c r="B55" s="52" t="s">
        <v>63</v>
      </c>
      <c r="C55" s="62">
        <v>8.39</v>
      </c>
      <c r="D55" s="63">
        <v>8.39</v>
      </c>
      <c r="E55" s="21">
        <v>0</v>
      </c>
      <c r="F55" s="19">
        <f t="shared" si="1"/>
        <v>299</v>
      </c>
      <c r="G55" s="20">
        <v>2111</v>
      </c>
      <c r="H55" s="19">
        <f t="shared" si="0"/>
        <v>-1812</v>
      </c>
    </row>
    <row r="56" spans="1:9" ht="15">
      <c r="A56" s="35" t="s">
        <v>64</v>
      </c>
      <c r="B56" s="42" t="s">
        <v>65</v>
      </c>
      <c r="C56" s="62">
        <v>391</v>
      </c>
      <c r="D56" s="63">
        <v>391</v>
      </c>
      <c r="E56" s="18">
        <v>7</v>
      </c>
      <c r="F56" s="19">
        <f t="shared" si="1"/>
        <v>28670</v>
      </c>
      <c r="G56" s="20">
        <v>28668</v>
      </c>
      <c r="H56" s="19">
        <f t="shared" si="0"/>
        <v>2</v>
      </c>
    </row>
    <row r="57" spans="1:9" ht="15">
      <c r="A57" s="35" t="s">
        <v>66</v>
      </c>
      <c r="B57" s="42" t="s">
        <v>67</v>
      </c>
      <c r="C57" s="62">
        <v>0</v>
      </c>
      <c r="D57" s="63">
        <v>1.43</v>
      </c>
      <c r="E57" s="21">
        <v>1</v>
      </c>
      <c r="F57" s="19">
        <f t="shared" si="1"/>
        <v>573</v>
      </c>
      <c r="G57" s="20">
        <v>1100</v>
      </c>
      <c r="H57" s="19">
        <f t="shared" si="0"/>
        <v>-527</v>
      </c>
    </row>
    <row r="58" spans="1:9" ht="15">
      <c r="A58" s="35" t="s">
        <v>68</v>
      </c>
      <c r="B58" s="42" t="s">
        <v>188</v>
      </c>
      <c r="C58" s="62">
        <v>1028.71</v>
      </c>
      <c r="D58" s="63">
        <f>1028.71+34.23</f>
        <v>1062.94</v>
      </c>
      <c r="E58" s="21">
        <v>10</v>
      </c>
      <c r="F58" s="19">
        <f t="shared" si="1"/>
        <v>145252</v>
      </c>
      <c r="G58" s="20">
        <v>145238</v>
      </c>
      <c r="H58" s="19">
        <f t="shared" si="0"/>
        <v>14</v>
      </c>
      <c r="I58" s="3" t="s">
        <v>205</v>
      </c>
    </row>
    <row r="59" spans="1:9" ht="15">
      <c r="A59" s="35" t="s">
        <v>157</v>
      </c>
      <c r="B59" s="50" t="s">
        <v>160</v>
      </c>
      <c r="C59" s="64">
        <v>0</v>
      </c>
      <c r="D59" s="63">
        <v>0</v>
      </c>
      <c r="E59" s="18">
        <v>0</v>
      </c>
      <c r="F59" s="19">
        <f t="shared" si="1"/>
        <v>299</v>
      </c>
      <c r="G59" s="20">
        <v>1100</v>
      </c>
      <c r="H59" s="19">
        <f t="shared" si="0"/>
        <v>-801</v>
      </c>
    </row>
    <row r="60" spans="1:9" ht="15">
      <c r="A60" s="35" t="s">
        <v>69</v>
      </c>
      <c r="B60" s="40" t="s">
        <v>163</v>
      </c>
      <c r="C60" s="62">
        <v>0</v>
      </c>
      <c r="D60" s="63">
        <v>38.75</v>
      </c>
      <c r="E60" s="18">
        <v>3</v>
      </c>
      <c r="F60" s="19">
        <f t="shared" si="1"/>
        <v>2111</v>
      </c>
      <c r="G60" s="20">
        <v>1100</v>
      </c>
      <c r="H60" s="19">
        <f t="shared" si="0"/>
        <v>1011</v>
      </c>
    </row>
    <row r="61" spans="1:9" ht="15">
      <c r="A61" s="35" t="s">
        <v>70</v>
      </c>
      <c r="B61" s="39" t="s">
        <v>71</v>
      </c>
      <c r="C61" s="62">
        <v>0</v>
      </c>
      <c r="D61" s="63">
        <v>0</v>
      </c>
      <c r="E61" s="22">
        <v>0</v>
      </c>
      <c r="F61" s="19">
        <f t="shared" si="1"/>
        <v>299</v>
      </c>
      <c r="G61" s="20">
        <v>299</v>
      </c>
      <c r="H61" s="19">
        <f t="shared" si="0"/>
        <v>0</v>
      </c>
    </row>
    <row r="62" spans="1:9" ht="15">
      <c r="A62" s="35" t="s">
        <v>72</v>
      </c>
      <c r="B62" s="39" t="s">
        <v>178</v>
      </c>
      <c r="C62" s="62">
        <v>0</v>
      </c>
      <c r="D62" s="63">
        <v>0</v>
      </c>
      <c r="E62" s="18">
        <v>0</v>
      </c>
      <c r="F62" s="19">
        <f t="shared" ref="F62:F111" si="4">SUM(IF(E62=0,299),IF(E62=1,573),IF(E62=2,1100),IF(E62=3,2111),IF(E62=4,4054),IF(E62=5,7785),IF(E62=6,14931),IF(E62=7,28670),IF(E62=8,55038),IF(E62=9,105673),IF(E62=10,145252),IF(E62=11,145252))</f>
        <v>299</v>
      </c>
      <c r="G62" s="20">
        <v>573</v>
      </c>
      <c r="H62" s="19">
        <f t="shared" si="0"/>
        <v>-274</v>
      </c>
    </row>
    <row r="63" spans="1:9" ht="15">
      <c r="A63" s="35" t="s">
        <v>73</v>
      </c>
      <c r="B63" s="39" t="s">
        <v>74</v>
      </c>
      <c r="C63" s="62">
        <v>0</v>
      </c>
      <c r="D63" s="63">
        <v>0</v>
      </c>
      <c r="E63" s="21">
        <v>0</v>
      </c>
      <c r="F63" s="19">
        <f t="shared" si="4"/>
        <v>299</v>
      </c>
      <c r="G63" s="20">
        <v>299</v>
      </c>
      <c r="H63" s="19">
        <f t="shared" ref="H63:H113" si="5">F63-G63</f>
        <v>0</v>
      </c>
    </row>
    <row r="64" spans="1:9" ht="15">
      <c r="A64" s="35" t="s">
        <v>75</v>
      </c>
      <c r="B64" s="39" t="s">
        <v>76</v>
      </c>
      <c r="C64" s="62">
        <v>0</v>
      </c>
      <c r="D64" s="63">
        <v>0</v>
      </c>
      <c r="E64" s="21">
        <v>0</v>
      </c>
      <c r="F64" s="19">
        <f t="shared" si="4"/>
        <v>299</v>
      </c>
      <c r="G64" s="20">
        <v>299</v>
      </c>
      <c r="H64" s="19">
        <f t="shared" si="5"/>
        <v>0</v>
      </c>
    </row>
    <row r="65" spans="1:9" ht="15">
      <c r="A65" s="35" t="s">
        <v>77</v>
      </c>
      <c r="B65" s="39" t="s">
        <v>78</v>
      </c>
      <c r="C65" s="62">
        <v>0</v>
      </c>
      <c r="D65" s="63">
        <v>0</v>
      </c>
      <c r="E65" s="18">
        <v>0</v>
      </c>
      <c r="F65" s="19">
        <f t="shared" si="4"/>
        <v>299</v>
      </c>
      <c r="G65" s="20">
        <v>299</v>
      </c>
      <c r="H65" s="19">
        <f t="shared" si="5"/>
        <v>0</v>
      </c>
      <c r="I65" s="24"/>
    </row>
    <row r="66" spans="1:9" ht="15">
      <c r="A66" s="35" t="s">
        <v>79</v>
      </c>
      <c r="B66" s="39" t="s">
        <v>80</v>
      </c>
      <c r="C66" s="62">
        <v>0</v>
      </c>
      <c r="D66" s="63">
        <v>4.96</v>
      </c>
      <c r="E66" s="18">
        <v>1</v>
      </c>
      <c r="F66" s="19">
        <f t="shared" si="4"/>
        <v>573</v>
      </c>
      <c r="G66" s="20">
        <v>573</v>
      </c>
      <c r="H66" s="19">
        <f t="shared" si="5"/>
        <v>0</v>
      </c>
    </row>
    <row r="67" spans="1:9" ht="15">
      <c r="A67" s="35" t="s">
        <v>81</v>
      </c>
      <c r="B67" s="39" t="s">
        <v>82</v>
      </c>
      <c r="C67" s="62">
        <v>0</v>
      </c>
      <c r="D67" s="63">
        <v>0</v>
      </c>
      <c r="E67" s="18">
        <v>0</v>
      </c>
      <c r="F67" s="19">
        <f t="shared" si="4"/>
        <v>299</v>
      </c>
      <c r="G67" s="20">
        <v>299</v>
      </c>
      <c r="H67" s="19">
        <f t="shared" si="5"/>
        <v>0</v>
      </c>
    </row>
    <row r="68" spans="1:9" ht="15">
      <c r="A68" s="35" t="s">
        <v>83</v>
      </c>
      <c r="B68" s="39" t="s">
        <v>84</v>
      </c>
      <c r="C68" s="62">
        <v>0</v>
      </c>
      <c r="D68" s="63">
        <v>0</v>
      </c>
      <c r="E68" s="18">
        <v>0</v>
      </c>
      <c r="F68" s="19">
        <f t="shared" si="4"/>
        <v>299</v>
      </c>
      <c r="G68" s="20">
        <v>299</v>
      </c>
      <c r="H68" s="19">
        <f t="shared" si="5"/>
        <v>0</v>
      </c>
    </row>
    <row r="69" spans="1:9" ht="15">
      <c r="A69" s="35" t="s">
        <v>85</v>
      </c>
      <c r="B69" s="39" t="s">
        <v>86</v>
      </c>
      <c r="C69" s="62">
        <v>0</v>
      </c>
      <c r="D69" s="63">
        <v>0</v>
      </c>
      <c r="E69" s="18">
        <v>0</v>
      </c>
      <c r="F69" s="19">
        <f t="shared" si="4"/>
        <v>299</v>
      </c>
      <c r="G69" s="20">
        <v>299</v>
      </c>
      <c r="H69" s="19">
        <f t="shared" si="5"/>
        <v>0</v>
      </c>
    </row>
    <row r="70" spans="1:9" ht="15">
      <c r="A70" s="35" t="s">
        <v>225</v>
      </c>
      <c r="B70" s="50" t="s">
        <v>224</v>
      </c>
      <c r="C70" s="62">
        <v>0</v>
      </c>
      <c r="D70" s="63">
        <f>42.37+4.96+7</f>
        <v>54.33</v>
      </c>
      <c r="E70" s="18">
        <v>3</v>
      </c>
      <c r="F70" s="19">
        <f t="shared" si="4"/>
        <v>2111</v>
      </c>
      <c r="G70" s="20">
        <v>2111</v>
      </c>
      <c r="H70" s="19">
        <f t="shared" ref="H70" si="6">F70-G70</f>
        <v>0</v>
      </c>
    </row>
    <row r="71" spans="1:9" ht="15">
      <c r="A71" s="35" t="s">
        <v>87</v>
      </c>
      <c r="B71" s="40" t="s">
        <v>164</v>
      </c>
      <c r="C71" s="62">
        <v>0</v>
      </c>
      <c r="D71" s="63">
        <v>0</v>
      </c>
      <c r="E71" s="18">
        <v>0</v>
      </c>
      <c r="F71" s="19">
        <f t="shared" si="4"/>
        <v>299</v>
      </c>
      <c r="G71" s="20">
        <v>573</v>
      </c>
      <c r="H71" s="19">
        <f t="shared" si="5"/>
        <v>-274</v>
      </c>
    </row>
    <row r="72" spans="1:9" ht="15">
      <c r="A72" s="35" t="s">
        <v>88</v>
      </c>
      <c r="B72" s="39" t="s">
        <v>89</v>
      </c>
      <c r="C72" s="62">
        <v>0</v>
      </c>
      <c r="D72" s="63">
        <v>0</v>
      </c>
      <c r="E72" s="18">
        <v>0</v>
      </c>
      <c r="F72" s="19">
        <f t="shared" si="4"/>
        <v>299</v>
      </c>
      <c r="G72" s="20">
        <v>573</v>
      </c>
      <c r="H72" s="19">
        <f t="shared" si="5"/>
        <v>-274</v>
      </c>
    </row>
    <row r="73" spans="1:9" ht="15">
      <c r="A73" s="35" t="s">
        <v>90</v>
      </c>
      <c r="B73" s="39" t="s">
        <v>91</v>
      </c>
      <c r="C73" s="62">
        <v>0</v>
      </c>
      <c r="D73" s="63">
        <v>0</v>
      </c>
      <c r="E73" s="18">
        <v>0</v>
      </c>
      <c r="F73" s="19">
        <f t="shared" si="4"/>
        <v>299</v>
      </c>
      <c r="G73" s="20">
        <v>299</v>
      </c>
      <c r="H73" s="19">
        <f t="shared" si="5"/>
        <v>0</v>
      </c>
    </row>
    <row r="74" spans="1:9" ht="15">
      <c r="A74" s="35" t="s">
        <v>92</v>
      </c>
      <c r="B74" s="50" t="s">
        <v>93</v>
      </c>
      <c r="C74" s="62">
        <v>0</v>
      </c>
      <c r="D74" s="63">
        <v>0</v>
      </c>
      <c r="E74" s="18">
        <v>0</v>
      </c>
      <c r="F74" s="19">
        <f t="shared" si="4"/>
        <v>299</v>
      </c>
      <c r="G74" s="20">
        <v>299</v>
      </c>
      <c r="H74" s="19">
        <f t="shared" si="5"/>
        <v>0</v>
      </c>
    </row>
    <row r="75" spans="1:9" ht="15">
      <c r="A75" s="35" t="s">
        <v>94</v>
      </c>
      <c r="B75" s="39" t="s">
        <v>95</v>
      </c>
      <c r="C75" s="62">
        <v>0</v>
      </c>
      <c r="D75" s="63">
        <v>0</v>
      </c>
      <c r="E75" s="18">
        <v>0</v>
      </c>
      <c r="F75" s="19">
        <f t="shared" si="4"/>
        <v>299</v>
      </c>
      <c r="G75" s="20">
        <v>1100</v>
      </c>
      <c r="H75" s="19">
        <f t="shared" si="5"/>
        <v>-801</v>
      </c>
    </row>
    <row r="76" spans="1:9" ht="15">
      <c r="A76" s="35" t="s">
        <v>96</v>
      </c>
      <c r="B76" s="46" t="s">
        <v>97</v>
      </c>
      <c r="C76" s="62">
        <v>0</v>
      </c>
      <c r="D76" s="63">
        <v>0</v>
      </c>
      <c r="E76" s="18">
        <v>0</v>
      </c>
      <c r="F76" s="19">
        <f t="shared" si="4"/>
        <v>299</v>
      </c>
      <c r="G76" s="2">
        <v>299</v>
      </c>
      <c r="H76" s="19">
        <f t="shared" si="5"/>
        <v>0</v>
      </c>
    </row>
    <row r="77" spans="1:9" ht="15">
      <c r="A77" s="35" t="s">
        <v>235</v>
      </c>
      <c r="B77" s="42" t="s">
        <v>229</v>
      </c>
      <c r="C77" s="62">
        <v>0</v>
      </c>
      <c r="D77" s="63">
        <v>0.6</v>
      </c>
      <c r="E77" s="18">
        <v>1</v>
      </c>
      <c r="F77" s="19">
        <f t="shared" si="4"/>
        <v>573</v>
      </c>
      <c r="G77" s="20">
        <v>0</v>
      </c>
      <c r="H77" s="19">
        <f t="shared" si="5"/>
        <v>573</v>
      </c>
    </row>
    <row r="78" spans="1:9" ht="15">
      <c r="A78" s="35" t="s">
        <v>98</v>
      </c>
      <c r="B78" s="40" t="s">
        <v>179</v>
      </c>
      <c r="C78" s="62">
        <v>0</v>
      </c>
      <c r="D78" s="63">
        <v>0</v>
      </c>
      <c r="E78" s="18">
        <v>0</v>
      </c>
      <c r="F78" s="19">
        <f t="shared" si="4"/>
        <v>299</v>
      </c>
      <c r="G78" s="20">
        <v>299</v>
      </c>
      <c r="H78" s="19">
        <f t="shared" si="5"/>
        <v>0</v>
      </c>
    </row>
    <row r="79" spans="1:9" ht="15">
      <c r="A79" s="35" t="s">
        <v>99</v>
      </c>
      <c r="B79" s="40" t="s">
        <v>100</v>
      </c>
      <c r="C79" s="62">
        <v>0</v>
      </c>
      <c r="D79" s="63">
        <v>3.79</v>
      </c>
      <c r="E79" s="18">
        <v>1</v>
      </c>
      <c r="F79" s="19">
        <f t="shared" si="4"/>
        <v>573</v>
      </c>
      <c r="G79" s="20">
        <v>1100</v>
      </c>
      <c r="H79" s="19">
        <f t="shared" si="5"/>
        <v>-527</v>
      </c>
    </row>
    <row r="80" spans="1:9" ht="15">
      <c r="A80" s="35" t="s">
        <v>101</v>
      </c>
      <c r="B80" s="50" t="s">
        <v>102</v>
      </c>
      <c r="C80" s="62">
        <v>0</v>
      </c>
      <c r="D80" s="63">
        <v>3</v>
      </c>
      <c r="E80" s="18">
        <v>0</v>
      </c>
      <c r="F80" s="19">
        <f t="shared" si="4"/>
        <v>299</v>
      </c>
      <c r="G80" s="20">
        <v>573</v>
      </c>
      <c r="H80" s="19">
        <f t="shared" si="5"/>
        <v>-274</v>
      </c>
    </row>
    <row r="81" spans="1:8" ht="15">
      <c r="A81" s="38" t="s">
        <v>103</v>
      </c>
      <c r="B81" s="47" t="s">
        <v>180</v>
      </c>
      <c r="C81" s="62">
        <v>0</v>
      </c>
      <c r="D81" s="63">
        <v>0</v>
      </c>
      <c r="E81" s="18">
        <v>0</v>
      </c>
      <c r="F81" s="19">
        <f t="shared" si="4"/>
        <v>299</v>
      </c>
      <c r="G81" s="20">
        <v>299</v>
      </c>
      <c r="H81" s="19">
        <f t="shared" si="5"/>
        <v>0</v>
      </c>
    </row>
    <row r="82" spans="1:8" ht="15">
      <c r="A82" s="38" t="s">
        <v>104</v>
      </c>
      <c r="B82" s="47" t="s">
        <v>181</v>
      </c>
      <c r="C82" s="62">
        <v>0</v>
      </c>
      <c r="D82" s="63">
        <v>0</v>
      </c>
      <c r="E82" s="18">
        <v>0</v>
      </c>
      <c r="F82" s="19">
        <f t="shared" si="4"/>
        <v>299</v>
      </c>
      <c r="G82" s="20">
        <v>299</v>
      </c>
      <c r="H82" s="19">
        <f t="shared" si="5"/>
        <v>0</v>
      </c>
    </row>
    <row r="83" spans="1:8" ht="15">
      <c r="A83" s="37" t="s">
        <v>105</v>
      </c>
      <c r="B83" s="39" t="s">
        <v>182</v>
      </c>
      <c r="C83" s="62">
        <v>0</v>
      </c>
      <c r="D83" s="63">
        <v>0</v>
      </c>
      <c r="E83" s="18">
        <v>0</v>
      </c>
      <c r="F83" s="19">
        <f t="shared" si="4"/>
        <v>299</v>
      </c>
      <c r="G83" s="20">
        <v>2111</v>
      </c>
      <c r="H83" s="19">
        <f t="shared" si="5"/>
        <v>-1812</v>
      </c>
    </row>
    <row r="84" spans="1:8" ht="15">
      <c r="A84" s="37" t="s">
        <v>106</v>
      </c>
      <c r="B84" s="39" t="s">
        <v>107</v>
      </c>
      <c r="C84" s="62">
        <v>0</v>
      </c>
      <c r="D84" s="63">
        <v>0</v>
      </c>
      <c r="E84" s="18">
        <v>0</v>
      </c>
      <c r="F84" s="19">
        <f t="shared" si="4"/>
        <v>299</v>
      </c>
      <c r="G84" s="20">
        <v>299</v>
      </c>
      <c r="H84" s="19">
        <f t="shared" si="5"/>
        <v>0</v>
      </c>
    </row>
    <row r="85" spans="1:8" ht="15">
      <c r="A85" s="37" t="s">
        <v>108</v>
      </c>
      <c r="B85" s="51" t="s">
        <v>109</v>
      </c>
      <c r="C85" s="62">
        <v>0</v>
      </c>
      <c r="D85" s="63">
        <v>0</v>
      </c>
      <c r="E85" s="18">
        <v>0</v>
      </c>
      <c r="F85" s="19">
        <f t="shared" si="4"/>
        <v>299</v>
      </c>
      <c r="G85" s="20">
        <v>299</v>
      </c>
      <c r="H85" s="19">
        <f t="shared" si="5"/>
        <v>0</v>
      </c>
    </row>
    <row r="86" spans="1:8" ht="15">
      <c r="A86" s="37" t="s">
        <v>110</v>
      </c>
      <c r="B86" s="39" t="s">
        <v>183</v>
      </c>
      <c r="C86" s="62">
        <v>0</v>
      </c>
      <c r="D86" s="63">
        <v>0</v>
      </c>
      <c r="E86" s="18">
        <v>0</v>
      </c>
      <c r="F86" s="19">
        <f t="shared" si="4"/>
        <v>299</v>
      </c>
      <c r="G86" s="20">
        <v>299</v>
      </c>
      <c r="H86" s="19">
        <f t="shared" si="5"/>
        <v>0</v>
      </c>
    </row>
    <row r="87" spans="1:8" ht="15">
      <c r="A87" s="37" t="s">
        <v>111</v>
      </c>
      <c r="B87" s="39" t="s">
        <v>184</v>
      </c>
      <c r="C87" s="62">
        <v>0</v>
      </c>
      <c r="D87" s="63">
        <v>0</v>
      </c>
      <c r="E87" s="18">
        <v>0</v>
      </c>
      <c r="F87" s="19">
        <f t="shared" si="4"/>
        <v>299</v>
      </c>
      <c r="G87" s="20">
        <v>573</v>
      </c>
      <c r="H87" s="19">
        <f t="shared" si="5"/>
        <v>-274</v>
      </c>
    </row>
    <row r="88" spans="1:8" ht="15">
      <c r="A88" s="37" t="s">
        <v>145</v>
      </c>
      <c r="B88" s="39" t="s">
        <v>146</v>
      </c>
      <c r="C88" s="62">
        <v>0</v>
      </c>
      <c r="D88" s="63">
        <v>0.25</v>
      </c>
      <c r="E88" s="18">
        <v>1</v>
      </c>
      <c r="F88" s="19">
        <f t="shared" si="4"/>
        <v>573</v>
      </c>
      <c r="G88" s="20">
        <v>573</v>
      </c>
      <c r="H88" s="19">
        <f t="shared" si="5"/>
        <v>0</v>
      </c>
    </row>
    <row r="89" spans="1:8" ht="15">
      <c r="A89" s="37" t="s">
        <v>193</v>
      </c>
      <c r="B89" s="39" t="s">
        <v>197</v>
      </c>
      <c r="C89" s="62">
        <v>0</v>
      </c>
      <c r="D89" s="63">
        <v>0</v>
      </c>
      <c r="E89" s="18">
        <v>0</v>
      </c>
      <c r="F89" s="19">
        <f t="shared" si="4"/>
        <v>299</v>
      </c>
      <c r="G89" s="20">
        <v>573</v>
      </c>
      <c r="H89" s="19">
        <f t="shared" si="5"/>
        <v>-274</v>
      </c>
    </row>
    <row r="90" spans="1:8" ht="15">
      <c r="A90" s="37" t="s">
        <v>214</v>
      </c>
      <c r="B90" s="39" t="s">
        <v>219</v>
      </c>
      <c r="C90" s="62">
        <v>0</v>
      </c>
      <c r="D90" s="62">
        <v>0.6</v>
      </c>
      <c r="E90" s="18">
        <v>1</v>
      </c>
      <c r="F90" s="19">
        <f t="shared" si="4"/>
        <v>573</v>
      </c>
      <c r="G90" s="20">
        <v>0</v>
      </c>
      <c r="H90" s="19">
        <f t="shared" si="5"/>
        <v>573</v>
      </c>
    </row>
    <row r="91" spans="1:8" ht="15">
      <c r="A91" s="37" t="s">
        <v>215</v>
      </c>
      <c r="B91" s="39" t="s">
        <v>220</v>
      </c>
      <c r="C91" s="62">
        <v>0</v>
      </c>
      <c r="D91" s="62">
        <v>2.77</v>
      </c>
      <c r="E91" s="18">
        <v>1</v>
      </c>
      <c r="F91" s="19">
        <f t="shared" si="4"/>
        <v>573</v>
      </c>
      <c r="G91" s="20">
        <v>0</v>
      </c>
      <c r="H91" s="19">
        <f t="shared" si="5"/>
        <v>573</v>
      </c>
    </row>
    <row r="92" spans="1:8" ht="15">
      <c r="A92" s="37" t="s">
        <v>216</v>
      </c>
      <c r="B92" s="39" t="s">
        <v>221</v>
      </c>
      <c r="C92" s="62">
        <v>0</v>
      </c>
      <c r="D92" s="62">
        <v>0.25</v>
      </c>
      <c r="E92" s="18">
        <v>1</v>
      </c>
      <c r="F92" s="19">
        <f t="shared" si="4"/>
        <v>573</v>
      </c>
      <c r="G92" s="20">
        <v>0</v>
      </c>
      <c r="H92" s="19">
        <f t="shared" si="5"/>
        <v>573</v>
      </c>
    </row>
    <row r="93" spans="1:8" ht="15">
      <c r="A93" s="37" t="s">
        <v>217</v>
      </c>
      <c r="B93" s="39" t="s">
        <v>222</v>
      </c>
      <c r="C93" s="62">
        <v>0</v>
      </c>
      <c r="D93" s="62">
        <v>0.25</v>
      </c>
      <c r="E93" s="18">
        <v>1</v>
      </c>
      <c r="F93" s="19">
        <f t="shared" si="4"/>
        <v>573</v>
      </c>
      <c r="G93" s="20">
        <v>0</v>
      </c>
      <c r="H93" s="19">
        <f t="shared" si="5"/>
        <v>573</v>
      </c>
    </row>
    <row r="94" spans="1:8" ht="15">
      <c r="A94" s="37" t="s">
        <v>218</v>
      </c>
      <c r="B94" s="39" t="s">
        <v>223</v>
      </c>
      <c r="C94" s="62">
        <v>0</v>
      </c>
      <c r="D94" s="62">
        <v>2</v>
      </c>
      <c r="E94" s="18">
        <v>1</v>
      </c>
      <c r="F94" s="19">
        <f t="shared" si="4"/>
        <v>573</v>
      </c>
      <c r="G94" s="20">
        <v>0</v>
      </c>
      <c r="H94" s="19">
        <f t="shared" si="5"/>
        <v>573</v>
      </c>
    </row>
    <row r="95" spans="1:8" ht="15">
      <c r="A95" s="35" t="s">
        <v>135</v>
      </c>
      <c r="B95" s="50" t="s">
        <v>144</v>
      </c>
      <c r="C95" s="62">
        <v>0</v>
      </c>
      <c r="D95" s="63">
        <v>2.69</v>
      </c>
      <c r="E95" s="18">
        <v>0</v>
      </c>
      <c r="F95" s="19">
        <f t="shared" si="4"/>
        <v>299</v>
      </c>
      <c r="G95" s="2">
        <v>299</v>
      </c>
      <c r="H95" s="19">
        <f t="shared" si="5"/>
        <v>0</v>
      </c>
    </row>
    <row r="96" spans="1:8" ht="15">
      <c r="A96" s="36" t="s">
        <v>112</v>
      </c>
      <c r="B96" s="52" t="s">
        <v>185</v>
      </c>
      <c r="C96" s="62">
        <v>0</v>
      </c>
      <c r="D96" s="63">
        <v>2.95</v>
      </c>
      <c r="E96" s="18">
        <v>0</v>
      </c>
      <c r="F96" s="19">
        <f t="shared" si="4"/>
        <v>299</v>
      </c>
      <c r="G96" s="2">
        <v>573</v>
      </c>
      <c r="H96" s="19">
        <f t="shared" si="5"/>
        <v>-274</v>
      </c>
    </row>
    <row r="97" spans="1:8" ht="15">
      <c r="A97" s="36" t="s">
        <v>230</v>
      </c>
      <c r="B97" s="52" t="s">
        <v>231</v>
      </c>
      <c r="C97" s="62">
        <v>0</v>
      </c>
      <c r="D97" s="63">
        <v>0</v>
      </c>
      <c r="E97" s="18">
        <v>0</v>
      </c>
      <c r="F97" s="19">
        <f t="shared" si="4"/>
        <v>299</v>
      </c>
      <c r="G97" s="2">
        <v>573</v>
      </c>
      <c r="H97" s="19">
        <f t="shared" ref="H97" si="7">F97-G97</f>
        <v>-274</v>
      </c>
    </row>
    <row r="98" spans="1:8" ht="15">
      <c r="A98" s="35" t="s">
        <v>113</v>
      </c>
      <c r="B98" s="50" t="s">
        <v>114</v>
      </c>
      <c r="C98" s="62">
        <v>0</v>
      </c>
      <c r="D98" s="63">
        <v>0</v>
      </c>
      <c r="E98" s="18">
        <v>0</v>
      </c>
      <c r="F98" s="19">
        <f t="shared" si="4"/>
        <v>299</v>
      </c>
      <c r="G98" s="2">
        <v>299</v>
      </c>
      <c r="H98" s="19">
        <f t="shared" si="5"/>
        <v>0</v>
      </c>
    </row>
    <row r="99" spans="1:8" ht="15">
      <c r="A99" s="36" t="s">
        <v>158</v>
      </c>
      <c r="B99" s="52" t="s">
        <v>161</v>
      </c>
      <c r="C99" s="62">
        <v>0</v>
      </c>
      <c r="D99" s="63">
        <v>0</v>
      </c>
      <c r="E99" s="18">
        <v>0</v>
      </c>
      <c r="F99" s="19">
        <f t="shared" si="4"/>
        <v>299</v>
      </c>
      <c r="G99" s="2">
        <v>573</v>
      </c>
      <c r="H99" s="19">
        <f t="shared" si="5"/>
        <v>-274</v>
      </c>
    </row>
    <row r="100" spans="1:8" ht="15">
      <c r="A100" s="35" t="s">
        <v>116</v>
      </c>
      <c r="B100" s="39" t="s">
        <v>117</v>
      </c>
      <c r="C100" s="64">
        <v>0</v>
      </c>
      <c r="D100" s="63">
        <v>0</v>
      </c>
      <c r="E100" s="18">
        <v>0</v>
      </c>
      <c r="F100" s="19">
        <f t="shared" si="4"/>
        <v>299</v>
      </c>
      <c r="G100" s="2">
        <v>299</v>
      </c>
      <c r="H100" s="19">
        <f t="shared" si="5"/>
        <v>0</v>
      </c>
    </row>
    <row r="101" spans="1:8" ht="15">
      <c r="A101" s="35" t="s">
        <v>118</v>
      </c>
      <c r="B101" s="39" t="s">
        <v>119</v>
      </c>
      <c r="C101" s="64">
        <v>0</v>
      </c>
      <c r="D101" s="63">
        <v>0</v>
      </c>
      <c r="E101" s="18">
        <v>0</v>
      </c>
      <c r="F101" s="19">
        <f t="shared" si="4"/>
        <v>299</v>
      </c>
      <c r="G101" s="2">
        <v>573</v>
      </c>
      <c r="H101" s="19">
        <f t="shared" si="5"/>
        <v>-274</v>
      </c>
    </row>
    <row r="102" spans="1:8" ht="15">
      <c r="A102" s="35" t="s">
        <v>120</v>
      </c>
      <c r="B102" s="39" t="s">
        <v>121</v>
      </c>
      <c r="C102" s="62">
        <v>0</v>
      </c>
      <c r="D102" s="63">
        <v>0.35</v>
      </c>
      <c r="E102" s="18">
        <v>1</v>
      </c>
      <c r="F102" s="19">
        <f t="shared" si="4"/>
        <v>573</v>
      </c>
      <c r="G102" s="2">
        <v>299</v>
      </c>
      <c r="H102" s="19">
        <f t="shared" si="5"/>
        <v>274</v>
      </c>
    </row>
    <row r="103" spans="1:8" ht="15">
      <c r="A103" s="35" t="s">
        <v>122</v>
      </c>
      <c r="B103" s="39" t="s">
        <v>123</v>
      </c>
      <c r="C103" s="62">
        <v>0</v>
      </c>
      <c r="D103" s="63">
        <v>0</v>
      </c>
      <c r="E103" s="18">
        <v>0</v>
      </c>
      <c r="F103" s="19">
        <f t="shared" si="4"/>
        <v>299</v>
      </c>
      <c r="G103" s="2">
        <v>573</v>
      </c>
      <c r="H103" s="19">
        <f t="shared" si="5"/>
        <v>-274</v>
      </c>
    </row>
    <row r="104" spans="1:8" ht="15">
      <c r="A104" s="35" t="s">
        <v>124</v>
      </c>
      <c r="B104" s="46" t="s">
        <v>125</v>
      </c>
      <c r="C104" s="62">
        <v>0</v>
      </c>
      <c r="D104" s="63">
        <v>0</v>
      </c>
      <c r="E104" s="18">
        <v>0</v>
      </c>
      <c r="F104" s="19">
        <f t="shared" si="4"/>
        <v>299</v>
      </c>
      <c r="G104" s="2">
        <v>573</v>
      </c>
      <c r="H104" s="19">
        <f t="shared" si="5"/>
        <v>-274</v>
      </c>
    </row>
    <row r="105" spans="1:8" ht="15">
      <c r="A105" s="35" t="s">
        <v>126</v>
      </c>
      <c r="B105" s="50" t="s">
        <v>127</v>
      </c>
      <c r="C105" s="62">
        <v>0</v>
      </c>
      <c r="D105" s="63">
        <v>0</v>
      </c>
      <c r="E105" s="18">
        <v>0</v>
      </c>
      <c r="F105" s="19">
        <f t="shared" si="4"/>
        <v>299</v>
      </c>
      <c r="G105" s="2">
        <v>299</v>
      </c>
      <c r="H105" s="19">
        <f t="shared" si="5"/>
        <v>0</v>
      </c>
    </row>
    <row r="106" spans="1:8" ht="15">
      <c r="A106" s="35" t="s">
        <v>128</v>
      </c>
      <c r="B106" s="39" t="s">
        <v>186</v>
      </c>
      <c r="C106" s="62">
        <v>0</v>
      </c>
      <c r="D106" s="63">
        <v>0</v>
      </c>
      <c r="E106" s="18">
        <v>0</v>
      </c>
      <c r="F106" s="19">
        <f t="shared" si="4"/>
        <v>299</v>
      </c>
      <c r="G106" s="2">
        <v>573</v>
      </c>
      <c r="H106" s="19">
        <f t="shared" si="5"/>
        <v>-274</v>
      </c>
    </row>
    <row r="107" spans="1:8" ht="15">
      <c r="A107" s="35" t="s">
        <v>149</v>
      </c>
      <c r="B107" s="39" t="s">
        <v>150</v>
      </c>
      <c r="C107" s="62">
        <v>0</v>
      </c>
      <c r="D107" s="63">
        <v>0</v>
      </c>
      <c r="E107" s="18">
        <v>0</v>
      </c>
      <c r="F107" s="19">
        <f t="shared" si="4"/>
        <v>299</v>
      </c>
      <c r="G107" s="2">
        <v>299</v>
      </c>
      <c r="H107" s="19">
        <f t="shared" si="5"/>
        <v>0</v>
      </c>
    </row>
    <row r="108" spans="1:8" ht="15">
      <c r="A108" s="35" t="s">
        <v>129</v>
      </c>
      <c r="B108" s="40" t="s">
        <v>130</v>
      </c>
      <c r="C108" s="62">
        <v>0</v>
      </c>
      <c r="D108" s="63">
        <v>2.09</v>
      </c>
      <c r="E108" s="18">
        <v>1</v>
      </c>
      <c r="F108" s="19">
        <f t="shared" si="4"/>
        <v>573</v>
      </c>
      <c r="G108" s="2">
        <v>573</v>
      </c>
      <c r="H108" s="19">
        <f t="shared" si="5"/>
        <v>0</v>
      </c>
    </row>
    <row r="109" spans="1:8" ht="15">
      <c r="A109" s="36" t="s">
        <v>131</v>
      </c>
      <c r="B109" s="42" t="s">
        <v>132</v>
      </c>
      <c r="C109" s="62">
        <v>0</v>
      </c>
      <c r="D109" s="63">
        <v>0</v>
      </c>
      <c r="E109" s="18">
        <v>0</v>
      </c>
      <c r="F109" s="19">
        <f t="shared" si="4"/>
        <v>299</v>
      </c>
      <c r="G109" s="2">
        <v>299</v>
      </c>
      <c r="H109" s="19">
        <f t="shared" si="5"/>
        <v>0</v>
      </c>
    </row>
    <row r="110" spans="1:8" ht="15">
      <c r="A110" s="38" t="s">
        <v>133</v>
      </c>
      <c r="B110" s="47" t="s">
        <v>134</v>
      </c>
      <c r="C110" s="62">
        <v>0</v>
      </c>
      <c r="D110" s="63">
        <v>0.6</v>
      </c>
      <c r="E110" s="18">
        <v>1</v>
      </c>
      <c r="F110" s="19">
        <f t="shared" si="4"/>
        <v>573</v>
      </c>
      <c r="G110" s="2">
        <v>1100</v>
      </c>
      <c r="H110" s="19">
        <f t="shared" si="5"/>
        <v>-527</v>
      </c>
    </row>
    <row r="111" spans="1:8" ht="15">
      <c r="A111" s="38" t="s">
        <v>159</v>
      </c>
      <c r="B111" s="53" t="s">
        <v>162</v>
      </c>
      <c r="C111" s="62">
        <v>0</v>
      </c>
      <c r="D111" s="63">
        <v>0.25</v>
      </c>
      <c r="E111" s="18">
        <v>1</v>
      </c>
      <c r="F111" s="19">
        <f t="shared" si="4"/>
        <v>573</v>
      </c>
      <c r="G111" s="2">
        <v>299</v>
      </c>
      <c r="H111" s="19">
        <f t="shared" si="5"/>
        <v>274</v>
      </c>
    </row>
    <row r="112" spans="1:8" ht="15">
      <c r="A112" s="38" t="s">
        <v>202</v>
      </c>
      <c r="B112" s="47" t="s">
        <v>203</v>
      </c>
      <c r="C112" s="62">
        <v>0</v>
      </c>
      <c r="D112" s="63">
        <v>0</v>
      </c>
      <c r="E112" s="18">
        <v>0</v>
      </c>
      <c r="F112" s="19">
        <f t="shared" ref="F112:F113" si="8">SUM(IF(E112=0,299),IF(E112=1,573),IF(E112=2,1100),IF(E112=3,2111),IF(E112=4,4054),IF(E112=5,7785),IF(E112=6,14931),IF(E112=7,28670),IF(E112=8,55038),IF(E112=9,105673),IF(E112=10,145252),IF(E112=11,145252))</f>
        <v>299</v>
      </c>
      <c r="G112" s="2">
        <v>573</v>
      </c>
      <c r="H112" s="19">
        <f t="shared" si="5"/>
        <v>-274</v>
      </c>
    </row>
    <row r="113" spans="1:9" ht="15">
      <c r="A113" s="38" t="s">
        <v>236</v>
      </c>
      <c r="B113" s="42" t="s">
        <v>227</v>
      </c>
      <c r="C113" s="62">
        <v>0</v>
      </c>
      <c r="D113" s="63">
        <v>0.25</v>
      </c>
      <c r="E113" s="18">
        <v>1</v>
      </c>
      <c r="F113" s="19">
        <f t="shared" si="8"/>
        <v>573</v>
      </c>
      <c r="G113" s="2">
        <v>0</v>
      </c>
      <c r="H113" s="19">
        <f t="shared" si="5"/>
        <v>573</v>
      </c>
    </row>
    <row r="114" spans="1:9" ht="15">
      <c r="A114" s="38"/>
      <c r="B114" s="47"/>
      <c r="C114" s="62"/>
      <c r="D114" s="63"/>
      <c r="E114" s="18"/>
      <c r="F114" s="19"/>
      <c r="H114" s="19"/>
    </row>
    <row r="115" spans="1:9" ht="15">
      <c r="A115" s="38"/>
      <c r="B115" s="23" t="s">
        <v>238</v>
      </c>
      <c r="C115" s="62"/>
      <c r="D115" s="63"/>
      <c r="E115" s="18"/>
      <c r="F115" s="19"/>
      <c r="H115" s="19"/>
      <c r="I115" s="54"/>
    </row>
    <row r="116" spans="1:9" ht="15">
      <c r="A116" s="35" t="s">
        <v>16</v>
      </c>
      <c r="B116" s="40" t="s">
        <v>189</v>
      </c>
      <c r="C116" s="62" t="s">
        <v>194</v>
      </c>
      <c r="D116" s="63"/>
      <c r="E116" s="18"/>
      <c r="F116" s="19">
        <v>0</v>
      </c>
      <c r="G116" s="2">
        <v>573</v>
      </c>
      <c r="H116" s="19">
        <f t="shared" ref="H116:H118" si="9">F116-G116</f>
        <v>-573</v>
      </c>
      <c r="I116" s="54"/>
    </row>
    <row r="117" spans="1:9" ht="15">
      <c r="A117" s="43" t="s">
        <v>32</v>
      </c>
      <c r="B117" s="42" t="s">
        <v>209</v>
      </c>
      <c r="C117" s="62" t="s">
        <v>194</v>
      </c>
      <c r="D117" s="63"/>
      <c r="E117" s="18"/>
      <c r="F117" s="19">
        <v>0</v>
      </c>
      <c r="G117" s="2">
        <v>299</v>
      </c>
      <c r="H117" s="19">
        <f t="shared" si="9"/>
        <v>-299</v>
      </c>
      <c r="I117" s="54"/>
    </row>
    <row r="118" spans="1:9" ht="15">
      <c r="A118" s="35" t="s">
        <v>151</v>
      </c>
      <c r="B118" s="45" t="s">
        <v>196</v>
      </c>
      <c r="C118" s="62" t="s">
        <v>194</v>
      </c>
      <c r="D118" s="63"/>
      <c r="E118" s="18"/>
      <c r="F118" s="19">
        <v>0</v>
      </c>
      <c r="G118" s="2">
        <v>299</v>
      </c>
      <c r="H118" s="19">
        <f t="shared" si="9"/>
        <v>-299</v>
      </c>
      <c r="I118" s="54"/>
    </row>
    <row r="119" spans="1:9" ht="15">
      <c r="A119" s="35" t="s">
        <v>115</v>
      </c>
      <c r="B119" s="50" t="s">
        <v>204</v>
      </c>
      <c r="C119" s="62" t="s">
        <v>194</v>
      </c>
      <c r="D119" s="63"/>
      <c r="E119" s="18"/>
      <c r="F119" s="19">
        <v>0</v>
      </c>
      <c r="G119" s="2">
        <v>299</v>
      </c>
      <c r="H119" s="19">
        <f t="shared" ref="H119" si="10">F119-G119</f>
        <v>-299</v>
      </c>
    </row>
    <row r="120" spans="1:9" ht="15">
      <c r="A120" s="25"/>
      <c r="B120" s="23"/>
      <c r="D120" s="65"/>
      <c r="E120" s="26"/>
    </row>
    <row r="121" spans="1:9" ht="15" customHeight="1">
      <c r="A121" s="8"/>
      <c r="B121" s="27"/>
      <c r="C121" s="57">
        <f>SUM(C9:C120)</f>
        <v>12143.36</v>
      </c>
      <c r="D121" s="57">
        <f>SUM(D9:D120)</f>
        <v>15097.020000000002</v>
      </c>
      <c r="E121" s="16"/>
      <c r="F121" s="34">
        <f>SUM(F9:F120)</f>
        <v>539350</v>
      </c>
      <c r="G121" s="34">
        <f>SUM(G9:G120)</f>
        <v>571426</v>
      </c>
      <c r="H121" s="19">
        <f>SUM(H9:H120)</f>
        <v>-32076</v>
      </c>
    </row>
    <row r="122" spans="1:9" ht="14.25" customHeight="1">
      <c r="A122" s="8"/>
      <c r="B122" s="27"/>
    </row>
    <row r="123" spans="1:9">
      <c r="A123" s="8"/>
      <c r="B123" s="27"/>
    </row>
    <row r="124" spans="1:9">
      <c r="A124" s="8"/>
      <c r="B124" s="27"/>
    </row>
    <row r="125" spans="1:9">
      <c r="A125" s="8"/>
      <c r="B125" s="27"/>
    </row>
    <row r="126" spans="1:9">
      <c r="A126" s="8"/>
      <c r="B126" s="27"/>
    </row>
    <row r="127" spans="1:9">
      <c r="A127" s="8"/>
      <c r="B127" s="27"/>
    </row>
    <row r="128" spans="1:9">
      <c r="A128" s="8"/>
      <c r="B128" s="27"/>
    </row>
    <row r="129" spans="1:2">
      <c r="A129" s="8"/>
      <c r="B129" s="27"/>
    </row>
    <row r="130" spans="1:2">
      <c r="A130" s="8"/>
      <c r="B130" s="27"/>
    </row>
    <row r="133" spans="1:2">
      <c r="A133" s="8"/>
      <c r="B133" s="27"/>
    </row>
    <row r="135" spans="1:2">
      <c r="A135" s="8"/>
      <c r="B135" s="27"/>
    </row>
    <row r="136" spans="1:2">
      <c r="A136" s="8"/>
      <c r="B136" s="27"/>
    </row>
    <row r="137" spans="1:2">
      <c r="A137" s="8"/>
      <c r="B137" s="27"/>
    </row>
    <row r="138" spans="1:2">
      <c r="A138" s="8"/>
      <c r="B138" s="27"/>
    </row>
    <row r="139" spans="1:2">
      <c r="A139" s="8"/>
      <c r="B139" s="27"/>
    </row>
    <row r="140" spans="1:2">
      <c r="A140" s="8"/>
      <c r="B140" s="27"/>
    </row>
    <row r="141" spans="1:2">
      <c r="A141" s="8"/>
      <c r="B141" s="27"/>
    </row>
    <row r="144" spans="1:2">
      <c r="A144" s="8"/>
      <c r="B144" s="27"/>
    </row>
    <row r="145" spans="1:2">
      <c r="A145" s="8"/>
      <c r="B145" s="27"/>
    </row>
    <row r="146" spans="1:2">
      <c r="A146" s="8"/>
      <c r="B146" s="27"/>
    </row>
    <row r="147" spans="1:2">
      <c r="A147" s="8"/>
      <c r="B147" s="27"/>
    </row>
    <row r="148" spans="1:2">
      <c r="A148" s="8"/>
      <c r="B148" s="27"/>
    </row>
    <row r="149" spans="1:2">
      <c r="A149" s="8"/>
      <c r="B149" s="27"/>
    </row>
    <row r="151" spans="1:2">
      <c r="A151" s="8"/>
      <c r="B151" s="27"/>
    </row>
    <row r="152" spans="1:2">
      <c r="A152" s="8"/>
      <c r="B152" s="27"/>
    </row>
    <row r="153" spans="1:2">
      <c r="A153" s="8"/>
      <c r="B153" s="27"/>
    </row>
    <row r="154" spans="1:2">
      <c r="A154" s="8"/>
      <c r="B154" s="27"/>
    </row>
    <row r="155" spans="1:2">
      <c r="A155" s="8"/>
      <c r="B155" s="27"/>
    </row>
    <row r="157" spans="1:2">
      <c r="A157" s="8"/>
      <c r="B157" s="27"/>
    </row>
    <row r="158" spans="1:2">
      <c r="A158" s="8"/>
      <c r="B158" s="27"/>
    </row>
    <row r="159" spans="1:2">
      <c r="A159" s="8"/>
      <c r="B159" s="27"/>
    </row>
    <row r="160" spans="1:2">
      <c r="A160" s="8"/>
      <c r="B160" s="27"/>
    </row>
    <row r="161" spans="1:2">
      <c r="A161" s="8"/>
      <c r="B161" s="27"/>
    </row>
    <row r="165" spans="1:2">
      <c r="A165" s="8"/>
      <c r="B165" s="27"/>
    </row>
    <row r="166" spans="1:2">
      <c r="A166" s="8"/>
      <c r="B166" s="27"/>
    </row>
    <row r="167" spans="1:2">
      <c r="A167" s="8"/>
      <c r="B167" s="27"/>
    </row>
    <row r="169" spans="1:2">
      <c r="A169" s="8"/>
      <c r="B169" s="27"/>
    </row>
    <row r="170" spans="1:2">
      <c r="A170" s="8"/>
      <c r="B170" s="27"/>
    </row>
    <row r="172" spans="1:2">
      <c r="A172" s="8"/>
      <c r="B172" s="27"/>
    </row>
    <row r="173" spans="1:2">
      <c r="A173" s="8"/>
      <c r="B173" s="27"/>
    </row>
    <row r="174" spans="1:2">
      <c r="A174" s="8"/>
      <c r="B174" s="27"/>
    </row>
    <row r="175" spans="1:2">
      <c r="A175" s="8"/>
      <c r="B175" s="27"/>
    </row>
    <row r="176" spans="1:2">
      <c r="A176" s="8"/>
      <c r="B176" s="27"/>
    </row>
    <row r="177" spans="1:2">
      <c r="A177" s="8"/>
      <c r="B177" s="27"/>
    </row>
    <row r="178" spans="1:2">
      <c r="A178" s="8"/>
      <c r="B178" s="27"/>
    </row>
    <row r="179" spans="1:2">
      <c r="A179" s="8"/>
      <c r="B179" s="27"/>
    </row>
    <row r="180" spans="1:2">
      <c r="A180" s="8"/>
      <c r="B180" s="27"/>
    </row>
    <row r="181" spans="1:2">
      <c r="A181" s="8"/>
      <c r="B181" s="27"/>
    </row>
    <row r="182" spans="1:2">
      <c r="A182" s="8"/>
      <c r="B182" s="27"/>
    </row>
    <row r="183" spans="1:2">
      <c r="A183" s="8"/>
      <c r="B183" s="27"/>
    </row>
    <row r="184" spans="1:2">
      <c r="A184" s="8"/>
      <c r="B184" s="27"/>
    </row>
    <row r="187" spans="1:2">
      <c r="A187" s="8"/>
      <c r="B187" s="27"/>
    </row>
    <row r="188" spans="1:2">
      <c r="A188" s="8"/>
      <c r="B188" s="27"/>
    </row>
    <row r="189" spans="1:2">
      <c r="A189" s="8"/>
      <c r="B189" s="27"/>
    </row>
    <row r="190" spans="1:2">
      <c r="A190" s="8"/>
      <c r="B190" s="27"/>
    </row>
    <row r="191" spans="1:2">
      <c r="A191" s="8"/>
      <c r="B191" s="27"/>
    </row>
    <row r="192" spans="1:2">
      <c r="A192" s="8"/>
      <c r="B192" s="27"/>
    </row>
    <row r="193" spans="1:2">
      <c r="A193" s="8"/>
      <c r="B193" s="27"/>
    </row>
    <row r="197" spans="1:2">
      <c r="A197" s="8"/>
      <c r="B197" s="27"/>
    </row>
    <row r="198" spans="1:2">
      <c r="A198" s="8"/>
      <c r="B198" s="27"/>
    </row>
    <row r="200" spans="1:2">
      <c r="A200" s="8"/>
      <c r="B200" s="27"/>
    </row>
    <row r="201" spans="1:2">
      <c r="A201" s="8"/>
      <c r="B201" s="27"/>
    </row>
    <row r="202" spans="1:2">
      <c r="A202" s="8"/>
      <c r="B202" s="27"/>
    </row>
    <row r="205" spans="1:2">
      <c r="A205" s="8"/>
      <c r="B205" s="27"/>
    </row>
    <row r="206" spans="1:2">
      <c r="A206" s="8"/>
      <c r="B206" s="27"/>
    </row>
    <row r="210" spans="1:2">
      <c r="A210" s="8"/>
      <c r="B210" s="27"/>
    </row>
    <row r="212" spans="1:2">
      <c r="A212" s="8"/>
      <c r="B212" s="27"/>
    </row>
    <row r="213" spans="1:2">
      <c r="A213" s="8"/>
      <c r="B213" s="27"/>
    </row>
    <row r="220" spans="1:2">
      <c r="A220" s="8"/>
      <c r="B220" s="27"/>
    </row>
    <row r="221" spans="1:2">
      <c r="A221" s="8"/>
      <c r="B221" s="27"/>
    </row>
    <row r="222" spans="1:2">
      <c r="A222" s="8"/>
      <c r="B222" s="27"/>
    </row>
    <row r="223" spans="1:2">
      <c r="A223" s="8"/>
      <c r="B223" s="27"/>
    </row>
    <row r="224" spans="1:2">
      <c r="A224" s="8"/>
      <c r="B224" s="27"/>
    </row>
    <row r="225" spans="1:2">
      <c r="A225" s="8"/>
      <c r="B225" s="27"/>
    </row>
    <row r="226" spans="1:2">
      <c r="A226" s="8"/>
      <c r="B226" s="27"/>
    </row>
    <row r="227" spans="1:2">
      <c r="A227" s="8"/>
      <c r="B227" s="27"/>
    </row>
    <row r="229" spans="1:2">
      <c r="A229" s="8"/>
    </row>
    <row r="230" spans="1:2">
      <c r="A230" s="8"/>
      <c r="B230" s="27"/>
    </row>
    <row r="231" spans="1:2">
      <c r="A231" s="8"/>
      <c r="B231" s="27"/>
    </row>
    <row r="232" spans="1:2">
      <c r="A232" s="8"/>
      <c r="B232" s="27"/>
    </row>
    <row r="233" spans="1:2">
      <c r="A233" s="8"/>
      <c r="B233" s="27"/>
    </row>
    <row r="234" spans="1:2">
      <c r="A234" s="8"/>
      <c r="B234" s="27"/>
    </row>
    <row r="235" spans="1:2">
      <c r="A235" s="8"/>
      <c r="B235" s="27"/>
    </row>
    <row r="242" spans="1:1">
      <c r="A242" s="8"/>
    </row>
    <row r="244" spans="1:1">
      <c r="A244" s="8"/>
    </row>
    <row r="246" spans="1:1">
      <c r="A246" s="8"/>
    </row>
    <row r="250" spans="1:1">
      <c r="A250" s="8"/>
    </row>
    <row r="251" spans="1:1">
      <c r="A251" s="8"/>
    </row>
    <row r="252" spans="1:1">
      <c r="A252" s="8"/>
    </row>
    <row r="253" spans="1:1">
      <c r="A253" s="8"/>
    </row>
    <row r="254" spans="1:1">
      <c r="A254" s="8"/>
    </row>
    <row r="255" spans="1:1">
      <c r="A255" s="8"/>
    </row>
    <row r="256" spans="1:1">
      <c r="A256" s="8"/>
    </row>
    <row r="257" spans="1:1">
      <c r="A257" s="8"/>
    </row>
    <row r="258" spans="1:1">
      <c r="A258" s="8"/>
    </row>
    <row r="259" spans="1:1">
      <c r="A259" s="8"/>
    </row>
    <row r="260" spans="1:1">
      <c r="A260" s="8"/>
    </row>
    <row r="261" spans="1:1">
      <c r="A261" s="8"/>
    </row>
    <row r="262" spans="1:1">
      <c r="A262" s="8"/>
    </row>
    <row r="263" spans="1:1">
      <c r="A263" s="8"/>
    </row>
    <row r="264" spans="1:1">
      <c r="A264" s="8"/>
    </row>
    <row r="265" spans="1:1">
      <c r="A265" s="8"/>
    </row>
    <row r="266" spans="1:1">
      <c r="A266" s="8"/>
    </row>
    <row r="267" spans="1:1">
      <c r="A267" s="8"/>
    </row>
    <row r="268" spans="1:1">
      <c r="A268" s="8"/>
    </row>
    <row r="269" spans="1:1">
      <c r="A269" s="8"/>
    </row>
    <row r="270" spans="1:1">
      <c r="A270" s="8"/>
    </row>
    <row r="271" spans="1:1">
      <c r="A271" s="8"/>
    </row>
    <row r="272" spans="1:1">
      <c r="A272" s="8"/>
    </row>
    <row r="273" spans="1:1">
      <c r="A273" s="8"/>
    </row>
    <row r="274" spans="1:1">
      <c r="A274" s="8"/>
    </row>
    <row r="275" spans="1:1">
      <c r="A275" s="8"/>
    </row>
    <row r="276" spans="1:1">
      <c r="A276" s="8"/>
    </row>
    <row r="277" spans="1:1">
      <c r="A277" s="8"/>
    </row>
    <row r="278" spans="1:1">
      <c r="A278" s="8"/>
    </row>
    <row r="279" spans="1:1">
      <c r="A279" s="8"/>
    </row>
    <row r="280" spans="1:1">
      <c r="A280" s="8"/>
    </row>
    <row r="281" spans="1:1">
      <c r="A281" s="8"/>
    </row>
    <row r="282" spans="1:1">
      <c r="A282" s="8"/>
    </row>
    <row r="283" spans="1:1">
      <c r="A283" s="8"/>
    </row>
    <row r="284" spans="1:1">
      <c r="A284" s="8"/>
    </row>
    <row r="285" spans="1:1">
      <c r="A285" s="8"/>
    </row>
    <row r="286" spans="1:1">
      <c r="A286" s="8"/>
    </row>
    <row r="287" spans="1:1">
      <c r="A287" s="8"/>
    </row>
    <row r="288" spans="1:1">
      <c r="A288" s="8"/>
    </row>
    <row r="289" spans="1:1">
      <c r="A289" s="8"/>
    </row>
    <row r="290" spans="1:1">
      <c r="A290" s="8"/>
    </row>
    <row r="291" spans="1:1">
      <c r="A291" s="8"/>
    </row>
    <row r="292" spans="1:1">
      <c r="A292" s="8"/>
    </row>
    <row r="293" spans="1:1">
      <c r="A293" s="8"/>
    </row>
    <row r="294" spans="1:1">
      <c r="A294" s="8"/>
    </row>
    <row r="295" spans="1:1">
      <c r="A295" s="8"/>
    </row>
    <row r="296" spans="1:1">
      <c r="A296" s="8"/>
    </row>
    <row r="297" spans="1:1">
      <c r="A297" s="8"/>
    </row>
    <row r="298" spans="1:1">
      <c r="A298" s="8"/>
    </row>
    <row r="299" spans="1:1">
      <c r="A299" s="8"/>
    </row>
    <row r="300" spans="1:1">
      <c r="A300" s="8"/>
    </row>
    <row r="301" spans="1:1">
      <c r="A301" s="8"/>
    </row>
    <row r="302" spans="1:1">
      <c r="A302" s="8"/>
    </row>
    <row r="303" spans="1:1">
      <c r="A303" s="8"/>
    </row>
    <row r="304" spans="1:1">
      <c r="A304" s="8"/>
    </row>
    <row r="305" spans="1:1">
      <c r="A305" s="8"/>
    </row>
    <row r="306" spans="1:1">
      <c r="A306" s="8"/>
    </row>
    <row r="307" spans="1:1">
      <c r="A307" s="8"/>
    </row>
    <row r="308" spans="1:1">
      <c r="A308" s="8"/>
    </row>
    <row r="309" spans="1:1">
      <c r="A309" s="8"/>
    </row>
    <row r="310" spans="1:1">
      <c r="A310" s="8"/>
    </row>
    <row r="311" spans="1:1">
      <c r="A311" s="8"/>
    </row>
    <row r="312" spans="1:1">
      <c r="A312" s="8"/>
    </row>
    <row r="313" spans="1:1">
      <c r="A313" s="8"/>
    </row>
    <row r="314" spans="1:1">
      <c r="A314" s="8"/>
    </row>
    <row r="315" spans="1:1">
      <c r="A315" s="8"/>
    </row>
    <row r="316" spans="1:1">
      <c r="A316" s="8"/>
    </row>
    <row r="317" spans="1:1">
      <c r="A317" s="8"/>
    </row>
    <row r="318" spans="1:1">
      <c r="A318" s="8"/>
    </row>
    <row r="319" spans="1:1" ht="12" customHeight="1">
      <c r="A319" s="8"/>
    </row>
    <row r="320" spans="1:1" ht="12" customHeight="1">
      <c r="A320" s="8"/>
    </row>
    <row r="321" spans="1:1" ht="12" customHeight="1">
      <c r="A321" s="8"/>
    </row>
    <row r="322" spans="1:1">
      <c r="A322" s="8"/>
    </row>
    <row r="323" spans="1:1">
      <c r="A323" s="8"/>
    </row>
    <row r="324" spans="1:1">
      <c r="A324" s="8"/>
    </row>
    <row r="325" spans="1:1">
      <c r="A325" s="8"/>
    </row>
    <row r="326" spans="1:1">
      <c r="A326" s="8"/>
    </row>
    <row r="327" spans="1:1">
      <c r="A327" s="8"/>
    </row>
    <row r="328" spans="1:1">
      <c r="A328" s="8"/>
    </row>
    <row r="329" spans="1:1">
      <c r="A329" s="8"/>
    </row>
    <row r="330" spans="1:1">
      <c r="A330" s="8"/>
    </row>
    <row r="331" spans="1:1">
      <c r="A331" s="8"/>
    </row>
    <row r="332" spans="1:1">
      <c r="A332" s="8"/>
    </row>
    <row r="333" spans="1:1">
      <c r="A333" s="8"/>
    </row>
    <row r="334" spans="1:1">
      <c r="A334" s="8"/>
    </row>
    <row r="335" spans="1:1">
      <c r="A335" s="8"/>
    </row>
    <row r="336" spans="1:1">
      <c r="A336" s="8"/>
    </row>
    <row r="337" spans="1:1">
      <c r="A337" s="8"/>
    </row>
    <row r="338" spans="1:1">
      <c r="A338" s="8"/>
    </row>
    <row r="339" spans="1:1">
      <c r="A339" s="8"/>
    </row>
    <row r="340" spans="1:1">
      <c r="A340" s="8"/>
    </row>
    <row r="341" spans="1:1">
      <c r="A341" s="8"/>
    </row>
    <row r="342" spans="1:1">
      <c r="A342" s="8"/>
    </row>
    <row r="343" spans="1:1">
      <c r="A343" s="8"/>
    </row>
    <row r="344" spans="1:1">
      <c r="A344" s="8"/>
    </row>
    <row r="345" spans="1:1">
      <c r="A345" s="8"/>
    </row>
    <row r="346" spans="1:1">
      <c r="A346" s="8"/>
    </row>
    <row r="347" spans="1:1">
      <c r="A347" s="8"/>
    </row>
    <row r="348" spans="1:1">
      <c r="A348" s="8"/>
    </row>
    <row r="349" spans="1:1">
      <c r="A349" s="8"/>
    </row>
    <row r="350" spans="1:1">
      <c r="A350" s="8"/>
    </row>
    <row r="351" spans="1:1">
      <c r="A351" s="8"/>
    </row>
    <row r="352" spans="1:1">
      <c r="A352" s="8"/>
    </row>
    <row r="353" spans="1:1">
      <c r="A353" s="8"/>
    </row>
    <row r="354" spans="1:1">
      <c r="A354" s="8"/>
    </row>
    <row r="355" spans="1:1">
      <c r="A355" s="8"/>
    </row>
    <row r="356" spans="1:1">
      <c r="A356" s="8"/>
    </row>
    <row r="357" spans="1:1">
      <c r="A357" s="8"/>
    </row>
    <row r="358" spans="1:1">
      <c r="A358" s="8"/>
    </row>
    <row r="359" spans="1:1">
      <c r="A359" s="8"/>
    </row>
    <row r="360" spans="1:1">
      <c r="A360" s="8"/>
    </row>
    <row r="361" spans="1:1">
      <c r="A361" s="8"/>
    </row>
    <row r="362" spans="1:1">
      <c r="A362" s="8"/>
    </row>
    <row r="363" spans="1:1">
      <c r="A363" s="8"/>
    </row>
    <row r="364" spans="1:1">
      <c r="A364" s="8"/>
    </row>
    <row r="365" spans="1:1">
      <c r="A365" s="8"/>
    </row>
    <row r="366" spans="1:1">
      <c r="A366" s="8"/>
    </row>
    <row r="367" spans="1:1">
      <c r="A367" s="8"/>
    </row>
    <row r="368" spans="1:1">
      <c r="A368" s="8"/>
    </row>
    <row r="369" spans="1:1">
      <c r="A369" s="8"/>
    </row>
    <row r="370" spans="1:1">
      <c r="A370" s="8"/>
    </row>
    <row r="371" spans="1:1">
      <c r="A371" s="8"/>
    </row>
    <row r="372" spans="1:1">
      <c r="A372" s="8"/>
    </row>
    <row r="373" spans="1:1">
      <c r="A373" s="8"/>
    </row>
    <row r="374" spans="1:1">
      <c r="A374" s="8"/>
    </row>
    <row r="375" spans="1:1">
      <c r="A375" s="8"/>
    </row>
    <row r="376" spans="1:1">
      <c r="A376" s="8"/>
    </row>
    <row r="377" spans="1:1">
      <c r="A377" s="8"/>
    </row>
    <row r="378" spans="1:1">
      <c r="A378" s="8"/>
    </row>
    <row r="379" spans="1:1">
      <c r="A379" s="8"/>
    </row>
    <row r="380" spans="1:1">
      <c r="A380" s="8"/>
    </row>
    <row r="381" spans="1:1">
      <c r="A381" s="8"/>
    </row>
    <row r="382" spans="1:1">
      <c r="A382" s="8"/>
    </row>
    <row r="383" spans="1:1">
      <c r="A383" s="8"/>
    </row>
    <row r="384" spans="1:1">
      <c r="A384" s="8"/>
    </row>
    <row r="385" spans="1:1">
      <c r="A385" s="8"/>
    </row>
    <row r="386" spans="1:1">
      <c r="A386" s="8"/>
    </row>
    <row r="387" spans="1:1">
      <c r="A387" s="8"/>
    </row>
    <row r="388" spans="1:1">
      <c r="A388" s="8"/>
    </row>
    <row r="389" spans="1:1">
      <c r="A389" s="8"/>
    </row>
    <row r="390" spans="1:1">
      <c r="A390" s="8"/>
    </row>
    <row r="391" spans="1:1">
      <c r="A391" s="8"/>
    </row>
    <row r="392" spans="1:1">
      <c r="A392" s="8"/>
    </row>
    <row r="393" spans="1:1">
      <c r="A393" s="8"/>
    </row>
    <row r="394" spans="1:1">
      <c r="A394" s="8"/>
    </row>
    <row r="395" spans="1:1">
      <c r="A395" s="8"/>
    </row>
    <row r="396" spans="1:1">
      <c r="A396" s="8"/>
    </row>
    <row r="397" spans="1:1">
      <c r="A397" s="8"/>
    </row>
    <row r="398" spans="1:1">
      <c r="A398" s="8"/>
    </row>
    <row r="399" spans="1:1">
      <c r="A399" s="8"/>
    </row>
    <row r="400" spans="1:1">
      <c r="A400" s="8"/>
    </row>
    <row r="401" spans="1:1">
      <c r="A401" s="8"/>
    </row>
    <row r="402" spans="1:1">
      <c r="A402" s="8"/>
    </row>
    <row r="403" spans="1:1">
      <c r="A403" s="8"/>
    </row>
    <row r="404" spans="1:1">
      <c r="A404" s="8"/>
    </row>
    <row r="405" spans="1:1">
      <c r="A405" s="8"/>
    </row>
    <row r="406" spans="1:1">
      <c r="A406" s="8"/>
    </row>
    <row r="407" spans="1:1">
      <c r="A407" s="8"/>
    </row>
    <row r="408" spans="1:1">
      <c r="A408" s="8"/>
    </row>
    <row r="409" spans="1:1">
      <c r="A409" s="8"/>
    </row>
    <row r="410" spans="1:1">
      <c r="A410" s="8"/>
    </row>
    <row r="411" spans="1:1">
      <c r="A411" s="8"/>
    </row>
    <row r="412" spans="1:1">
      <c r="A412" s="8"/>
    </row>
    <row r="413" spans="1:1">
      <c r="A413" s="8"/>
    </row>
    <row r="414" spans="1:1">
      <c r="A414" s="8"/>
    </row>
    <row r="415" spans="1:1">
      <c r="A415" s="8"/>
    </row>
    <row r="416" spans="1:1">
      <c r="A416" s="8"/>
    </row>
    <row r="417" spans="1:1">
      <c r="A417" s="8"/>
    </row>
    <row r="418" spans="1:1">
      <c r="A418" s="8"/>
    </row>
    <row r="419" spans="1:1">
      <c r="A419" s="8"/>
    </row>
    <row r="420" spans="1:1">
      <c r="A420" s="8"/>
    </row>
    <row r="421" spans="1:1">
      <c r="A421" s="8"/>
    </row>
    <row r="422" spans="1:1">
      <c r="A422" s="8"/>
    </row>
    <row r="423" spans="1:1">
      <c r="A423" s="8"/>
    </row>
    <row r="424" spans="1:1">
      <c r="A424" s="8"/>
    </row>
    <row r="425" spans="1:1">
      <c r="A425" s="8"/>
    </row>
    <row r="426" spans="1:1">
      <c r="A426" s="8"/>
    </row>
    <row r="427" spans="1:1">
      <c r="A427" s="8"/>
    </row>
    <row r="428" spans="1:1">
      <c r="A428" s="8"/>
    </row>
    <row r="429" spans="1:1">
      <c r="A429" s="8"/>
    </row>
    <row r="430" spans="1:1">
      <c r="A430" s="8"/>
    </row>
    <row r="431" spans="1:1">
      <c r="A431" s="8"/>
    </row>
    <row r="432" spans="1:1">
      <c r="A432" s="8"/>
    </row>
    <row r="433" spans="1:7">
      <c r="A433" s="8"/>
    </row>
    <row r="434" spans="1:7">
      <c r="A434" s="8"/>
    </row>
    <row r="435" spans="1:7">
      <c r="A435" s="8"/>
    </row>
    <row r="436" spans="1:7">
      <c r="A436" s="8"/>
    </row>
    <row r="437" spans="1:7">
      <c r="A437" s="8"/>
    </row>
    <row r="438" spans="1:7">
      <c r="A438" s="8"/>
    </row>
    <row r="439" spans="1:7">
      <c r="A439" s="8"/>
    </row>
    <row r="440" spans="1:7">
      <c r="A440" s="8"/>
    </row>
    <row r="441" spans="1:7">
      <c r="A441" s="8"/>
    </row>
    <row r="442" spans="1:7">
      <c r="A442" s="8"/>
    </row>
    <row r="443" spans="1:7">
      <c r="A443" s="8"/>
      <c r="G443" s="29"/>
    </row>
    <row r="444" spans="1:7">
      <c r="A444" s="8"/>
      <c r="G444" s="29"/>
    </row>
    <row r="445" spans="1:7">
      <c r="A445" s="8"/>
      <c r="G445" s="29"/>
    </row>
    <row r="446" spans="1:7">
      <c r="A446" s="8"/>
      <c r="G446" s="29"/>
    </row>
    <row r="447" spans="1:7">
      <c r="A447" s="8"/>
      <c r="G447" s="29"/>
    </row>
    <row r="448" spans="1:7">
      <c r="A448" s="8"/>
      <c r="G448" s="29"/>
    </row>
    <row r="449" spans="1:7">
      <c r="A449" s="8"/>
      <c r="G449" s="29"/>
    </row>
    <row r="450" spans="1:7">
      <c r="A450" s="8"/>
      <c r="G450" s="29"/>
    </row>
    <row r="451" spans="1:7">
      <c r="A451" s="8"/>
      <c r="G451" s="29"/>
    </row>
    <row r="452" spans="1:7">
      <c r="A452" s="8"/>
      <c r="G452" s="29"/>
    </row>
    <row r="453" spans="1:7">
      <c r="A453" s="8"/>
      <c r="G453" s="29"/>
    </row>
    <row r="454" spans="1:7">
      <c r="A454" s="8"/>
      <c r="G454" s="29"/>
    </row>
    <row r="455" spans="1:7">
      <c r="A455" s="8"/>
      <c r="G455" s="29"/>
    </row>
    <row r="456" spans="1:7">
      <c r="A456" s="8"/>
      <c r="G456" s="29"/>
    </row>
    <row r="457" spans="1:7">
      <c r="A457" s="8"/>
      <c r="G457" s="29"/>
    </row>
    <row r="458" spans="1:7">
      <c r="A458" s="8"/>
      <c r="G458" s="29"/>
    </row>
    <row r="459" spans="1:7">
      <c r="A459" s="8"/>
      <c r="G459" s="29"/>
    </row>
    <row r="460" spans="1:7">
      <c r="A460" s="8"/>
      <c r="G460" s="29"/>
    </row>
    <row r="461" spans="1:7">
      <c r="A461" s="8"/>
      <c r="G461" s="29"/>
    </row>
    <row r="462" spans="1:7">
      <c r="A462" s="8"/>
      <c r="G462" s="29"/>
    </row>
    <row r="463" spans="1:7">
      <c r="A463" s="8"/>
      <c r="G463" s="29"/>
    </row>
    <row r="464" spans="1:7">
      <c r="A464" s="8"/>
      <c r="G464" s="29"/>
    </row>
    <row r="465" spans="1:8">
      <c r="A465" s="8"/>
      <c r="G465" s="29"/>
    </row>
    <row r="466" spans="1:8">
      <c r="A466" s="8"/>
      <c r="G466" s="29"/>
    </row>
    <row r="467" spans="1:8" s="27" customFormat="1">
      <c r="A467" s="8"/>
      <c r="B467" s="3"/>
      <c r="C467" s="57"/>
      <c r="D467" s="66"/>
      <c r="E467" s="28"/>
      <c r="F467" s="2"/>
      <c r="G467" s="29"/>
      <c r="H467" s="2"/>
    </row>
    <row r="468" spans="1:8" s="27" customFormat="1">
      <c r="A468" s="8"/>
      <c r="B468" s="3"/>
      <c r="C468" s="57"/>
      <c r="D468" s="66"/>
      <c r="E468" s="28"/>
      <c r="F468" s="2"/>
      <c r="G468" s="29"/>
      <c r="H468" s="2"/>
    </row>
    <row r="469" spans="1:8" s="27" customFormat="1">
      <c r="A469" s="8"/>
      <c r="C469" s="57"/>
      <c r="D469" s="66"/>
      <c r="E469" s="28"/>
      <c r="F469" s="2"/>
      <c r="G469" s="29"/>
      <c r="H469" s="2"/>
    </row>
    <row r="470" spans="1:8" s="27" customFormat="1">
      <c r="A470" s="8"/>
      <c r="C470" s="57"/>
      <c r="D470" s="66"/>
      <c r="E470" s="28"/>
      <c r="F470" s="2"/>
      <c r="G470" s="29"/>
      <c r="H470" s="2"/>
    </row>
    <row r="471" spans="1:8" s="27" customFormat="1">
      <c r="A471" s="8"/>
      <c r="C471" s="57"/>
      <c r="D471" s="66"/>
      <c r="E471" s="28"/>
      <c r="F471" s="2"/>
      <c r="G471" s="29"/>
      <c r="H471" s="2"/>
    </row>
    <row r="472" spans="1:8" s="27" customFormat="1">
      <c r="A472" s="8"/>
      <c r="C472" s="57"/>
      <c r="D472" s="66"/>
      <c r="E472" s="28"/>
      <c r="F472" s="2"/>
      <c r="G472" s="29"/>
      <c r="H472" s="2"/>
    </row>
    <row r="473" spans="1:8" s="27" customFormat="1">
      <c r="A473" s="8"/>
      <c r="C473" s="57"/>
      <c r="D473" s="66"/>
      <c r="E473" s="28"/>
      <c r="F473" s="2"/>
      <c r="G473" s="29"/>
      <c r="H473" s="2"/>
    </row>
    <row r="474" spans="1:8" s="27" customFormat="1">
      <c r="A474" s="8"/>
      <c r="C474" s="67"/>
      <c r="D474" s="66"/>
      <c r="E474" s="28"/>
      <c r="F474" s="2"/>
      <c r="G474" s="29"/>
      <c r="H474" s="2"/>
    </row>
    <row r="475" spans="1:8" s="27" customFormat="1">
      <c r="A475" s="8"/>
      <c r="C475" s="67"/>
      <c r="D475" s="66"/>
      <c r="E475" s="28"/>
      <c r="F475" s="29"/>
      <c r="G475" s="29"/>
      <c r="H475" s="29"/>
    </row>
    <row r="476" spans="1:8" s="27" customFormat="1">
      <c r="A476" s="8"/>
      <c r="C476" s="67"/>
      <c r="D476" s="66"/>
      <c r="E476" s="28"/>
      <c r="F476" s="29"/>
      <c r="G476" s="29"/>
      <c r="H476" s="29"/>
    </row>
    <row r="477" spans="1:8" s="27" customFormat="1">
      <c r="A477" s="8"/>
      <c r="C477" s="67"/>
      <c r="D477" s="66"/>
      <c r="E477" s="28"/>
      <c r="F477" s="29"/>
      <c r="G477" s="29"/>
      <c r="H477" s="29"/>
    </row>
    <row r="478" spans="1:8" s="27" customFormat="1">
      <c r="A478" s="8"/>
      <c r="C478" s="67"/>
      <c r="D478" s="66"/>
      <c r="E478" s="28"/>
      <c r="F478" s="29"/>
      <c r="G478" s="29"/>
      <c r="H478" s="29"/>
    </row>
    <row r="479" spans="1:8" s="27" customFormat="1">
      <c r="A479" s="8"/>
      <c r="C479" s="67"/>
      <c r="D479" s="66"/>
      <c r="E479" s="28"/>
      <c r="F479" s="29"/>
      <c r="G479" s="29"/>
      <c r="H479" s="29"/>
    </row>
    <row r="480" spans="1:8" s="27" customFormat="1">
      <c r="A480" s="8"/>
      <c r="C480" s="67"/>
      <c r="D480" s="66"/>
      <c r="E480" s="28"/>
      <c r="F480" s="29"/>
      <c r="G480" s="29"/>
      <c r="H480" s="29"/>
    </row>
    <row r="481" spans="1:8" s="27" customFormat="1">
      <c r="A481" s="8"/>
      <c r="C481" s="67"/>
      <c r="D481" s="66"/>
      <c r="E481" s="28"/>
      <c r="F481" s="29"/>
      <c r="G481" s="29"/>
      <c r="H481" s="29"/>
    </row>
    <row r="482" spans="1:8" s="27" customFormat="1">
      <c r="A482" s="8"/>
      <c r="C482" s="67"/>
      <c r="D482" s="66"/>
      <c r="E482" s="28"/>
      <c r="F482" s="29"/>
      <c r="G482" s="29"/>
      <c r="H482" s="29"/>
    </row>
    <row r="483" spans="1:8" s="27" customFormat="1">
      <c r="A483" s="8"/>
      <c r="C483" s="67"/>
      <c r="D483" s="66"/>
      <c r="E483" s="28"/>
      <c r="F483" s="29"/>
      <c r="G483" s="29"/>
      <c r="H483" s="29"/>
    </row>
    <row r="484" spans="1:8" s="27" customFormat="1">
      <c r="A484" s="8"/>
      <c r="C484" s="67"/>
      <c r="D484" s="66"/>
      <c r="E484" s="28"/>
      <c r="F484" s="29"/>
      <c r="G484" s="29"/>
      <c r="H484" s="29"/>
    </row>
    <row r="485" spans="1:8" s="27" customFormat="1">
      <c r="A485" s="8"/>
      <c r="C485" s="67"/>
      <c r="D485" s="66"/>
      <c r="E485" s="28"/>
      <c r="F485" s="29"/>
      <c r="G485" s="29"/>
      <c r="H485" s="29"/>
    </row>
    <row r="486" spans="1:8" s="27" customFormat="1">
      <c r="A486" s="8"/>
      <c r="C486" s="67"/>
      <c r="D486" s="66"/>
      <c r="E486" s="28"/>
      <c r="F486" s="29"/>
      <c r="G486" s="29"/>
      <c r="H486" s="29"/>
    </row>
    <row r="487" spans="1:8" s="27" customFormat="1">
      <c r="A487" s="8"/>
      <c r="C487" s="67"/>
      <c r="D487" s="66"/>
      <c r="E487" s="28"/>
      <c r="F487" s="29"/>
      <c r="G487" s="29"/>
      <c r="H487" s="29"/>
    </row>
    <row r="488" spans="1:8" s="27" customFormat="1">
      <c r="A488" s="8"/>
      <c r="C488" s="67"/>
      <c r="D488" s="66"/>
      <c r="E488" s="28"/>
      <c r="F488" s="29"/>
      <c r="G488" s="29"/>
      <c r="H488" s="29"/>
    </row>
    <row r="489" spans="1:8" s="27" customFormat="1">
      <c r="A489" s="8"/>
      <c r="C489" s="67"/>
      <c r="D489" s="66"/>
      <c r="E489" s="28"/>
      <c r="F489" s="29"/>
      <c r="G489" s="29"/>
      <c r="H489" s="29"/>
    </row>
    <row r="490" spans="1:8" s="27" customFormat="1">
      <c r="A490" s="8"/>
      <c r="C490" s="67"/>
      <c r="D490" s="66"/>
      <c r="E490" s="28"/>
      <c r="F490" s="29"/>
      <c r="G490" s="29"/>
      <c r="H490" s="29"/>
    </row>
    <row r="491" spans="1:8" s="27" customFormat="1">
      <c r="A491" s="8"/>
      <c r="C491" s="67"/>
      <c r="D491" s="66"/>
      <c r="E491" s="28"/>
      <c r="F491" s="29"/>
      <c r="G491" s="29"/>
      <c r="H491" s="29"/>
    </row>
    <row r="492" spans="1:8" s="27" customFormat="1">
      <c r="A492" s="8"/>
      <c r="C492" s="67"/>
      <c r="D492" s="66"/>
      <c r="E492" s="28"/>
      <c r="F492" s="29"/>
      <c r="G492" s="29"/>
      <c r="H492" s="29"/>
    </row>
    <row r="493" spans="1:8" s="27" customFormat="1">
      <c r="A493" s="8"/>
      <c r="C493" s="67"/>
      <c r="D493" s="66"/>
      <c r="E493" s="28"/>
      <c r="F493" s="29"/>
      <c r="G493" s="29"/>
      <c r="H493" s="29"/>
    </row>
    <row r="494" spans="1:8" s="27" customFormat="1">
      <c r="A494" s="8"/>
      <c r="C494" s="67"/>
      <c r="D494" s="66"/>
      <c r="E494" s="28"/>
      <c r="F494" s="29"/>
      <c r="G494" s="29"/>
      <c r="H494" s="29"/>
    </row>
    <row r="495" spans="1:8" s="27" customFormat="1">
      <c r="A495" s="8"/>
      <c r="C495" s="67"/>
      <c r="D495" s="66"/>
      <c r="E495" s="28"/>
      <c r="F495" s="29"/>
      <c r="G495" s="29"/>
      <c r="H495" s="29"/>
    </row>
    <row r="496" spans="1:8" s="27" customFormat="1">
      <c r="A496" s="8"/>
      <c r="C496" s="67"/>
      <c r="D496" s="66"/>
      <c r="E496" s="28"/>
      <c r="F496" s="29"/>
      <c r="G496" s="2"/>
      <c r="H496" s="29"/>
    </row>
    <row r="497" spans="1:8" s="27" customFormat="1">
      <c r="A497" s="8"/>
      <c r="C497" s="67"/>
      <c r="D497" s="66"/>
      <c r="E497" s="28"/>
      <c r="F497" s="29"/>
      <c r="G497" s="2"/>
      <c r="H497" s="29"/>
    </row>
    <row r="498" spans="1:8" s="27" customFormat="1">
      <c r="A498" s="8"/>
      <c r="C498" s="67"/>
      <c r="D498" s="66"/>
      <c r="E498" s="28"/>
      <c r="F498" s="29"/>
      <c r="G498" s="2"/>
      <c r="H498" s="29"/>
    </row>
    <row r="499" spans="1:8" s="27" customFormat="1">
      <c r="A499" s="8"/>
      <c r="C499" s="67"/>
      <c r="D499" s="66"/>
      <c r="E499" s="28"/>
      <c r="F499" s="29"/>
      <c r="G499" s="2"/>
      <c r="H499" s="29"/>
    </row>
    <row r="500" spans="1:8" s="27" customFormat="1">
      <c r="A500" s="8"/>
      <c r="C500" s="67"/>
      <c r="D500" s="66"/>
      <c r="E500" s="28"/>
      <c r="F500" s="29"/>
      <c r="G500" s="2"/>
      <c r="H500" s="29"/>
    </row>
    <row r="501" spans="1:8" s="27" customFormat="1">
      <c r="A501" s="8"/>
      <c r="C501" s="67"/>
      <c r="D501" s="66"/>
      <c r="E501" s="28"/>
      <c r="F501" s="29"/>
      <c r="G501" s="2"/>
      <c r="H501" s="29"/>
    </row>
    <row r="502" spans="1:8" s="27" customFormat="1">
      <c r="A502" s="8"/>
      <c r="C502" s="67"/>
      <c r="D502" s="66"/>
      <c r="E502" s="28"/>
      <c r="F502" s="29"/>
      <c r="G502" s="2"/>
      <c r="H502" s="29"/>
    </row>
    <row r="503" spans="1:8" s="27" customFormat="1">
      <c r="A503" s="8"/>
      <c r="C503" s="67"/>
      <c r="D503" s="66"/>
      <c r="E503" s="28"/>
      <c r="F503" s="29"/>
      <c r="G503" s="2"/>
      <c r="H503" s="29"/>
    </row>
    <row r="504" spans="1:8" s="27" customFormat="1">
      <c r="A504" s="8"/>
      <c r="C504" s="67"/>
      <c r="D504" s="66"/>
      <c r="E504" s="28"/>
      <c r="F504" s="29"/>
      <c r="G504" s="2"/>
      <c r="H504" s="29"/>
    </row>
    <row r="505" spans="1:8" s="27" customFormat="1">
      <c r="A505" s="8"/>
      <c r="C505" s="67"/>
      <c r="D505" s="66"/>
      <c r="E505" s="28"/>
      <c r="F505" s="29"/>
      <c r="G505" s="2"/>
      <c r="H505" s="29"/>
    </row>
    <row r="506" spans="1:8" s="27" customFormat="1">
      <c r="A506" s="8"/>
      <c r="C506" s="67"/>
      <c r="D506" s="66"/>
      <c r="E506" s="28"/>
      <c r="F506" s="29"/>
      <c r="G506" s="2"/>
      <c r="H506" s="29"/>
    </row>
    <row r="507" spans="1:8" s="27" customFormat="1">
      <c r="A507" s="8"/>
      <c r="C507" s="67"/>
      <c r="D507" s="66"/>
      <c r="E507" s="28"/>
      <c r="F507" s="29"/>
      <c r="G507" s="2"/>
      <c r="H507" s="29"/>
    </row>
    <row r="508" spans="1:8" s="27" customFormat="1">
      <c r="A508" s="8"/>
      <c r="C508" s="67"/>
      <c r="D508" s="66"/>
      <c r="E508" s="28"/>
      <c r="F508" s="29"/>
      <c r="G508" s="2"/>
      <c r="H508" s="29"/>
    </row>
    <row r="509" spans="1:8" s="27" customFormat="1">
      <c r="A509" s="8"/>
      <c r="C509" s="67"/>
      <c r="D509" s="66"/>
      <c r="E509" s="28"/>
      <c r="F509" s="29"/>
      <c r="G509" s="2"/>
      <c r="H509" s="29"/>
    </row>
    <row r="510" spans="1:8" s="27" customFormat="1">
      <c r="A510" s="8"/>
      <c r="C510" s="67"/>
      <c r="D510" s="66"/>
      <c r="E510" s="28"/>
      <c r="F510" s="29"/>
      <c r="G510" s="2"/>
      <c r="H510" s="29"/>
    </row>
    <row r="511" spans="1:8" s="27" customFormat="1">
      <c r="A511" s="8"/>
      <c r="C511" s="67"/>
      <c r="D511" s="66"/>
      <c r="E511" s="28"/>
      <c r="F511" s="29"/>
      <c r="G511" s="2"/>
      <c r="H511" s="29"/>
    </row>
    <row r="512" spans="1:8" s="27" customFormat="1">
      <c r="A512" s="8"/>
      <c r="C512" s="67"/>
      <c r="D512" s="66"/>
      <c r="E512" s="28"/>
      <c r="F512" s="29"/>
      <c r="G512" s="2"/>
      <c r="H512" s="29"/>
    </row>
    <row r="513" spans="1:8" s="27" customFormat="1">
      <c r="A513" s="8"/>
      <c r="C513" s="67"/>
      <c r="D513" s="66"/>
      <c r="E513" s="28"/>
      <c r="F513" s="29"/>
      <c r="G513" s="2"/>
      <c r="H513" s="29"/>
    </row>
    <row r="514" spans="1:8" s="27" customFormat="1">
      <c r="A514" s="8"/>
      <c r="C514" s="67"/>
      <c r="D514" s="66"/>
      <c r="E514" s="28"/>
      <c r="F514" s="29"/>
      <c r="G514" s="2"/>
      <c r="H514" s="29"/>
    </row>
    <row r="515" spans="1:8" s="27" customFormat="1">
      <c r="A515" s="8"/>
      <c r="C515" s="67"/>
      <c r="D515" s="66"/>
      <c r="E515" s="28"/>
      <c r="F515" s="29"/>
      <c r="G515" s="2"/>
      <c r="H515" s="29"/>
    </row>
    <row r="516" spans="1:8" s="27" customFormat="1">
      <c r="A516" s="8"/>
      <c r="C516" s="67"/>
      <c r="D516" s="66"/>
      <c r="E516" s="28"/>
      <c r="F516" s="29"/>
      <c r="G516" s="2"/>
      <c r="H516" s="29"/>
    </row>
    <row r="517" spans="1:8" s="27" customFormat="1">
      <c r="A517" s="8"/>
      <c r="C517" s="67"/>
      <c r="D517" s="66"/>
      <c r="E517" s="28"/>
      <c r="F517" s="29"/>
      <c r="G517" s="2"/>
      <c r="H517" s="29"/>
    </row>
    <row r="518" spans="1:8" s="27" customFormat="1">
      <c r="A518" s="8"/>
      <c r="C518" s="67"/>
      <c r="D518" s="66"/>
      <c r="E518" s="28"/>
      <c r="F518" s="29"/>
      <c r="G518" s="2"/>
      <c r="H518" s="29"/>
    </row>
    <row r="519" spans="1:8" s="27" customFormat="1">
      <c r="A519" s="8"/>
      <c r="C519" s="67"/>
      <c r="D519" s="66"/>
      <c r="E519" s="28"/>
      <c r="F519" s="29"/>
      <c r="G519" s="2"/>
      <c r="H519" s="29"/>
    </row>
    <row r="520" spans="1:8">
      <c r="A520" s="8"/>
      <c r="B520" s="27"/>
      <c r="C520" s="67"/>
      <c r="F520" s="29"/>
      <c r="H520" s="29"/>
    </row>
    <row r="521" spans="1:8">
      <c r="A521" s="8"/>
      <c r="B521" s="27"/>
      <c r="C521" s="67"/>
      <c r="F521" s="29"/>
      <c r="H521" s="29"/>
    </row>
    <row r="522" spans="1:8">
      <c r="C522" s="67"/>
      <c r="F522" s="29"/>
      <c r="H522" s="29"/>
    </row>
    <row r="523" spans="1:8">
      <c r="B523" s="30"/>
      <c r="C523" s="67"/>
      <c r="F523" s="29"/>
      <c r="H523" s="29"/>
    </row>
    <row r="524" spans="1:8">
      <c r="C524" s="67"/>
      <c r="F524" s="29"/>
      <c r="H524" s="29"/>
    </row>
    <row r="525" spans="1:8">
      <c r="C525" s="67"/>
      <c r="F525" s="29"/>
      <c r="H525" s="29"/>
    </row>
    <row r="526" spans="1:8">
      <c r="B526" s="31"/>
      <c r="C526" s="67"/>
      <c r="F526" s="29"/>
      <c r="H526" s="29"/>
    </row>
    <row r="527" spans="1:8">
      <c r="B527" s="31"/>
      <c r="F527" s="29"/>
      <c r="H527" s="29"/>
    </row>
    <row r="529" spans="2:2">
      <c r="B529" s="31"/>
    </row>
    <row r="532" spans="2:2">
      <c r="B532" s="31"/>
    </row>
    <row r="533" spans="2:2">
      <c r="B533" s="31"/>
    </row>
    <row r="534" spans="2:2">
      <c r="B534" s="31"/>
    </row>
    <row r="536" spans="2:2">
      <c r="B536" s="31"/>
    </row>
    <row r="537" spans="2:2">
      <c r="B537" s="31"/>
    </row>
    <row r="538" spans="2:2">
      <c r="B538" s="31"/>
    </row>
    <row r="539" spans="2:2">
      <c r="B539" s="31"/>
    </row>
    <row r="540" spans="2:2">
      <c r="B540" s="31"/>
    </row>
  </sheetData>
  <mergeCells count="2">
    <mergeCell ref="C6:D6"/>
    <mergeCell ref="F6:G6"/>
  </mergeCells>
  <phoneticPr fontId="3" type="noConversion"/>
  <printOptions horizontalCentered="1"/>
  <pageMargins left="0.75" right="0.75" top="0.75" bottom="1.25" header="0.5" footer="0.5"/>
  <pageSetup scale="66" fitToHeight="4" pageOrder="overThenDown" orientation="landscape" horizontalDpi="300" verticalDpi="300" r:id="rId1"/>
  <headerFooter alignWithMargins="0">
    <oddFooter>&amp;L&amp;"Univers,Bold"US ECOLOGY WASHINGTON, INC.
2019 PRELIMINARY RATES
EXHIBIT 2
PAGE &amp;P OF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F6A5630BD4D3E4E97058618E9FEF913" ma:contentTypeVersion="76" ma:contentTypeDescription="" ma:contentTypeScope="" ma:versionID="c8dd979b7ed553de1b30b87687e71ad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TL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219</IndustryCode>
    <CaseStatus xmlns="dc463f71-b30c-4ab2-9473-d307f9d35888">Closed</CaseStatus>
    <OpenedDate xmlns="dc463f71-b30c-4ab2-9473-d307f9d35888">2018-11-20T08:00:00+00:00</OpenedDate>
    <SignificantOrder xmlns="dc463f71-b30c-4ab2-9473-d307f9d35888">false</SignificantOrder>
    <Date1 xmlns="dc463f71-b30c-4ab2-9473-d307f9d35888">2018-11-20T08:00:00+00:00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US Ecology Washington, Inc.</CaseCompanyNames>
    <Nickname xmlns="http://schemas.microsoft.com/sharepoint/v3" xsi:nil="true"/>
    <DocketNumber xmlns="dc463f71-b30c-4ab2-9473-d307f9d35888">180974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0FF56BD-920A-4F49-85AB-67C5448807E3}"/>
</file>

<file path=customXml/itemProps2.xml><?xml version="1.0" encoding="utf-8"?>
<ds:datastoreItem xmlns:ds="http://schemas.openxmlformats.org/officeDocument/2006/customXml" ds:itemID="{17FE9474-7E90-430C-A069-BDE4B9D44C33}"/>
</file>

<file path=customXml/itemProps3.xml><?xml version="1.0" encoding="utf-8"?>
<ds:datastoreItem xmlns:ds="http://schemas.openxmlformats.org/officeDocument/2006/customXml" ds:itemID="{552E0750-91FC-46AA-96DD-1C967903D63F}"/>
</file>

<file path=customXml/itemProps4.xml><?xml version="1.0" encoding="utf-8"?>
<ds:datastoreItem xmlns:ds="http://schemas.openxmlformats.org/officeDocument/2006/customXml" ds:itemID="{7CABD093-96C4-4917-858F-6C43122B62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 SAC PROJECTIONS</vt:lpstr>
      <vt:lpstr>'2018 SAC PROJECTIONS'!Print_Titles</vt:lpstr>
    </vt:vector>
  </TitlesOfParts>
  <Company>American Ecology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Tray Caldwell</dc:creator>
  <cp:lastModifiedBy>Richard Finnigan</cp:lastModifiedBy>
  <cp:lastPrinted>2018-11-16T23:45:21Z</cp:lastPrinted>
  <dcterms:created xsi:type="dcterms:W3CDTF">2010-11-18T17:31:58Z</dcterms:created>
  <dcterms:modified xsi:type="dcterms:W3CDTF">2018-11-20T16:13:13Z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0x0101006E56B4D1795A2E4DB2F0B01679ED314A00CF6A5630BD4D3E4E97058618E9FEF913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