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parvinen\Documents\"/>
    </mc:Choice>
  </mc:AlternateContent>
  <xr:revisionPtr revIDLastSave="0" documentId="8_{85CCEB74-AFA3-4AB7-A725-4D3B0962BF65}" xr6:coauthVersionLast="31" xr6:coauthVersionMax="31" xr10:uidLastSave="{00000000-0000-0000-0000-000000000000}"/>
  <bookViews>
    <workbookView xWindow="0" yWindow="-30" windowWidth="28650" windowHeight="12600" xr2:uid="{00000000-000D-0000-FFFF-FFFF00000000}"/>
  </bookViews>
  <sheets>
    <sheet name="Summary Excess Deferreds" sheetId="4" r:id="rId1"/>
    <sheet name="Excess Deferred Calc" sheetId="2" r:id="rId2"/>
    <sheet name="Plant from Rpt 120" sheetId="3" r:id="rId3"/>
    <sheet name="Jurisdictional Allocation %" sheetId="5" r:id="rId4"/>
    <sheet name="Original 51052" sheetId="1" r:id="rId5"/>
  </sheets>
  <definedNames>
    <definedName name="_xlnm._FilterDatabase" localSheetId="1" hidden="1">'Excess Deferred Calc'!$A$6:$Y$6</definedName>
    <definedName name="_xlnm._FilterDatabase" localSheetId="4" hidden="1">'Original 51052'!$A$6:$AE$414</definedName>
  </definedNames>
  <calcPr calcId="179017"/>
</workbook>
</file>

<file path=xl/calcChain.xml><?xml version="1.0" encoding="utf-8"?>
<calcChain xmlns="http://schemas.openxmlformats.org/spreadsheetml/2006/main">
  <c r="B19" i="4" l="1"/>
  <c r="C26" i="4"/>
  <c r="C19" i="4"/>
  <c r="F11" i="4"/>
  <c r="G13" i="4"/>
  <c r="F13" i="4"/>
  <c r="H13" i="4" s="1"/>
  <c r="G10" i="4"/>
  <c r="F10" i="4"/>
  <c r="G9" i="4"/>
  <c r="F9" i="4"/>
  <c r="F17" i="4" s="1"/>
  <c r="H10" i="4"/>
  <c r="B13" i="4"/>
  <c r="C10" i="4"/>
  <c r="B10" i="4"/>
  <c r="C9" i="4"/>
  <c r="K9" i="4" s="1"/>
  <c r="B9" i="4"/>
  <c r="BR24" i="2"/>
  <c r="BD41" i="2"/>
  <c r="BC40" i="2"/>
  <c r="AY41" i="2"/>
  <c r="AX40" i="2"/>
  <c r="BA40" i="2" s="1"/>
  <c r="BC10" i="3"/>
  <c r="BD10" i="3"/>
  <c r="BI10" i="3" s="1"/>
  <c r="BN10" i="3" s="1"/>
  <c r="BE10" i="3"/>
  <c r="BJ10" i="3" s="1"/>
  <c r="BO10" i="3" s="1"/>
  <c r="BD9" i="3"/>
  <c r="BI9" i="3" s="1"/>
  <c r="BN9" i="3" s="1"/>
  <c r="BE9" i="3"/>
  <c r="BJ9" i="3" s="1"/>
  <c r="BO9" i="3" s="1"/>
  <c r="BC9" i="3"/>
  <c r="BH9" i="3" s="1"/>
  <c r="BM9" i="3" s="1"/>
  <c r="AX10" i="3"/>
  <c r="BA10" i="3" s="1"/>
  <c r="AY10" i="3"/>
  <c r="AZ10" i="3"/>
  <c r="AZ41" i="2" s="1"/>
  <c r="AY9" i="3"/>
  <c r="AZ9" i="3"/>
  <c r="AX9" i="3"/>
  <c r="BJ6" i="3"/>
  <c r="BO6" i="3" s="1"/>
  <c r="BO14" i="3" s="1"/>
  <c r="BI6" i="3"/>
  <c r="BN6" i="3" s="1"/>
  <c r="BH6" i="3"/>
  <c r="BK6" i="3" s="1"/>
  <c r="BF6" i="3"/>
  <c r="BA6" i="3"/>
  <c r="AM6" i="3"/>
  <c r="AR6" i="3" s="1"/>
  <c r="AL6" i="3"/>
  <c r="AQ6" i="3" s="1"/>
  <c r="AK6" i="3"/>
  <c r="AP6" i="3" s="1"/>
  <c r="AI6" i="3"/>
  <c r="AD6" i="3"/>
  <c r="Y6" i="3"/>
  <c r="AV6" i="3" s="1"/>
  <c r="BJ5" i="3"/>
  <c r="BO5" i="3" s="1"/>
  <c r="BI5" i="3"/>
  <c r="BN5" i="3" s="1"/>
  <c r="BN13" i="3" s="1"/>
  <c r="BH5" i="3"/>
  <c r="BF5" i="3"/>
  <c r="BA5" i="3"/>
  <c r="AM5" i="3"/>
  <c r="AR5" i="3" s="1"/>
  <c r="AL5" i="3"/>
  <c r="AQ5" i="3" s="1"/>
  <c r="AK5" i="3"/>
  <c r="AP5" i="3" s="1"/>
  <c r="AI5" i="3"/>
  <c r="AD5" i="3"/>
  <c r="Y5" i="3"/>
  <c r="AV5" i="3" s="1"/>
  <c r="BE2" i="3"/>
  <c r="BD2" i="3" s="1"/>
  <c r="AZ2" i="3"/>
  <c r="AY2" i="3"/>
  <c r="AH2" i="3"/>
  <c r="AG2" i="3" s="1"/>
  <c r="BR25" i="2"/>
  <c r="BS25" i="2"/>
  <c r="BT26" i="2"/>
  <c r="BR27" i="2"/>
  <c r="BS27" i="2"/>
  <c r="BS24" i="2"/>
  <c r="BT24" i="2"/>
  <c r="BH49" i="2"/>
  <c r="BH42" i="2"/>
  <c r="BH41" i="2"/>
  <c r="BJ40" i="2"/>
  <c r="BO40" i="2" s="1"/>
  <c r="BI40" i="2"/>
  <c r="BN40" i="2" s="1"/>
  <c r="BH32" i="2"/>
  <c r="BH29" i="2"/>
  <c r="BP24" i="2"/>
  <c r="BH24" i="2"/>
  <c r="BH17" i="2"/>
  <c r="BM17" i="2" s="1"/>
  <c r="BJ16" i="2"/>
  <c r="BI16" i="2"/>
  <c r="BH16" i="2"/>
  <c r="BK16" i="2" s="1"/>
  <c r="BJ14" i="2"/>
  <c r="BO14" i="2" s="1"/>
  <c r="BI14" i="2"/>
  <c r="BN14" i="2" s="1"/>
  <c r="BH14" i="2"/>
  <c r="BM14" i="2" s="1"/>
  <c r="BP14" i="2" s="1"/>
  <c r="BJ13" i="2"/>
  <c r="BO13" i="2" s="1"/>
  <c r="BI13" i="2"/>
  <c r="BN13" i="2" s="1"/>
  <c r="BH13" i="2"/>
  <c r="BM13" i="2" s="1"/>
  <c r="BJ10" i="2"/>
  <c r="BO10" i="2" s="1"/>
  <c r="BH10" i="2"/>
  <c r="BM10" i="2" s="1"/>
  <c r="BI9" i="2"/>
  <c r="BN9" i="2" s="1"/>
  <c r="BH9" i="2"/>
  <c r="BM9" i="2" s="1"/>
  <c r="BJ8" i="2"/>
  <c r="BO8" i="2" s="1"/>
  <c r="BH8" i="2"/>
  <c r="BM8" i="2" s="1"/>
  <c r="BI7" i="2"/>
  <c r="BH7" i="2"/>
  <c r="BC56" i="2"/>
  <c r="BH56" i="2" s="1"/>
  <c r="BC55" i="2"/>
  <c r="BC54" i="2"/>
  <c r="BH54" i="2" s="1"/>
  <c r="BC53" i="2"/>
  <c r="BE52" i="2"/>
  <c r="BC52" i="2"/>
  <c r="BC51" i="2"/>
  <c r="BH51" i="2" s="1"/>
  <c r="BC50" i="2"/>
  <c r="BH50" i="2" s="1"/>
  <c r="BC49" i="2"/>
  <c r="BC48" i="2"/>
  <c r="BC47" i="2"/>
  <c r="BC46" i="2"/>
  <c r="BH46" i="2" s="1"/>
  <c r="BC45" i="2"/>
  <c r="BE44" i="2"/>
  <c r="BC44" i="2"/>
  <c r="BH44" i="2" s="1"/>
  <c r="BC43" i="2"/>
  <c r="BH43" i="2" s="1"/>
  <c r="BC42" i="2"/>
  <c r="BC12" i="2"/>
  <c r="BH12" i="2" s="1"/>
  <c r="BM12" i="2" s="1"/>
  <c r="BC15" i="2"/>
  <c r="BC17" i="2"/>
  <c r="BC18" i="2"/>
  <c r="BE18" i="2"/>
  <c r="BC19" i="2"/>
  <c r="BC20" i="2"/>
  <c r="BH20" i="2" s="1"/>
  <c r="BM20" i="2" s="1"/>
  <c r="BC21" i="2"/>
  <c r="BE21" i="2"/>
  <c r="BC22" i="2"/>
  <c r="BC23" i="2"/>
  <c r="BC24" i="2"/>
  <c r="BC25" i="2"/>
  <c r="BC26" i="2"/>
  <c r="BE26" i="2"/>
  <c r="BC27" i="2"/>
  <c r="BH27" i="2" s="1"/>
  <c r="BC28" i="2"/>
  <c r="BC29" i="2"/>
  <c r="BE29" i="2"/>
  <c r="BC30" i="2"/>
  <c r="BC31" i="2"/>
  <c r="BH31" i="2" s="1"/>
  <c r="BC32" i="2"/>
  <c r="BC33" i="2"/>
  <c r="BC34" i="2"/>
  <c r="BE34" i="2"/>
  <c r="BC35" i="2"/>
  <c r="BC36" i="2"/>
  <c r="BC37" i="2"/>
  <c r="BE37" i="2"/>
  <c r="BC38" i="2"/>
  <c r="BC39" i="2"/>
  <c r="BH39" i="2" s="1"/>
  <c r="BC11" i="2"/>
  <c r="BD10" i="2"/>
  <c r="BF10" i="2" s="1"/>
  <c r="BE9" i="2"/>
  <c r="BD8" i="2"/>
  <c r="BE7" i="2"/>
  <c r="AY56" i="2"/>
  <c r="AX56" i="2"/>
  <c r="AX55" i="2"/>
  <c r="AZ54" i="2"/>
  <c r="AX54" i="2"/>
  <c r="AY53" i="2"/>
  <c r="AX53" i="2"/>
  <c r="BH53" i="2" s="1"/>
  <c r="AX52" i="2"/>
  <c r="AX51" i="2"/>
  <c r="AZ50" i="2"/>
  <c r="AX50" i="2"/>
  <c r="AY49" i="2"/>
  <c r="AX49" i="2"/>
  <c r="AX48" i="2"/>
  <c r="AX47" i="2"/>
  <c r="AZ46" i="2"/>
  <c r="AX46" i="2"/>
  <c r="AY45" i="2"/>
  <c r="AX45" i="2"/>
  <c r="BH45" i="2" s="1"/>
  <c r="AX44" i="2"/>
  <c r="AX43" i="2"/>
  <c r="AZ42" i="2"/>
  <c r="AX42" i="2"/>
  <c r="AX12" i="2"/>
  <c r="AY12" i="2"/>
  <c r="AX15" i="2"/>
  <c r="AZ15" i="2"/>
  <c r="AX17" i="2"/>
  <c r="AX18" i="2"/>
  <c r="AX19" i="2"/>
  <c r="AY19" i="2"/>
  <c r="AX20" i="2"/>
  <c r="AZ20" i="2"/>
  <c r="AX21" i="2"/>
  <c r="BH21" i="2" s="1"/>
  <c r="BM21" i="2" s="1"/>
  <c r="AX22" i="2"/>
  <c r="AX23" i="2"/>
  <c r="AY23" i="2"/>
  <c r="AX24" i="2"/>
  <c r="AZ24" i="2"/>
  <c r="AX25" i="2"/>
  <c r="BH25" i="2" s="1"/>
  <c r="AX26" i="2"/>
  <c r="AX27" i="2"/>
  <c r="AY27" i="2"/>
  <c r="AX28" i="2"/>
  <c r="AZ28" i="2"/>
  <c r="AX29" i="2"/>
  <c r="AX30" i="2"/>
  <c r="AX31" i="2"/>
  <c r="AY31" i="2"/>
  <c r="AX32" i="2"/>
  <c r="AZ32" i="2"/>
  <c r="AX33" i="2"/>
  <c r="BH33" i="2" s="1"/>
  <c r="AX34" i="2"/>
  <c r="AX35" i="2"/>
  <c r="AY35" i="2"/>
  <c r="AX36" i="2"/>
  <c r="AZ36" i="2"/>
  <c r="AX37" i="2"/>
  <c r="BH37" i="2" s="1"/>
  <c r="AX38" i="2"/>
  <c r="AX39" i="2"/>
  <c r="AY39" i="2"/>
  <c r="AX11" i="2"/>
  <c r="AY10" i="2"/>
  <c r="BI10" i="2" s="1"/>
  <c r="BN10" i="2" s="1"/>
  <c r="AZ9" i="2"/>
  <c r="BA9" i="2" s="1"/>
  <c r="AY8" i="2"/>
  <c r="AZ7" i="2"/>
  <c r="BF40" i="2"/>
  <c r="BF9" i="2"/>
  <c r="BE4" i="2"/>
  <c r="BD4" i="2"/>
  <c r="BD20" i="2" s="1"/>
  <c r="BA41" i="2"/>
  <c r="BA10" i="2"/>
  <c r="AZ4" i="2"/>
  <c r="AZ56" i="2" s="1"/>
  <c r="AY4" i="2"/>
  <c r="AY55" i="2" s="1"/>
  <c r="AU58" i="2"/>
  <c r="AV15" i="2"/>
  <c r="AV21" i="2"/>
  <c r="AV32" i="2"/>
  <c r="AV43" i="2"/>
  <c r="AV48" i="2"/>
  <c r="AK8" i="2"/>
  <c r="AM8" i="2"/>
  <c r="AR8" i="2" s="1"/>
  <c r="AK9" i="2"/>
  <c r="AP9" i="2" s="1"/>
  <c r="AL9" i="2"/>
  <c r="AQ9" i="2" s="1"/>
  <c r="AK10" i="2"/>
  <c r="AM10" i="2"/>
  <c r="AR10" i="2" s="1"/>
  <c r="AK13" i="2"/>
  <c r="AP13" i="2" s="1"/>
  <c r="AL13" i="2"/>
  <c r="AQ13" i="2" s="1"/>
  <c r="AM13" i="2"/>
  <c r="AR13" i="2" s="1"/>
  <c r="AK14" i="2"/>
  <c r="AL14" i="2"/>
  <c r="AQ14" i="2" s="1"/>
  <c r="AM14" i="2"/>
  <c r="AR14" i="2" s="1"/>
  <c r="AK31" i="2"/>
  <c r="AL31" i="2"/>
  <c r="AQ31" i="2" s="1"/>
  <c r="AM31" i="2"/>
  <c r="AR31" i="2" s="1"/>
  <c r="AK40" i="2"/>
  <c r="AP40" i="2" s="1"/>
  <c r="B14" i="4" s="1"/>
  <c r="AL40" i="2"/>
  <c r="AQ40" i="2" s="1"/>
  <c r="BS40" i="2" s="1"/>
  <c r="AM40" i="2"/>
  <c r="AR40" i="2" s="1"/>
  <c r="BT40" i="2" s="1"/>
  <c r="AK41" i="2"/>
  <c r="AP41" i="2" s="1"/>
  <c r="AL41" i="2"/>
  <c r="AQ41" i="2" s="1"/>
  <c r="AM41" i="2"/>
  <c r="AR41" i="2" s="1"/>
  <c r="C14" i="4" s="1"/>
  <c r="AL47" i="2"/>
  <c r="AQ47" i="2" s="1"/>
  <c r="AM47" i="2"/>
  <c r="AR47" i="2" s="1"/>
  <c r="AL7" i="2"/>
  <c r="AQ7" i="2" s="1"/>
  <c r="AN13" i="2"/>
  <c r="AK7" i="2"/>
  <c r="AI41" i="2"/>
  <c r="AI40" i="2"/>
  <c r="AI31" i="2"/>
  <c r="AI14" i="2"/>
  <c r="AI13" i="2"/>
  <c r="AH4" i="2"/>
  <c r="AG4" i="2" s="1"/>
  <c r="AA58" i="2"/>
  <c r="AB58" i="2"/>
  <c r="AC58" i="2"/>
  <c r="Y8" i="2"/>
  <c r="AG8" i="2" s="1"/>
  <c r="Y9" i="2"/>
  <c r="Y10" i="2"/>
  <c r="Y11" i="2"/>
  <c r="AH11" i="2" s="1"/>
  <c r="AM11" i="2" s="1"/>
  <c r="AR11" i="2" s="1"/>
  <c r="Y12" i="2"/>
  <c r="AG12" i="2" s="1"/>
  <c r="AL12" i="2" s="1"/>
  <c r="AQ12" i="2" s="1"/>
  <c r="Y13" i="2"/>
  <c r="AV13" i="2" s="1"/>
  <c r="Y14" i="2"/>
  <c r="AV14" i="2" s="1"/>
  <c r="Y15" i="2"/>
  <c r="AF15" i="2" s="1"/>
  <c r="Y16" i="2"/>
  <c r="Y17" i="2"/>
  <c r="AF17" i="2" s="1"/>
  <c r="Y18" i="2"/>
  <c r="AG18" i="2" s="1"/>
  <c r="AL18" i="2" s="1"/>
  <c r="AQ18" i="2" s="1"/>
  <c r="Y19" i="2"/>
  <c r="AF19" i="2" s="1"/>
  <c r="Y20" i="2"/>
  <c r="Y21" i="2"/>
  <c r="AF21" i="2" s="1"/>
  <c r="Y22" i="2"/>
  <c r="AG22" i="2" s="1"/>
  <c r="AL22" i="2" s="1"/>
  <c r="AQ22" i="2" s="1"/>
  <c r="Y23" i="2"/>
  <c r="AF23" i="2" s="1"/>
  <c r="Y24" i="2"/>
  <c r="Y25" i="2"/>
  <c r="AF25" i="2" s="1"/>
  <c r="Y26" i="2"/>
  <c r="AF26" i="2" s="1"/>
  <c r="Y27" i="2"/>
  <c r="AG27" i="2" s="1"/>
  <c r="AL27" i="2" s="1"/>
  <c r="Y28" i="2"/>
  <c r="Y29" i="2"/>
  <c r="AF29" i="2" s="1"/>
  <c r="Y30" i="2"/>
  <c r="AG30" i="2" s="1"/>
  <c r="AL30" i="2" s="1"/>
  <c r="Y31" i="2"/>
  <c r="AV31" i="2" s="1"/>
  <c r="Y32" i="2"/>
  <c r="AF32" i="2" s="1"/>
  <c r="Y33" i="2"/>
  <c r="Y34" i="2"/>
  <c r="AF34" i="2" s="1"/>
  <c r="Y35" i="2"/>
  <c r="AG35" i="2" s="1"/>
  <c r="AL35" i="2" s="1"/>
  <c r="AQ35" i="2" s="1"/>
  <c r="Y36" i="2"/>
  <c r="AF36" i="2" s="1"/>
  <c r="Y37" i="2"/>
  <c r="Y38" i="2"/>
  <c r="AF38" i="2" s="1"/>
  <c r="Y39" i="2"/>
  <c r="AG39" i="2" s="1"/>
  <c r="AL39" i="2" s="1"/>
  <c r="AQ39" i="2" s="1"/>
  <c r="Y40" i="2"/>
  <c r="AV40" i="2" s="1"/>
  <c r="Y41" i="2"/>
  <c r="AV41" i="2" s="1"/>
  <c r="Y42" i="2"/>
  <c r="AF42" i="2" s="1"/>
  <c r="Y43" i="2"/>
  <c r="AG43" i="2" s="1"/>
  <c r="AL43" i="2" s="1"/>
  <c r="AQ43" i="2" s="1"/>
  <c r="Y44" i="2"/>
  <c r="AF44" i="2" s="1"/>
  <c r="Y45" i="2"/>
  <c r="Y46" i="2"/>
  <c r="AF46" i="2" s="1"/>
  <c r="Y47" i="2"/>
  <c r="AF47" i="2" s="1"/>
  <c r="Y48" i="2"/>
  <c r="AG48" i="2" s="1"/>
  <c r="AL48" i="2" s="1"/>
  <c r="AQ48" i="2" s="1"/>
  <c r="Y49" i="2"/>
  <c r="Y50" i="2"/>
  <c r="AG50" i="2" s="1"/>
  <c r="AL50" i="2" s="1"/>
  <c r="Y51" i="2"/>
  <c r="AF51" i="2" s="1"/>
  <c r="Y52" i="2"/>
  <c r="AG52" i="2" s="1"/>
  <c r="AL52" i="2" s="1"/>
  <c r="AQ52" i="2" s="1"/>
  <c r="Y53" i="2"/>
  <c r="Y54" i="2"/>
  <c r="AG54" i="2" s="1"/>
  <c r="AL54" i="2" s="1"/>
  <c r="AQ54" i="2" s="1"/>
  <c r="Y55" i="2"/>
  <c r="AF55" i="2" s="1"/>
  <c r="Y56" i="2"/>
  <c r="AG56" i="2" s="1"/>
  <c r="AL56" i="2" s="1"/>
  <c r="AQ56" i="2" s="1"/>
  <c r="Y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7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BJ18" i="2" l="1"/>
  <c r="BO18" i="2" s="1"/>
  <c r="BJ52" i="2"/>
  <c r="BO52" i="2" s="1"/>
  <c r="AG45" i="2"/>
  <c r="AL45" i="2" s="1"/>
  <c r="AQ45" i="2" s="1"/>
  <c r="AV45" i="2"/>
  <c r="AG37" i="2"/>
  <c r="AL37" i="2" s="1"/>
  <c r="AQ37" i="2" s="1"/>
  <c r="AV37" i="2"/>
  <c r="AG33" i="2"/>
  <c r="AL33" i="2" s="1"/>
  <c r="AQ33" i="2" s="1"/>
  <c r="AV33" i="2"/>
  <c r="AH9" i="2"/>
  <c r="AI9" i="2" s="1"/>
  <c r="AV9" i="2"/>
  <c r="C30" i="4"/>
  <c r="AV52" i="2"/>
  <c r="AV47" i="2"/>
  <c r="AV42" i="2"/>
  <c r="AV36" i="2"/>
  <c r="AV25" i="2"/>
  <c r="AV19" i="2"/>
  <c r="BD36" i="2"/>
  <c r="BH34" i="2"/>
  <c r="BM31" i="2"/>
  <c r="BD28" i="2"/>
  <c r="BH26" i="2"/>
  <c r="BH18" i="2"/>
  <c r="BM18" i="2" s="1"/>
  <c r="BJ44" i="2"/>
  <c r="BO44" i="2" s="1"/>
  <c r="BH48" i="2"/>
  <c r="AH7" i="2"/>
  <c r="AI7" i="2" s="1"/>
  <c r="AV7" i="2"/>
  <c r="AF53" i="2"/>
  <c r="AK53" i="2" s="1"/>
  <c r="AV53" i="2"/>
  <c r="AF49" i="2"/>
  <c r="AK49" i="2" s="1"/>
  <c r="AV49" i="2"/>
  <c r="AG28" i="2"/>
  <c r="AL28" i="2" s="1"/>
  <c r="AQ28" i="2" s="1"/>
  <c r="AV28" i="2"/>
  <c r="AG24" i="2"/>
  <c r="AL24" i="2" s="1"/>
  <c r="AV24" i="2"/>
  <c r="AG20" i="2"/>
  <c r="AL20" i="2" s="1"/>
  <c r="AQ20" i="2" s="1"/>
  <c r="AV20" i="2"/>
  <c r="AG16" i="2"/>
  <c r="AL16" i="2" s="1"/>
  <c r="AV16" i="2"/>
  <c r="B22" i="4"/>
  <c r="D22" i="4" s="1"/>
  <c r="AV56" i="2"/>
  <c r="AV51" i="2"/>
  <c r="AV46" i="2"/>
  <c r="AV35" i="2"/>
  <c r="AV30" i="2"/>
  <c r="AV23" i="2"/>
  <c r="AV18" i="2"/>
  <c r="AV11" i="2"/>
  <c r="BH38" i="2"/>
  <c r="BH30" i="2"/>
  <c r="BH22" i="2"/>
  <c r="BM22" i="2" s="1"/>
  <c r="BH52" i="2"/>
  <c r="BT41" i="2"/>
  <c r="F18" i="4"/>
  <c r="F26" i="4" s="1"/>
  <c r="AG10" i="2"/>
  <c r="AV10" i="2"/>
  <c r="AV54" i="2"/>
  <c r="AV38" i="2"/>
  <c r="AV26" i="2"/>
  <c r="BD54" i="2"/>
  <c r="BD50" i="2"/>
  <c r="BD46" i="2"/>
  <c r="BI46" i="2" s="1"/>
  <c r="BN46" i="2" s="1"/>
  <c r="BD42" i="2"/>
  <c r="BD18" i="2"/>
  <c r="BD22" i="2"/>
  <c r="BD26" i="2"/>
  <c r="BI26" i="2" s="1"/>
  <c r="BD30" i="2"/>
  <c r="BD34" i="2"/>
  <c r="BD38" i="2"/>
  <c r="BD55" i="2"/>
  <c r="BI55" i="2" s="1"/>
  <c r="BN55" i="2" s="1"/>
  <c r="BD52" i="2"/>
  <c r="BD47" i="2"/>
  <c r="BD44" i="2"/>
  <c r="BD17" i="2"/>
  <c r="BI17" i="2" s="1"/>
  <c r="BN17" i="2" s="1"/>
  <c r="BD25" i="2"/>
  <c r="BD33" i="2"/>
  <c r="BD53" i="2"/>
  <c r="BI53" i="2" s="1"/>
  <c r="BN53" i="2" s="1"/>
  <c r="BD45" i="2"/>
  <c r="BI45" i="2" s="1"/>
  <c r="BN45" i="2" s="1"/>
  <c r="BD15" i="2"/>
  <c r="BD19" i="2"/>
  <c r="BI19" i="2" s="1"/>
  <c r="BN19" i="2" s="1"/>
  <c r="BP19" i="2" s="1"/>
  <c r="BD24" i="2"/>
  <c r="BI24" i="2" s="1"/>
  <c r="BD27" i="2"/>
  <c r="BI27" i="2" s="1"/>
  <c r="BK27" i="2" s="1"/>
  <c r="BD32" i="2"/>
  <c r="BD35" i="2"/>
  <c r="BI35" i="2" s="1"/>
  <c r="BN35" i="2" s="1"/>
  <c r="BD11" i="2"/>
  <c r="BI11" i="2" s="1"/>
  <c r="BN11" i="2" s="1"/>
  <c r="BP11" i="2" s="1"/>
  <c r="BD56" i="2"/>
  <c r="BI56" i="2" s="1"/>
  <c r="BN56" i="2" s="1"/>
  <c r="BD51" i="2"/>
  <c r="BD48" i="2"/>
  <c r="BI48" i="2" s="1"/>
  <c r="BN48" i="2" s="1"/>
  <c r="BD43" i="2"/>
  <c r="BD21" i="2"/>
  <c r="BI21" i="2" s="1"/>
  <c r="BN21" i="2" s="1"/>
  <c r="BP21" i="2" s="1"/>
  <c r="BD29" i="2"/>
  <c r="BD37" i="2"/>
  <c r="BI37" i="2" s="1"/>
  <c r="BN37" i="2" s="1"/>
  <c r="BA47" i="2"/>
  <c r="BD39" i="2"/>
  <c r="BI39" i="2" s="1"/>
  <c r="BN39" i="2" s="1"/>
  <c r="BJ34" i="2"/>
  <c r="BO34" i="2" s="1"/>
  <c r="G18" i="4" s="1"/>
  <c r="K18" i="4" s="1"/>
  <c r="BD31" i="2"/>
  <c r="BD23" i="2"/>
  <c r="BI23" i="2" s="1"/>
  <c r="BN23" i="2" s="1"/>
  <c r="BD12" i="2"/>
  <c r="BI12" i="2" s="1"/>
  <c r="BN12" i="2" s="1"/>
  <c r="BF10" i="3"/>
  <c r="BH10" i="3"/>
  <c r="BM10" i="3" s="1"/>
  <c r="BP10" i="3" s="1"/>
  <c r="K11" i="4"/>
  <c r="AV55" i="2"/>
  <c r="AV50" i="2"/>
  <c r="AV44" i="2"/>
  <c r="AV39" i="2"/>
  <c r="AV34" i="2"/>
  <c r="AV27" i="2"/>
  <c r="AV22" i="2"/>
  <c r="AV17" i="2"/>
  <c r="BM33" i="2"/>
  <c r="BJ7" i="2"/>
  <c r="BJ21" i="2"/>
  <c r="BO21" i="2" s="1"/>
  <c r="BD49" i="2"/>
  <c r="BI49" i="2" s="1"/>
  <c r="BN49" i="2" s="1"/>
  <c r="BK24" i="2"/>
  <c r="BM29" i="2"/>
  <c r="BA9" i="3"/>
  <c r="BI41" i="2"/>
  <c r="BN41" i="2" s="1"/>
  <c r="BS41" i="2" s="1"/>
  <c r="BE55" i="2"/>
  <c r="BJ55" i="2" s="1"/>
  <c r="BO55" i="2" s="1"/>
  <c r="BE51" i="2"/>
  <c r="BJ51" i="2" s="1"/>
  <c r="BE47" i="2"/>
  <c r="BE43" i="2"/>
  <c r="BJ43" i="2" s="1"/>
  <c r="BO43" i="2" s="1"/>
  <c r="BE12" i="2"/>
  <c r="BE19" i="2"/>
  <c r="BJ19" i="2" s="1"/>
  <c r="BO19" i="2" s="1"/>
  <c r="BE23" i="2"/>
  <c r="BE27" i="2"/>
  <c r="BJ27" i="2" s="1"/>
  <c r="BP27" i="2" s="1"/>
  <c r="BE31" i="2"/>
  <c r="BE35" i="2"/>
  <c r="BJ35" i="2" s="1"/>
  <c r="BO35" i="2" s="1"/>
  <c r="G21" i="4" s="1"/>
  <c r="BE39" i="2"/>
  <c r="AY11" i="2"/>
  <c r="BA11" i="2" s="1"/>
  <c r="AZ37" i="2"/>
  <c r="BJ37" i="2" s="1"/>
  <c r="BO37" i="2" s="1"/>
  <c r="AY36" i="2"/>
  <c r="AZ33" i="2"/>
  <c r="AY32" i="2"/>
  <c r="AZ29" i="2"/>
  <c r="BJ29" i="2" s="1"/>
  <c r="BO29" i="2" s="1"/>
  <c r="AY28" i="2"/>
  <c r="BA28" i="2" s="1"/>
  <c r="AZ25" i="2"/>
  <c r="AY24" i="2"/>
  <c r="AZ21" i="2"/>
  <c r="AY20" i="2"/>
  <c r="BI20" i="2" s="1"/>
  <c r="AZ17" i="2"/>
  <c r="AY15" i="2"/>
  <c r="AY44" i="2"/>
  <c r="AZ45" i="2"/>
  <c r="AY48" i="2"/>
  <c r="AZ49" i="2"/>
  <c r="AY52" i="2"/>
  <c r="AZ53" i="2"/>
  <c r="BH11" i="2"/>
  <c r="BM11" i="2" s="1"/>
  <c r="BH36" i="2"/>
  <c r="BM36" i="2" s="1"/>
  <c r="BE32" i="2"/>
  <c r="BJ32" i="2" s="1"/>
  <c r="BO32" i="2" s="1"/>
  <c r="G17" i="4" s="1"/>
  <c r="BH28" i="2"/>
  <c r="BE24" i="2"/>
  <c r="BJ24" i="2" s="1"/>
  <c r="BH23" i="2"/>
  <c r="BM23" i="2" s="1"/>
  <c r="BE15" i="2"/>
  <c r="BJ15" i="2" s="1"/>
  <c r="BO15" i="2" s="1"/>
  <c r="BE46" i="2"/>
  <c r="BJ46" i="2" s="1"/>
  <c r="BO46" i="2" s="1"/>
  <c r="BE49" i="2"/>
  <c r="BE54" i="2"/>
  <c r="BJ54" i="2" s="1"/>
  <c r="BO54" i="2" s="1"/>
  <c r="BK5" i="3"/>
  <c r="BN14" i="3"/>
  <c r="BF9" i="3"/>
  <c r="BE41" i="2"/>
  <c r="BJ41" i="2" s="1"/>
  <c r="BO41" i="2" s="1"/>
  <c r="G14" i="4" s="1"/>
  <c r="J9" i="4"/>
  <c r="J11" i="4" s="1"/>
  <c r="J13" i="4"/>
  <c r="B29" i="4"/>
  <c r="G11" i="4"/>
  <c r="C25" i="4"/>
  <c r="C27" i="4" s="1"/>
  <c r="F21" i="4"/>
  <c r="F29" i="4"/>
  <c r="AZ11" i="2"/>
  <c r="AZ38" i="2"/>
  <c r="AY37" i="2"/>
  <c r="AZ34" i="2"/>
  <c r="AY33" i="2"/>
  <c r="AZ30" i="2"/>
  <c r="AY29" i="2"/>
  <c r="AZ26" i="2"/>
  <c r="BJ26" i="2" s="1"/>
  <c r="AY25" i="2"/>
  <c r="AZ22" i="2"/>
  <c r="AZ58" i="2" s="1"/>
  <c r="AY21" i="2"/>
  <c r="AZ18" i="2"/>
  <c r="AY17" i="2"/>
  <c r="AY43" i="2"/>
  <c r="AZ44" i="2"/>
  <c r="AY47" i="2"/>
  <c r="AZ48" i="2"/>
  <c r="AY51" i="2"/>
  <c r="AZ52" i="2"/>
  <c r="AZ55" i="2"/>
  <c r="BI8" i="2"/>
  <c r="BN8" i="2" s="1"/>
  <c r="BP8" i="2" s="1"/>
  <c r="BE38" i="2"/>
  <c r="BJ38" i="2" s="1"/>
  <c r="BO38" i="2" s="1"/>
  <c r="BE33" i="2"/>
  <c r="BJ33" i="2" s="1"/>
  <c r="BO33" i="2" s="1"/>
  <c r="BE30" i="2"/>
  <c r="BE25" i="2"/>
  <c r="BJ25" i="2" s="1"/>
  <c r="BP25" i="2" s="1"/>
  <c r="BE22" i="2"/>
  <c r="BJ22" i="2" s="1"/>
  <c r="BO22" i="2" s="1"/>
  <c r="BE17" i="2"/>
  <c r="BJ17" i="2" s="1"/>
  <c r="BO17" i="2" s="1"/>
  <c r="BH47" i="2"/>
  <c r="BE48" i="2"/>
  <c r="BJ48" i="2" s="1"/>
  <c r="BO48" i="2" s="1"/>
  <c r="BH55" i="2"/>
  <c r="BK55" i="2" s="1"/>
  <c r="BE56" i="2"/>
  <c r="BJ56" i="2" s="1"/>
  <c r="BO56" i="2" s="1"/>
  <c r="BP10" i="2"/>
  <c r="F19" i="4"/>
  <c r="B11" i="4"/>
  <c r="F25" i="4"/>
  <c r="AV12" i="2"/>
  <c r="AV8" i="2"/>
  <c r="BC58" i="2"/>
  <c r="BF47" i="2"/>
  <c r="AZ39" i="2"/>
  <c r="AY38" i="2"/>
  <c r="AZ35" i="2"/>
  <c r="AY34" i="2"/>
  <c r="AZ31" i="2"/>
  <c r="BA31" i="2" s="1"/>
  <c r="AY30" i="2"/>
  <c r="BA30" i="2" s="1"/>
  <c r="AZ27" i="2"/>
  <c r="AY26" i="2"/>
  <c r="BA26" i="2" s="1"/>
  <c r="AZ23" i="2"/>
  <c r="BA23" i="2" s="1"/>
  <c r="AY22" i="2"/>
  <c r="BA22" i="2" s="1"/>
  <c r="AZ19" i="2"/>
  <c r="AY18" i="2"/>
  <c r="BA18" i="2" s="1"/>
  <c r="AZ12" i="2"/>
  <c r="BA12" i="2" s="1"/>
  <c r="AY42" i="2"/>
  <c r="AZ43" i="2"/>
  <c r="AY46" i="2"/>
  <c r="AZ47" i="2"/>
  <c r="AY50" i="2"/>
  <c r="AZ51" i="2"/>
  <c r="AY54" i="2"/>
  <c r="BJ9" i="2"/>
  <c r="BO9" i="2" s="1"/>
  <c r="BE11" i="2"/>
  <c r="BJ11" i="2" s="1"/>
  <c r="BO11" i="2" s="1"/>
  <c r="BE36" i="2"/>
  <c r="BJ36" i="2" s="1"/>
  <c r="BO36" i="2" s="1"/>
  <c r="BH35" i="2"/>
  <c r="BE28" i="2"/>
  <c r="BJ28" i="2" s="1"/>
  <c r="BO28" i="2" s="1"/>
  <c r="BE20" i="2"/>
  <c r="BJ20" i="2" s="1"/>
  <c r="BO20" i="2" s="1"/>
  <c r="BH19" i="2"/>
  <c r="BM19" i="2" s="1"/>
  <c r="BH15" i="2"/>
  <c r="BM15" i="2" s="1"/>
  <c r="BE42" i="2"/>
  <c r="BJ42" i="2" s="1"/>
  <c r="BO42" i="2" s="1"/>
  <c r="BE45" i="2"/>
  <c r="BJ45" i="2" s="1"/>
  <c r="BO45" i="2" s="1"/>
  <c r="BE50" i="2"/>
  <c r="BJ50" i="2" s="1"/>
  <c r="BE53" i="2"/>
  <c r="BO13" i="3"/>
  <c r="J10" i="4"/>
  <c r="C11" i="4"/>
  <c r="B26" i="4"/>
  <c r="AS6" i="3"/>
  <c r="K10" i="4"/>
  <c r="B25" i="4"/>
  <c r="D25" i="4" s="1"/>
  <c r="D27" i="4" s="1"/>
  <c r="B27" i="4"/>
  <c r="D26" i="4"/>
  <c r="H17" i="4"/>
  <c r="D18" i="4"/>
  <c r="D21" i="4"/>
  <c r="D17" i="4"/>
  <c r="D19" i="4" s="1"/>
  <c r="J17" i="4"/>
  <c r="L9" i="4"/>
  <c r="L10" i="4"/>
  <c r="D9" i="4"/>
  <c r="D14" i="4"/>
  <c r="H9" i="4"/>
  <c r="H11" i="4" s="1"/>
  <c r="D10" i="4"/>
  <c r="BK41" i="2"/>
  <c r="BH40" i="2"/>
  <c r="BK40" i="2" s="1"/>
  <c r="BP9" i="3"/>
  <c r="BK9" i="3"/>
  <c r="AS5" i="3"/>
  <c r="AN5" i="3"/>
  <c r="BM5" i="3"/>
  <c r="AN6" i="3"/>
  <c r="BM6" i="3"/>
  <c r="AV29" i="2"/>
  <c r="BP9" i="2"/>
  <c r="BP13" i="2"/>
  <c r="BP17" i="2"/>
  <c r="BP26" i="2"/>
  <c r="BN7" i="2"/>
  <c r="BK8" i="2"/>
  <c r="BK9" i="2"/>
  <c r="BK10" i="2"/>
  <c r="BK13" i="2"/>
  <c r="BK14" i="2"/>
  <c r="BM32" i="2"/>
  <c r="BM34" i="2"/>
  <c r="BM7" i="2"/>
  <c r="BM37" i="2"/>
  <c r="BM38" i="2"/>
  <c r="BM39" i="2"/>
  <c r="BM41" i="2"/>
  <c r="BM42" i="2"/>
  <c r="BM43" i="2"/>
  <c r="BM44" i="2"/>
  <c r="BM45" i="2"/>
  <c r="BM46" i="2"/>
  <c r="BM47" i="2"/>
  <c r="BM48" i="2"/>
  <c r="BM49" i="2"/>
  <c r="BM52" i="2"/>
  <c r="BM53" i="2"/>
  <c r="BM54" i="2"/>
  <c r="BM56" i="2"/>
  <c r="BF7" i="2"/>
  <c r="BF8" i="2"/>
  <c r="BF12" i="2"/>
  <c r="BF15" i="2"/>
  <c r="BF18" i="2"/>
  <c r="BF20" i="2"/>
  <c r="BF23" i="2"/>
  <c r="BF24" i="2"/>
  <c r="BF28" i="2"/>
  <c r="BF29" i="2"/>
  <c r="BF30" i="2"/>
  <c r="BE58" i="2"/>
  <c r="BF33" i="2"/>
  <c r="BF34" i="2"/>
  <c r="BF35" i="2"/>
  <c r="BF37" i="2"/>
  <c r="BF39" i="2"/>
  <c r="BF44" i="2"/>
  <c r="BF45" i="2"/>
  <c r="BF49" i="2"/>
  <c r="BF50" i="2"/>
  <c r="BF52" i="2"/>
  <c r="BF53" i="2"/>
  <c r="BF54" i="2"/>
  <c r="BA56" i="2"/>
  <c r="BA7" i="2"/>
  <c r="AX58" i="2"/>
  <c r="BA15" i="2"/>
  <c r="BA17" i="2"/>
  <c r="BA19" i="2"/>
  <c r="BA21" i="2"/>
  <c r="BA24" i="2"/>
  <c r="BA25" i="2"/>
  <c r="BA27" i="2"/>
  <c r="BA29" i="2"/>
  <c r="BA8" i="2"/>
  <c r="AN40" i="2"/>
  <c r="AS13" i="2"/>
  <c r="AK55" i="2"/>
  <c r="AK51" i="2"/>
  <c r="AK47" i="2"/>
  <c r="AI47" i="2"/>
  <c r="AK29" i="2"/>
  <c r="AK26" i="2"/>
  <c r="AK25" i="2"/>
  <c r="AK23" i="2"/>
  <c r="AK21" i="2"/>
  <c r="AK19" i="2"/>
  <c r="AK17" i="2"/>
  <c r="AK15" i="2"/>
  <c r="AK46" i="2"/>
  <c r="AK44" i="2"/>
  <c r="AK42" i="2"/>
  <c r="AK38" i="2"/>
  <c r="AK36" i="2"/>
  <c r="AK34" i="2"/>
  <c r="AK32" i="2"/>
  <c r="AL10" i="2"/>
  <c r="AQ10" i="2" s="1"/>
  <c r="AI10" i="2"/>
  <c r="AL8" i="2"/>
  <c r="AQ8" i="2" s="1"/>
  <c r="AI8" i="2"/>
  <c r="AG11" i="2"/>
  <c r="AL11" i="2" s="1"/>
  <c r="AQ11" i="2" s="1"/>
  <c r="AH56" i="2"/>
  <c r="AM56" i="2" s="1"/>
  <c r="AR56" i="2" s="1"/>
  <c r="AF56" i="2"/>
  <c r="AG55" i="2"/>
  <c r="AL55" i="2" s="1"/>
  <c r="AQ55" i="2" s="1"/>
  <c r="AH54" i="2"/>
  <c r="AM54" i="2" s="1"/>
  <c r="AR54" i="2" s="1"/>
  <c r="AF54" i="2"/>
  <c r="AG53" i="2"/>
  <c r="AL53" i="2" s="1"/>
  <c r="AQ53" i="2" s="1"/>
  <c r="AH52" i="2"/>
  <c r="AM52" i="2" s="1"/>
  <c r="AR52" i="2" s="1"/>
  <c r="AF52" i="2"/>
  <c r="AG51" i="2"/>
  <c r="AL51" i="2" s="1"/>
  <c r="AH50" i="2"/>
  <c r="AM50" i="2" s="1"/>
  <c r="AF50" i="2"/>
  <c r="AG49" i="2"/>
  <c r="AL49" i="2" s="1"/>
  <c r="AQ49" i="2" s="1"/>
  <c r="AH48" i="2"/>
  <c r="AM48" i="2" s="1"/>
  <c r="AR48" i="2" s="1"/>
  <c r="AF48" i="2"/>
  <c r="AG46" i="2"/>
  <c r="AL46" i="2" s="1"/>
  <c r="AQ46" i="2" s="1"/>
  <c r="AH45" i="2"/>
  <c r="AM45" i="2" s="1"/>
  <c r="AR45" i="2" s="1"/>
  <c r="AF45" i="2"/>
  <c r="AG44" i="2"/>
  <c r="AL44" i="2" s="1"/>
  <c r="AQ44" i="2" s="1"/>
  <c r="AH43" i="2"/>
  <c r="AM43" i="2" s="1"/>
  <c r="AR43" i="2" s="1"/>
  <c r="AF43" i="2"/>
  <c r="AG42" i="2"/>
  <c r="AL42" i="2" s="1"/>
  <c r="AQ42" i="2" s="1"/>
  <c r="AH39" i="2"/>
  <c r="AM39" i="2" s="1"/>
  <c r="AR39" i="2" s="1"/>
  <c r="AF39" i="2"/>
  <c r="AG38" i="2"/>
  <c r="AL38" i="2" s="1"/>
  <c r="AQ38" i="2" s="1"/>
  <c r="AH37" i="2"/>
  <c r="AM37" i="2" s="1"/>
  <c r="AR37" i="2" s="1"/>
  <c r="AF37" i="2"/>
  <c r="AG36" i="2"/>
  <c r="AL36" i="2" s="1"/>
  <c r="AQ36" i="2" s="1"/>
  <c r="AH35" i="2"/>
  <c r="AM35" i="2" s="1"/>
  <c r="AR35" i="2" s="1"/>
  <c r="AF35" i="2"/>
  <c r="AG34" i="2"/>
  <c r="AL34" i="2" s="1"/>
  <c r="AQ34" i="2" s="1"/>
  <c r="AH33" i="2"/>
  <c r="AM33" i="2" s="1"/>
  <c r="AR33" i="2" s="1"/>
  <c r="AF33" i="2"/>
  <c r="AG32" i="2"/>
  <c r="AL32" i="2" s="1"/>
  <c r="AQ32" i="2" s="1"/>
  <c r="AH30" i="2"/>
  <c r="AM30" i="2" s="1"/>
  <c r="AF30" i="2"/>
  <c r="AG29" i="2"/>
  <c r="AL29" i="2" s="1"/>
  <c r="AQ29" i="2" s="1"/>
  <c r="AH28" i="2"/>
  <c r="AM28" i="2" s="1"/>
  <c r="AR28" i="2" s="1"/>
  <c r="AF28" i="2"/>
  <c r="AH27" i="2"/>
  <c r="AM27" i="2" s="1"/>
  <c r="AR27" i="2" s="1"/>
  <c r="AF27" i="2"/>
  <c r="AG26" i="2"/>
  <c r="AL26" i="2" s="1"/>
  <c r="AQ26" i="2" s="1"/>
  <c r="BS26" i="2" s="1"/>
  <c r="AG25" i="2"/>
  <c r="AL25" i="2" s="1"/>
  <c r="AH24" i="2"/>
  <c r="AM24" i="2" s="1"/>
  <c r="AF24" i="2"/>
  <c r="AG23" i="2"/>
  <c r="AL23" i="2" s="1"/>
  <c r="AQ23" i="2" s="1"/>
  <c r="AH22" i="2"/>
  <c r="AM22" i="2" s="1"/>
  <c r="AR22" i="2" s="1"/>
  <c r="AF22" i="2"/>
  <c r="AG21" i="2"/>
  <c r="AL21" i="2" s="1"/>
  <c r="AQ21" i="2" s="1"/>
  <c r="AH20" i="2"/>
  <c r="AM20" i="2" s="1"/>
  <c r="AR20" i="2" s="1"/>
  <c r="AF20" i="2"/>
  <c r="AG19" i="2"/>
  <c r="AL19" i="2" s="1"/>
  <c r="AQ19" i="2" s="1"/>
  <c r="AH18" i="2"/>
  <c r="AM18" i="2" s="1"/>
  <c r="AR18" i="2" s="1"/>
  <c r="AF18" i="2"/>
  <c r="AG17" i="2"/>
  <c r="AL17" i="2" s="1"/>
  <c r="AQ17" i="2" s="1"/>
  <c r="AH16" i="2"/>
  <c r="AM16" i="2" s="1"/>
  <c r="AF16" i="2"/>
  <c r="AG15" i="2"/>
  <c r="AL15" i="2" s="1"/>
  <c r="AQ15" i="2" s="1"/>
  <c r="AH12" i="2"/>
  <c r="AM12" i="2" s="1"/>
  <c r="AR12" i="2" s="1"/>
  <c r="AF12" i="2"/>
  <c r="AF11" i="2"/>
  <c r="AH55" i="2"/>
  <c r="AM55" i="2" s="1"/>
  <c r="AR55" i="2" s="1"/>
  <c r="AH53" i="2"/>
  <c r="AM53" i="2" s="1"/>
  <c r="AR53" i="2" s="1"/>
  <c r="AH51" i="2"/>
  <c r="AM51" i="2" s="1"/>
  <c r="AH49" i="2"/>
  <c r="AM49" i="2" s="1"/>
  <c r="AR49" i="2" s="1"/>
  <c r="AH46" i="2"/>
  <c r="AM46" i="2" s="1"/>
  <c r="AR46" i="2" s="1"/>
  <c r="AH44" i="2"/>
  <c r="AM44" i="2" s="1"/>
  <c r="AR44" i="2" s="1"/>
  <c r="AH42" i="2"/>
  <c r="AM42" i="2" s="1"/>
  <c r="AR42" i="2" s="1"/>
  <c r="AH38" i="2"/>
  <c r="AM38" i="2" s="1"/>
  <c r="AR38" i="2" s="1"/>
  <c r="AH36" i="2"/>
  <c r="AM36" i="2" s="1"/>
  <c r="AR36" i="2" s="1"/>
  <c r="AH34" i="2"/>
  <c r="AM34" i="2" s="1"/>
  <c r="AR34" i="2" s="1"/>
  <c r="AH32" i="2"/>
  <c r="AM32" i="2" s="1"/>
  <c r="AR32" i="2" s="1"/>
  <c r="AH29" i="2"/>
  <c r="AM29" i="2" s="1"/>
  <c r="AR29" i="2" s="1"/>
  <c r="AH26" i="2"/>
  <c r="AM26" i="2" s="1"/>
  <c r="AH25" i="2"/>
  <c r="AM25" i="2" s="1"/>
  <c r="AR25" i="2" s="1"/>
  <c r="BT25" i="2" s="1"/>
  <c r="AH23" i="2"/>
  <c r="AM23" i="2" s="1"/>
  <c r="AR23" i="2" s="1"/>
  <c r="AH21" i="2"/>
  <c r="AM21" i="2" s="1"/>
  <c r="AR21" i="2" s="1"/>
  <c r="AH19" i="2"/>
  <c r="AM19" i="2" s="1"/>
  <c r="AR19" i="2" s="1"/>
  <c r="AH17" i="2"/>
  <c r="AM17" i="2" s="1"/>
  <c r="AR17" i="2" s="1"/>
  <c r="AH15" i="2"/>
  <c r="AM15" i="2" s="1"/>
  <c r="AR15" i="2" s="1"/>
  <c r="AP7" i="2"/>
  <c r="AN14" i="2"/>
  <c r="AP14" i="2"/>
  <c r="AS14" i="2" s="1"/>
  <c r="AN10" i="2"/>
  <c r="AP10" i="2"/>
  <c r="AS10" i="2" s="1"/>
  <c r="AN8" i="2"/>
  <c r="AP8" i="2"/>
  <c r="AS8" i="2" s="1"/>
  <c r="AN31" i="2"/>
  <c r="AP31" i="2"/>
  <c r="AS31" i="2" s="1"/>
  <c r="AS40" i="2"/>
  <c r="AN41" i="2"/>
  <c r="AS41" i="2"/>
  <c r="AD58" i="2"/>
  <c r="Y58" i="2"/>
  <c r="BN20" i="2" l="1"/>
  <c r="BP20" i="2" s="1"/>
  <c r="BK20" i="2"/>
  <c r="BK26" i="2"/>
  <c r="H26" i="4"/>
  <c r="BP5" i="3"/>
  <c r="BP13" i="3" s="1"/>
  <c r="BM13" i="3"/>
  <c r="K21" i="4"/>
  <c r="G29" i="4"/>
  <c r="BI31" i="2"/>
  <c r="BF31" i="2"/>
  <c r="BI28" i="2"/>
  <c r="BN28" i="2" s="1"/>
  <c r="BK17" i="2"/>
  <c r="D11" i="4"/>
  <c r="B30" i="4"/>
  <c r="J26" i="4"/>
  <c r="G19" i="4"/>
  <c r="G25" i="4"/>
  <c r="G27" i="4" s="1"/>
  <c r="BJ31" i="2"/>
  <c r="BO31" i="2" s="1"/>
  <c r="BJ12" i="2"/>
  <c r="BI43" i="2"/>
  <c r="BI44" i="2"/>
  <c r="BI38" i="2"/>
  <c r="BN38" i="2" s="1"/>
  <c r="BP38" i="2" s="1"/>
  <c r="BI22" i="2"/>
  <c r="BI50" i="2"/>
  <c r="BK50" i="2" s="1"/>
  <c r="C13" i="4"/>
  <c r="BT27" i="2"/>
  <c r="AM9" i="2"/>
  <c r="AM7" i="2"/>
  <c r="BF43" i="2"/>
  <c r="BF26" i="2"/>
  <c r="BD58" i="2"/>
  <c r="BP37" i="2"/>
  <c r="BP6" i="3"/>
  <c r="BP14" i="3" s="1"/>
  <c r="BM14" i="3"/>
  <c r="BJ53" i="2"/>
  <c r="BO53" i="2" s="1"/>
  <c r="BP53" i="2" s="1"/>
  <c r="BK35" i="2"/>
  <c r="BM35" i="2"/>
  <c r="BP35" i="2" s="1"/>
  <c r="F27" i="4"/>
  <c r="BJ30" i="2"/>
  <c r="BK30" i="2" s="1"/>
  <c r="BI33" i="2"/>
  <c r="BI47" i="2"/>
  <c r="BN47" i="2" s="1"/>
  <c r="BP47" i="2" s="1"/>
  <c r="BI34" i="2"/>
  <c r="BN34" i="2" s="1"/>
  <c r="BP34" i="2" s="1"/>
  <c r="BI18" i="2"/>
  <c r="BI54" i="2"/>
  <c r="BK38" i="2"/>
  <c r="BK37" i="2"/>
  <c r="K14" i="4"/>
  <c r="H19" i="4"/>
  <c r="BK28" i="2"/>
  <c r="H18" i="4"/>
  <c r="J18" i="4"/>
  <c r="L18" i="4" s="1"/>
  <c r="BI36" i="2"/>
  <c r="AQ58" i="2"/>
  <c r="BA20" i="2"/>
  <c r="BF38" i="2"/>
  <c r="BF56" i="2"/>
  <c r="BF27" i="2"/>
  <c r="BF19" i="2"/>
  <c r="BP56" i="2"/>
  <c r="BP46" i="2"/>
  <c r="BK21" i="2"/>
  <c r="AV58" i="2"/>
  <c r="L11" i="4"/>
  <c r="BK45" i="2"/>
  <c r="BF48" i="2"/>
  <c r="BF22" i="2"/>
  <c r="BM55" i="2"/>
  <c r="BP55" i="2" s="1"/>
  <c r="BP45" i="2"/>
  <c r="BP41" i="2"/>
  <c r="BU41" i="2" s="1"/>
  <c r="BO7" i="2"/>
  <c r="BM28" i="2"/>
  <c r="BP28" i="2" s="1"/>
  <c r="BK11" i="2"/>
  <c r="H29" i="4"/>
  <c r="G26" i="4"/>
  <c r="K26" i="4" s="1"/>
  <c r="BK46" i="2"/>
  <c r="AL58" i="2"/>
  <c r="BF55" i="2"/>
  <c r="BF51" i="2"/>
  <c r="BF46" i="2"/>
  <c r="BF42" i="2"/>
  <c r="BF36" i="2"/>
  <c r="BF32" i="2"/>
  <c r="BF25" i="2"/>
  <c r="BF21" i="2"/>
  <c r="BF17" i="2"/>
  <c r="BP48" i="2"/>
  <c r="BM40" i="2"/>
  <c r="BK19" i="2"/>
  <c r="BK7" i="2"/>
  <c r="BK10" i="3"/>
  <c r="BH58" i="2"/>
  <c r="K17" i="4"/>
  <c r="K19" i="4" s="1"/>
  <c r="J25" i="4"/>
  <c r="H21" i="4"/>
  <c r="J21" i="4"/>
  <c r="L21" i="4" s="1"/>
  <c r="J29" i="4"/>
  <c r="BJ49" i="2"/>
  <c r="BO49" i="2" s="1"/>
  <c r="G22" i="4" s="1"/>
  <c r="K22" i="4" s="1"/>
  <c r="BJ39" i="2"/>
  <c r="BJ23" i="2"/>
  <c r="BO23" i="2" s="1"/>
  <c r="BP23" i="2" s="1"/>
  <c r="BJ47" i="2"/>
  <c r="BO47" i="2" s="1"/>
  <c r="BF41" i="2"/>
  <c r="BR41" i="2"/>
  <c r="BK53" i="2"/>
  <c r="BI29" i="2"/>
  <c r="BI51" i="2"/>
  <c r="BK51" i="2" s="1"/>
  <c r="BI32" i="2"/>
  <c r="BI15" i="2"/>
  <c r="BI25" i="2"/>
  <c r="BK25" i="2" s="1"/>
  <c r="BI52" i="2"/>
  <c r="BN52" i="2" s="1"/>
  <c r="BP52" i="2" s="1"/>
  <c r="BI30" i="2"/>
  <c r="BI42" i="2"/>
  <c r="BK48" i="2"/>
  <c r="BK56" i="2"/>
  <c r="J27" i="4"/>
  <c r="J19" i="4"/>
  <c r="BM58" i="2"/>
  <c r="BP7" i="2"/>
  <c r="BF11" i="2"/>
  <c r="BA43" i="2"/>
  <c r="BA37" i="2"/>
  <c r="BA33" i="2"/>
  <c r="BA44" i="2"/>
  <c r="BA38" i="2"/>
  <c r="BA34" i="2"/>
  <c r="BA49" i="2"/>
  <c r="BA51" i="2"/>
  <c r="BA53" i="2"/>
  <c r="BA55" i="2"/>
  <c r="BA45" i="2"/>
  <c r="BA39" i="2"/>
  <c r="BA35" i="2"/>
  <c r="AY58" i="2"/>
  <c r="BA46" i="2"/>
  <c r="BA42" i="2"/>
  <c r="BA36" i="2"/>
  <c r="BA32" i="2"/>
  <c r="BA48" i="2"/>
  <c r="BA50" i="2"/>
  <c r="BA52" i="2"/>
  <c r="BA54" i="2"/>
  <c r="AM58" i="2"/>
  <c r="AK11" i="2"/>
  <c r="AI11" i="2"/>
  <c r="AF58" i="2"/>
  <c r="AK16" i="2"/>
  <c r="AN16" i="2" s="1"/>
  <c r="AI16" i="2"/>
  <c r="AK20" i="2"/>
  <c r="AI20" i="2"/>
  <c r="AK24" i="2"/>
  <c r="AI24" i="2"/>
  <c r="AK27" i="2"/>
  <c r="AI27" i="2"/>
  <c r="AK30" i="2"/>
  <c r="AN30" i="2" s="1"/>
  <c r="AI30" i="2"/>
  <c r="AK35" i="2"/>
  <c r="AI35" i="2"/>
  <c r="AK39" i="2"/>
  <c r="AI39" i="2"/>
  <c r="AK45" i="2"/>
  <c r="AI45" i="2"/>
  <c r="AK50" i="2"/>
  <c r="AN50" i="2" s="1"/>
  <c r="AI50" i="2"/>
  <c r="AK54" i="2"/>
  <c r="AI54" i="2"/>
  <c r="AP32" i="2"/>
  <c r="AS32" i="2" s="1"/>
  <c r="AN32" i="2"/>
  <c r="AP34" i="2"/>
  <c r="AS34" i="2" s="1"/>
  <c r="AN34" i="2"/>
  <c r="AP36" i="2"/>
  <c r="AS36" i="2" s="1"/>
  <c r="AN36" i="2"/>
  <c r="AP38" i="2"/>
  <c r="AS38" i="2" s="1"/>
  <c r="AN38" i="2"/>
  <c r="AP42" i="2"/>
  <c r="AS42" i="2" s="1"/>
  <c r="AN42" i="2"/>
  <c r="AP44" i="2"/>
  <c r="AS44" i="2" s="1"/>
  <c r="AN44" i="2"/>
  <c r="AP46" i="2"/>
  <c r="AS46" i="2" s="1"/>
  <c r="AN46" i="2"/>
  <c r="AR9" i="2"/>
  <c r="AN9" i="2"/>
  <c r="AP15" i="2"/>
  <c r="AS15" i="2" s="1"/>
  <c r="AN15" i="2"/>
  <c r="AP17" i="2"/>
  <c r="AS17" i="2" s="1"/>
  <c r="AN17" i="2"/>
  <c r="AP19" i="2"/>
  <c r="AS19" i="2" s="1"/>
  <c r="AN19" i="2"/>
  <c r="AP21" i="2"/>
  <c r="AS21" i="2" s="1"/>
  <c r="AN21" i="2"/>
  <c r="AP23" i="2"/>
  <c r="AS23" i="2" s="1"/>
  <c r="AN23" i="2"/>
  <c r="AN25" i="2"/>
  <c r="AS25" i="2"/>
  <c r="BU25" i="2" s="1"/>
  <c r="AN26" i="2"/>
  <c r="AP26" i="2"/>
  <c r="AN29" i="2"/>
  <c r="AP29" i="2"/>
  <c r="AN47" i="2"/>
  <c r="AP47" i="2"/>
  <c r="AS47" i="2" s="1"/>
  <c r="AN49" i="2"/>
  <c r="AP49" i="2"/>
  <c r="AS49" i="2" s="1"/>
  <c r="AN51" i="2"/>
  <c r="AN53" i="2"/>
  <c r="AP53" i="2"/>
  <c r="AS53" i="2" s="1"/>
  <c r="AN55" i="2"/>
  <c r="AP55" i="2"/>
  <c r="AS55" i="2" s="1"/>
  <c r="AK12" i="2"/>
  <c r="AI12" i="2"/>
  <c r="AK18" i="2"/>
  <c r="AI18" i="2"/>
  <c r="AK22" i="2"/>
  <c r="AI22" i="2"/>
  <c r="AK28" i="2"/>
  <c r="AI28" i="2"/>
  <c r="AK33" i="2"/>
  <c r="AI33" i="2"/>
  <c r="AK37" i="2"/>
  <c r="AI37" i="2"/>
  <c r="AK43" i="2"/>
  <c r="AI43" i="2"/>
  <c r="AK48" i="2"/>
  <c r="AI48" i="2"/>
  <c r="AK52" i="2"/>
  <c r="AI52" i="2"/>
  <c r="AK56" i="2"/>
  <c r="AI56" i="2"/>
  <c r="AG58" i="2"/>
  <c r="AI32" i="2"/>
  <c r="AI34" i="2"/>
  <c r="AI36" i="2"/>
  <c r="AI38" i="2"/>
  <c r="AI42" i="2"/>
  <c r="AI44" i="2"/>
  <c r="AI46" i="2"/>
  <c r="AI15" i="2"/>
  <c r="AI17" i="2"/>
  <c r="AI19" i="2"/>
  <c r="AI21" i="2"/>
  <c r="AI23" i="2"/>
  <c r="AI25" i="2"/>
  <c r="AI26" i="2"/>
  <c r="AI29" i="2"/>
  <c r="AI49" i="2"/>
  <c r="AI51" i="2"/>
  <c r="AI53" i="2"/>
  <c r="AI55" i="2"/>
  <c r="AH58" i="2"/>
  <c r="BF58" i="2" l="1"/>
  <c r="L17" i="4"/>
  <c r="L19" i="4" s="1"/>
  <c r="BN32" i="2"/>
  <c r="BP32" i="2" s="1"/>
  <c r="BK32" i="2"/>
  <c r="BO39" i="2"/>
  <c r="BP39" i="2" s="1"/>
  <c r="BK39" i="2"/>
  <c r="BK23" i="2"/>
  <c r="BK52" i="2"/>
  <c r="K13" i="4"/>
  <c r="L13" i="4" s="1"/>
  <c r="C29" i="4"/>
  <c r="D13" i="4"/>
  <c r="BN43" i="2"/>
  <c r="BP43" i="2" s="1"/>
  <c r="BK43" i="2"/>
  <c r="BN42" i="2"/>
  <c r="BP42" i="2" s="1"/>
  <c r="BK42" i="2"/>
  <c r="BJ58" i="2"/>
  <c r="AS26" i="2"/>
  <c r="BU26" i="2" s="1"/>
  <c r="BR26" i="2"/>
  <c r="BK34" i="2"/>
  <c r="H25" i="4"/>
  <c r="H27" i="4" s="1"/>
  <c r="BP40" i="2"/>
  <c r="BU40" i="2" s="1"/>
  <c r="F14" i="4"/>
  <c r="BR40" i="2"/>
  <c r="BN54" i="2"/>
  <c r="BP54" i="2" s="1"/>
  <c r="BK54" i="2"/>
  <c r="BN33" i="2"/>
  <c r="BP33" i="2" s="1"/>
  <c r="BK33" i="2"/>
  <c r="K25" i="4"/>
  <c r="BP49" i="2"/>
  <c r="AR7" i="2"/>
  <c r="AS7" i="2" s="1"/>
  <c r="AN7" i="2"/>
  <c r="BN22" i="2"/>
  <c r="BP22" i="2" s="1"/>
  <c r="BK22" i="2"/>
  <c r="BO12" i="2"/>
  <c r="BP12" i="2" s="1"/>
  <c r="BK12" i="2"/>
  <c r="L26" i="4"/>
  <c r="BN15" i="2"/>
  <c r="BK15" i="2"/>
  <c r="BI58" i="2"/>
  <c r="BN44" i="2"/>
  <c r="BP44" i="2" s="1"/>
  <c r="BK44" i="2"/>
  <c r="BN29" i="2"/>
  <c r="BP29" i="2" s="1"/>
  <c r="BK29" i="2"/>
  <c r="BK47" i="2"/>
  <c r="BO58" i="2"/>
  <c r="BN36" i="2"/>
  <c r="BP36" i="2" s="1"/>
  <c r="BK36" i="2"/>
  <c r="BN18" i="2"/>
  <c r="BP18" i="2" s="1"/>
  <c r="BK18" i="2"/>
  <c r="G30" i="4"/>
  <c r="K30" i="4" s="1"/>
  <c r="BK49" i="2"/>
  <c r="D30" i="4"/>
  <c r="BN31" i="2"/>
  <c r="BP31" i="2" s="1"/>
  <c r="BK31" i="2"/>
  <c r="AS29" i="2"/>
  <c r="BA58" i="2"/>
  <c r="AP56" i="2"/>
  <c r="AS56" i="2" s="1"/>
  <c r="AN56" i="2"/>
  <c r="AP48" i="2"/>
  <c r="AS48" i="2" s="1"/>
  <c r="AN48" i="2"/>
  <c r="AN43" i="2"/>
  <c r="AP43" i="2"/>
  <c r="AS43" i="2" s="1"/>
  <c r="AN37" i="2"/>
  <c r="AP37" i="2"/>
  <c r="AS37" i="2" s="1"/>
  <c r="AN33" i="2"/>
  <c r="AP33" i="2"/>
  <c r="AS33" i="2" s="1"/>
  <c r="AP28" i="2"/>
  <c r="AS28" i="2" s="1"/>
  <c r="AN28" i="2"/>
  <c r="AN22" i="2"/>
  <c r="AP22" i="2"/>
  <c r="AS22" i="2" s="1"/>
  <c r="AN18" i="2"/>
  <c r="AP18" i="2"/>
  <c r="AS18" i="2" s="1"/>
  <c r="AN12" i="2"/>
  <c r="AP12" i="2"/>
  <c r="AS12" i="2" s="1"/>
  <c r="AR58" i="2"/>
  <c r="AS9" i="2"/>
  <c r="AP54" i="2"/>
  <c r="AS54" i="2" s="1"/>
  <c r="AN54" i="2"/>
  <c r="AN45" i="2"/>
  <c r="AP45" i="2"/>
  <c r="AS45" i="2" s="1"/>
  <c r="AN39" i="2"/>
  <c r="AP39" i="2"/>
  <c r="AS39" i="2" s="1"/>
  <c r="AN35" i="2"/>
  <c r="AP35" i="2"/>
  <c r="AS35" i="2" s="1"/>
  <c r="AS27" i="2"/>
  <c r="BU27" i="2" s="1"/>
  <c r="AN27" i="2"/>
  <c r="AN24" i="2"/>
  <c r="AS24" i="2"/>
  <c r="BU24" i="2" s="1"/>
  <c r="AN20" i="2"/>
  <c r="AP20" i="2"/>
  <c r="AS20" i="2" s="1"/>
  <c r="AI58" i="2"/>
  <c r="AP52" i="2"/>
  <c r="AS52" i="2" s="1"/>
  <c r="AN52" i="2"/>
  <c r="AP11" i="2"/>
  <c r="AP58" i="2" s="1"/>
  <c r="AN11" i="2"/>
  <c r="AK58" i="2"/>
  <c r="K27" i="4" l="1"/>
  <c r="L25" i="4"/>
  <c r="L27" i="4" s="1"/>
  <c r="AN58" i="2"/>
  <c r="BK58" i="2"/>
  <c r="F22" i="4"/>
  <c r="F30" i="4" s="1"/>
  <c r="H14" i="4"/>
  <c r="J14" i="4"/>
  <c r="L14" i="4" s="1"/>
  <c r="K29" i="4"/>
  <c r="L29" i="4" s="1"/>
  <c r="D29" i="4"/>
  <c r="BP15" i="2"/>
  <c r="BP58" i="2" s="1"/>
  <c r="BN58" i="2"/>
  <c r="AS11" i="2"/>
  <c r="AS58" i="2" s="1"/>
  <c r="H30" i="4" l="1"/>
  <c r="J30" i="4"/>
  <c r="L30" i="4" s="1"/>
  <c r="H22" i="4"/>
  <c r="J22" i="4"/>
  <c r="L22" i="4" s="1"/>
</calcChain>
</file>

<file path=xl/sharedStrings.xml><?xml version="1.0" encoding="utf-8"?>
<sst xmlns="http://schemas.openxmlformats.org/spreadsheetml/2006/main" count="783" uniqueCount="326">
  <si>
    <t xml:space="preserve"> </t>
  </si>
  <si>
    <t>Beg Balance</t>
  </si>
  <si>
    <t>January Adj</t>
  </si>
  <si>
    <t>January</t>
  </si>
  <si>
    <t>February</t>
  </si>
  <si>
    <t>SISP/SERP OCI ADJ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</si>
  <si>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</si>
  <si>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</si>
  <si>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</si>
  <si>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</si>
  <si>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</si>
  <si>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</si>
  <si>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</si>
  <si>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</si>
  <si>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2016 RTA</t>
  </si>
  <si>
    <t>Rate Trueup Beg Bal</t>
  </si>
  <si>
    <t>YTD Rate True up</t>
  </si>
  <si>
    <t>Restricted Stock Write Down</t>
  </si>
  <si>
    <t>November</t>
  </si>
  <si>
    <t>2014 Amended Return</t>
  </si>
  <si>
    <t>FAS109 account reclass</t>
  </si>
  <si>
    <t>Reclass Adjustment</t>
  </si>
  <si>
    <t>FAS 158 true up</t>
  </si>
  <si>
    <t>December</t>
  </si>
  <si>
    <t>DIT Schema Change</t>
  </si>
  <si>
    <t>Rate Change Beg Bal True up</t>
  </si>
  <si>
    <t>Rate Change YTD True Up</t>
  </si>
  <si>
    <t>DIT Schema Reclass  Back</t>
  </si>
  <si>
    <t>Excess Deferreds</t>
  </si>
  <si>
    <t>SISP INTERCO RATE CHANGE ADJ</t>
  </si>
  <si>
    <t>End Balance</t>
  </si>
  <si>
    <t>M Item Rollforward by Month - Report #51052</t>
  </si>
  <si>
    <t>2017 Actuals CNGC</t>
  </si>
  <si>
    <t>00047-Cascade Natural Gas Co.</t>
  </si>
  <si>
    <t>January Adj Through SISP INTERCO RATE CHANGE ADJ</t>
  </si>
  <si>
    <t>========================================</t>
  </si>
  <si>
    <t>47.1900.961 1900.961 Fas109 Grossup</t>
  </si>
  <si>
    <t xml:space="preserve">   UT0004 ST INCENTIVE ACCRUAL *NEW*</t>
  </si>
  <si>
    <t xml:space="preserve">   UT0051 UNIFORM CAPITALIZATION *NEW*</t>
  </si>
  <si>
    <t xml:space="preserve">   UT0144 POSTRETIREMENT BENEFIT COSTS *NEW*</t>
  </si>
  <si>
    <t xml:space="preserve">   UT0161 CHARITABLE CONTRIBUTIONS *NEW*</t>
  </si>
  <si>
    <t xml:space="preserve">   UT0201 BAD DEBTS EXPENSE *NEW*</t>
  </si>
  <si>
    <t xml:space="preserve">   UT0280 VACATION PAY *NEW*</t>
  </si>
  <si>
    <t xml:space="preserve">   UT0354 CUSTOMER ADVANCES *NEW*</t>
  </si>
  <si>
    <t xml:space="preserve">   UT0355 PREPAID EXPENSES*</t>
  </si>
  <si>
    <t xml:space="preserve">   UT0385 MANUFACTURED GAS PLANT SITE - BREMERTON - LIABILITY *NEW*</t>
  </si>
  <si>
    <t xml:space="preserve">   UT0387 MANUFACTURED GAS PLANT SITE - EUGENE - LIABILITY *NEW*</t>
  </si>
  <si>
    <t xml:space="preserve">   UT0402 SUNNYSIDE REMEDIATION *NEW*</t>
  </si>
  <si>
    <t xml:space="preserve">   UT0423 LEGAL RESERVE</t>
  </si>
  <si>
    <t xml:space="preserve">   UT0466 SISP/SERP EXPENSE *NEW*</t>
  </si>
  <si>
    <t xml:space="preserve">   UT0470 DEFERRED PENSION &amp; POST RETIREMENT EXPENSE - REG ASSET *NEW*</t>
  </si>
  <si>
    <t xml:space="preserve">   UT0486 INTERCOMPANY DEFERRED EMPLOYEE BENEFIT COSTS - REG ASSET *NEW*</t>
  </si>
  <si>
    <t xml:space="preserve">   UT0487 INTERCOMPANY DEFERRED EMPLOYEE BENEFIT COSTS - REG LIABILITY *NEW*</t>
  </si>
  <si>
    <t xml:space="preserve">   UT0980 EXCESS DEF NONPLANT - RATE BASE - FED</t>
  </si>
  <si>
    <t xml:space="preserve">   UT0980 EXCESS DEF NONPLANT - RATE BASE - STATE</t>
  </si>
  <si>
    <t>Total 47.1900.961 1900.961 Fas109 Grossup</t>
  </si>
  <si>
    <t>47.1900.962 1900.962 Fas109 Tax</t>
  </si>
  <si>
    <t xml:space="preserve">   UT0391 PURCHASED GAS ADJUSTMENT *NEW*</t>
  </si>
  <si>
    <t>Total 47.1900.962 1900.962 Fas109 Tax</t>
  </si>
  <si>
    <t>47.1900.96303 1900 Accum Def Income Taxes</t>
  </si>
  <si>
    <t xml:space="preserve">   UT0350 CUSTOMER ADVANCES</t>
  </si>
  <si>
    <t>Total 47.1900.96303 1900 Accum Def Income Taxes</t>
  </si>
  <si>
    <t>47.1900.964 1900 Accum Def Income Taxes</t>
  </si>
  <si>
    <t xml:space="preserve">   UT0160 CHARITABLE CONTRIBUTIONS</t>
  </si>
  <si>
    <t xml:space="preserve">   UT101 INTERCOMPANY SISP/SERP (OCI)</t>
  </si>
  <si>
    <t>Total 47.1900.964 1900 Accum Def Income Taxes</t>
  </si>
  <si>
    <t>47.1900.965 1900 Accum Def Income Taxes</t>
  </si>
  <si>
    <t xml:space="preserve">   UT0313 RESTRICTED STOCK L/T *NEW*</t>
  </si>
  <si>
    <t xml:space="preserve">   UT0381 MANUFACTURED GAS PLANT SITE - BREMERTON - LIABILITY</t>
  </si>
  <si>
    <t xml:space="preserve">   UT0383 MANUFACTURED GAS PLANT SITE - EUGENE - LIABILITY</t>
  </si>
  <si>
    <t xml:space="preserve">   UT0401 SUNNYSIDE REMEDIATION</t>
  </si>
  <si>
    <t xml:space="preserve">   UT0470 DEFERRED PENSION &amp; POST RETIREMENT EXPENSE - REG ASSET</t>
  </si>
  <si>
    <t xml:space="preserve">   UT0477 INTERCOMPANY DEFERRED EMPLOYEE BENEFIT COSTS - REG LIABILITY</t>
  </si>
  <si>
    <t xml:space="preserve">   UT0984 R&amp;D TAX CREDIT CARRYFORWARD</t>
  </si>
  <si>
    <t>Total 47.1900.965 1900 Accum Def Income Taxes</t>
  </si>
  <si>
    <t>47.1900.975 1900 Accum Def Income Taxes</t>
  </si>
  <si>
    <t xml:space="preserve">   UT0050 UNIFORM CAPITALIZATION</t>
  </si>
  <si>
    <t xml:space="preserve">   UT0200 BAD DEBTS EXPENSE</t>
  </si>
  <si>
    <t xml:space="preserve">   UT0281 VACATION PAY</t>
  </si>
  <si>
    <t xml:space="preserve">   UT0423 LEGAL RESERVE **</t>
  </si>
  <si>
    <t xml:space="preserve">   UT0428 ST INCENTIVE ACCRUAL</t>
  </si>
  <si>
    <t>Total 47.1900.975 1900 Accum Def Income Taxes</t>
  </si>
  <si>
    <t>47.2820.961 2820.961 Fas109 Grossup</t>
  </si>
  <si>
    <t xml:space="preserve">   UT0690 PLANT</t>
  </si>
  <si>
    <t xml:space="preserve">   UT0693 PLANT - FED</t>
  </si>
  <si>
    <t xml:space="preserve">   UT0694 PLANT - STATE</t>
  </si>
  <si>
    <t xml:space="preserve">   UT0787 AFUDC EQUITY - CAPITALIZED</t>
  </si>
  <si>
    <t xml:space="preserve">   UT0788 AFUDC EQUITY - INCURRED</t>
  </si>
  <si>
    <t xml:space="preserve">   UT0793 CIAC</t>
  </si>
  <si>
    <t xml:space="preserve">   UT0910 ITC - FED</t>
  </si>
  <si>
    <t xml:space="preserve">   UT0980 EXCESS DEF PLANT - FED</t>
  </si>
  <si>
    <t>Total 47.2820.961 2820.961 Fas109 Grossup</t>
  </si>
  <si>
    <t>47.2820.962 2820.962 Fas109 Tax</t>
  </si>
  <si>
    <t>Total 47.2820.962 2820.962 Fas109 Tax</t>
  </si>
  <si>
    <t>47.2820.96301 282.0 Accum Def Inc Tax-Oth Propert</t>
  </si>
  <si>
    <t xml:space="preserve">   UT0785 AFUDC DEBT - CAPITALIZED</t>
  </si>
  <si>
    <t xml:space="preserve">   UT0786 AFUDC DEBT - INCURRED - FED</t>
  </si>
  <si>
    <t xml:space="preserve">   UT079 SECTION 174 COSTS - INCURRED</t>
  </si>
  <si>
    <t xml:space="preserve">   UT0794 CIAC - CAPITALIZED</t>
  </si>
  <si>
    <t xml:space="preserve">   UT0795 CIAC - INCURRED</t>
  </si>
  <si>
    <t xml:space="preserve">   UT0796 CPI - CAPITALIZED</t>
  </si>
  <si>
    <t xml:space="preserve">   UT0797 CPI - INCURRED</t>
  </si>
  <si>
    <t xml:space="preserve">   UT0798 PLANT R&amp;D - CAPITALIZED</t>
  </si>
  <si>
    <t xml:space="preserve">   UT0799 PLANT R&amp;D - INCURRED</t>
  </si>
  <si>
    <t>Total 47.2820.96301 282.0 Accum Def Inc Tax-Oth Propert</t>
  </si>
  <si>
    <t>47.2820.965 Accum Def Inc Tax-Oth Prop Fed</t>
  </si>
  <si>
    <t xml:space="preserve">   UT1023 2820.965 - OR TAX RATE CHG - FED</t>
  </si>
  <si>
    <t>Total 47.2820.965 Accum Def Inc Tax-Oth Prop Fed</t>
  </si>
  <si>
    <t>47.2830.961 2830.961 Fas109 Grossup</t>
  </si>
  <si>
    <t xml:space="preserve">   UT0142 PENSION EXPENSE *NEW*</t>
  </si>
  <si>
    <t xml:space="preserve">   UT0372 UNAMORTIZED LOSS ON REACQUIRED DEBT *NEW*</t>
  </si>
  <si>
    <t xml:space="preserve">   UT0384 MANUFACTURED GAS PLANT SITE - BREMERTON - REG ASSET *NEW*</t>
  </si>
  <si>
    <t xml:space="preserve">   UT0386 MANUFACTURED GAS PLANT SITE - EUGENE - REG ASSET *NEW*</t>
  </si>
  <si>
    <t xml:space="preserve">   UT0471 DEFERRED PENSION &amp; POST RETIREMENT EXPENSE - REG LIABILITY *NEW*</t>
  </si>
  <si>
    <t xml:space="preserve">   UT0510 MAOP COSTS - OR</t>
  </si>
  <si>
    <t xml:space="preserve">   UT0511 MAOP COSTS - WA</t>
  </si>
  <si>
    <t xml:space="preserve">   UT0980 EXCESS DEF NONPLANT - OTHER - FED</t>
  </si>
  <si>
    <t>Total 47.2830.961 2830.961 Fas109 Grossup</t>
  </si>
  <si>
    <t>47.2830.962 2830.962 Fas109 Tax</t>
  </si>
  <si>
    <t>Total 47.2830.962 2830.962 Fas109 Tax</t>
  </si>
  <si>
    <t>47.2830.96302 283.0 Accum Def Income Taxes</t>
  </si>
  <si>
    <t xml:space="preserve">   UT0371 UNAMORTIZED LOSS ON REACQUIRED DEBT</t>
  </si>
  <si>
    <t>Total 47.2830.96302 283.0 Accum Def Income Taxes</t>
  </si>
  <si>
    <t>47.2830.964 283.0 Accum Def Income Taxes</t>
  </si>
  <si>
    <t xml:space="preserve">   UT1011 SISP   ( OCI )</t>
  </si>
  <si>
    <t>Total 47.2830.964 283.0 Accum Def Income Taxes</t>
  </si>
  <si>
    <t>47.2830.965 283.0 Accum Def Income Taxes</t>
  </si>
  <si>
    <t xml:space="preserve">   UT0140 POSTRETIREMENT BENEFIT COSTS</t>
  </si>
  <si>
    <t xml:space="preserve">   UT0141 PENSION EXPENSE</t>
  </si>
  <si>
    <t xml:space="preserve">   UT0355 PREPAID EXPENSES**</t>
  </si>
  <si>
    <t xml:space="preserve">   UT0380 MANUFACTURED GAS PLANT SITE - BREMERTON - REG ASSET</t>
  </si>
  <si>
    <t xml:space="preserve">   UT0382 MANUFACTURED GAS PLANT SITE - EUGENE - REG ASSET</t>
  </si>
  <si>
    <t xml:space="preserve">   UT0391 PURCHASED GAS ADJUSTMENT</t>
  </si>
  <si>
    <t xml:space="preserve">   UT0471 DEFERRED PENSION &amp; POST RETIREMENT EXPENSE - REG LIABILITY</t>
  </si>
  <si>
    <t xml:space="preserve">   UT0476 INTERCOMPANY DEFERRED EMPLOYEE BENEFIT COSTS - REG ASSET</t>
  </si>
  <si>
    <t xml:space="preserve">   UT0510 MAOP COSTS - OR **</t>
  </si>
  <si>
    <t xml:space="preserve">   UT0511 MAOP COSTS - WA **</t>
  </si>
  <si>
    <t xml:space="preserve">   UT1025 2830.965 - OR TAX RATE CHG - FED</t>
  </si>
  <si>
    <t>Total 47.2830.965 283.0 Accum Def Income Taxes</t>
  </si>
  <si>
    <t>47OR.1900.861 1900.861 Fas109 Grossup</t>
  </si>
  <si>
    <t>Total 47OR.1900.861 1900.861 Fas109 Grossup</t>
  </si>
  <si>
    <t>47OR.1900.862 1900.862 Fas 109 Tax</t>
  </si>
  <si>
    <t>Total 47OR.1900.862 1900.862 Fas 109 Tax</t>
  </si>
  <si>
    <t>47OR.1900.86303 1900 Accum Def Income Taxes</t>
  </si>
  <si>
    <t>Total 47OR.1900.86303 1900 Accum Def Income Taxes</t>
  </si>
  <si>
    <t>47OR.1900.86305 1900 Accum Def Income Taxes</t>
  </si>
  <si>
    <t>Total 47OR.1900.86305 1900 Accum Def Income Taxes</t>
  </si>
  <si>
    <t>47OR.1900.864 1900 Accum Def Income Taxes</t>
  </si>
  <si>
    <t>Total 47OR.1900.864 1900 Accum Def Income Taxes</t>
  </si>
  <si>
    <t>47OR.1900.865 1900 Accum Def Income Taxes</t>
  </si>
  <si>
    <t>Total 47OR.1900.865 1900 Accum Def Income Taxes</t>
  </si>
  <si>
    <t>47OR.1900.875 1900 Accum Def Income Taxes</t>
  </si>
  <si>
    <t>Total 47OR.1900.875 1900 Accum Def Income Taxes</t>
  </si>
  <si>
    <t>47OR.1900.96305 1900 Accum Def Income Taxes</t>
  </si>
  <si>
    <t>Total 47OR.1900.96305 1900 Accum Def Income Taxes</t>
  </si>
  <si>
    <t>47OR.2820.861 2820.861 Fas109 Grossup</t>
  </si>
  <si>
    <t>Total 47OR.2820.861 2820.861 Fas109 Grossup</t>
  </si>
  <si>
    <t>47OR.2820.862 2820.862 Fas109 Tax</t>
  </si>
  <si>
    <t>Total 47OR.2820.862 2820.862 Fas109 Tax</t>
  </si>
  <si>
    <t>47OR.2820.86301 282.0 Accum Def Income Taxes</t>
  </si>
  <si>
    <t>Total 47OR.2820.86301 282.0 Accum Def Income Taxes</t>
  </si>
  <si>
    <t xml:space="preserve">47OR.2820.865 Accum Def Inc Tax-Oth Prop ST </t>
  </si>
  <si>
    <t xml:space="preserve">   UT1022 2820.865 - OR TAX RATE CHG - STATE</t>
  </si>
  <si>
    <t xml:space="preserve">Total 47OR.2820.865 Accum Def Inc Tax-Oth Prop ST </t>
  </si>
  <si>
    <t>47OR.2820.96304 282.0 Accum Def Income Taxes</t>
  </si>
  <si>
    <t>Total 47OR.2820.96304 282.0 Accum Def Income Taxes</t>
  </si>
  <si>
    <t>47OR.2830.861 2830.861 Fas109 Grossup</t>
  </si>
  <si>
    <t>Total 47OR.2830.861 2830.861 Fas109 Grossup</t>
  </si>
  <si>
    <t>47OR.2830.862 2830.862 Fas109 Tax</t>
  </si>
  <si>
    <t>Total 47OR.2830.862 2830.862 Fas109 Tax</t>
  </si>
  <si>
    <t>47OR.2830.86302 283.0 Accum Def Income Taxes</t>
  </si>
  <si>
    <t>Total 47OR.2830.86302 283.0 Accum Def Income Taxes</t>
  </si>
  <si>
    <t>47OR.2830.864 283.0 Accum Def Income Taxes</t>
  </si>
  <si>
    <t>Total 47OR.2830.864 283.0 Accum Def Income Taxes</t>
  </si>
  <si>
    <t>47OR.2830.865 Accum Def Inc Taxes-ST Noncurr Op</t>
  </si>
  <si>
    <t xml:space="preserve">   UT1024 2830.865 - OR TAX RATE CHG - STATE</t>
  </si>
  <si>
    <t>Total 47OR.2830.865 Accum Def Inc Taxes-ST Noncurr Op</t>
  </si>
  <si>
    <t>47WA.1900.96305 1900 Accum Def Income Taxes</t>
  </si>
  <si>
    <t>Total 47WA.1900.96305 1900 Accum Def Income Taxes</t>
  </si>
  <si>
    <t>47WA.2820.96304 282.0 Accum Def Income Taxes</t>
  </si>
  <si>
    <t>Total 47WA.2820.96304 282.0 Accum Def Income Taxes</t>
  </si>
  <si>
    <t>Grand Total</t>
  </si>
  <si>
    <t>UT0004</t>
  </si>
  <si>
    <t>ST INCENTIVE ACCRUAL *NEW*</t>
  </si>
  <si>
    <t>UT0051</t>
  </si>
  <si>
    <t>UNIFORM CAPITALIZATION *NEW*</t>
  </si>
  <si>
    <t>UT0142</t>
  </si>
  <si>
    <t>PENSION EXPENSE *NEW*</t>
  </si>
  <si>
    <t>UT0144</t>
  </si>
  <si>
    <t>POSTRETIREMENT BENEFIT COSTS *NEW*</t>
  </si>
  <si>
    <t>UT0160</t>
  </si>
  <si>
    <t>CHARITABLE CONTRIBUTIONS</t>
  </si>
  <si>
    <t>UT0201</t>
  </si>
  <si>
    <t>BAD DEBTS EXPENSE *NEW*</t>
  </si>
  <si>
    <t>UT0280</t>
  </si>
  <si>
    <t>VACATION PAY *NEW*</t>
  </si>
  <si>
    <t>UT0313</t>
  </si>
  <si>
    <t>RESTRICTED STOCK L/T *NEW*</t>
  </si>
  <si>
    <t>UT0354</t>
  </si>
  <si>
    <t>CUSTOMER ADVANCES *NEW*</t>
  </si>
  <si>
    <t>UT0355</t>
  </si>
  <si>
    <t>PREPAID EXPENSES*</t>
  </si>
  <si>
    <t>UT0372</t>
  </si>
  <si>
    <t>UNAMORTIZED LOSS ON REACQUIRED DEBT *NEW*</t>
  </si>
  <si>
    <t>UT0384</t>
  </si>
  <si>
    <t>MANUFACTURED GAS PLANT SITE - BREMERTON - REG ASSET *NEW*</t>
  </si>
  <si>
    <t>UT0385</t>
  </si>
  <si>
    <t>MANUFACTURED GAS PLANT SITE - BREMERTON - LIABILITY *NEW*</t>
  </si>
  <si>
    <t>UT0386</t>
  </si>
  <si>
    <t>MANUFACTURED GAS PLANT SITE - EUGENE - REG ASSET *NEW*</t>
  </si>
  <si>
    <t>UT0387</t>
  </si>
  <si>
    <t>MANUFACTURED GAS PLANT SITE - EUGENE - LIABILITY *NEW*</t>
  </si>
  <si>
    <t>UT0391</t>
  </si>
  <si>
    <t>PURCHASED GAS ADJUSTMENT *NEW*</t>
  </si>
  <si>
    <t>UT0402</t>
  </si>
  <si>
    <t>SUNNYSIDE REMEDIATION *NEW*</t>
  </si>
  <si>
    <t>UT0423</t>
  </si>
  <si>
    <t>LEGAL RESERVE</t>
  </si>
  <si>
    <t>UT0466</t>
  </si>
  <si>
    <t>SISP/SERP EXPENSE *NEW*</t>
  </si>
  <si>
    <t>UT0470</t>
  </si>
  <si>
    <t>DEFERRED PENSION &amp; POST RETIREMENT EXPENSE - REG ASSET *NEW*</t>
  </si>
  <si>
    <t>UT0471</t>
  </si>
  <si>
    <t>DEFERRED PENSION &amp; POST RETIREMENT EXPENSE - REG LIABILITY *NEW*</t>
  </si>
  <si>
    <t>UT0486</t>
  </si>
  <si>
    <t>INTERCOMPANY DEFERRED EMPLOYEE BENEFIT COSTS - REG ASSET *NEW*</t>
  </si>
  <si>
    <t>UT0487</t>
  </si>
  <si>
    <t>INTERCOMPANY DEFERRED EMPLOYEE BENEFIT COSTS - REG LIABILITY *NEW*</t>
  </si>
  <si>
    <t>UT0510</t>
  </si>
  <si>
    <t>MAOP COSTS - OR</t>
  </si>
  <si>
    <t>UT0511</t>
  </si>
  <si>
    <t>MAOP COSTS - WA</t>
  </si>
  <si>
    <t>UT0693</t>
  </si>
  <si>
    <t>PLANT - FED</t>
  </si>
  <si>
    <t>UT0694</t>
  </si>
  <si>
    <t>PLANT - STATE</t>
  </si>
  <si>
    <t>UT0785</t>
  </si>
  <si>
    <t>AFUDC DEBT - CAPITALIZED</t>
  </si>
  <si>
    <t>UT0786</t>
  </si>
  <si>
    <t>AFUDC DEBT - INCURRED - FED</t>
  </si>
  <si>
    <t>UT0787</t>
  </si>
  <si>
    <t>AFUDC EQUITY - CAPITALIZED</t>
  </si>
  <si>
    <t>UT0788</t>
  </si>
  <si>
    <t>AFUDC EQUITY - INCURRED</t>
  </si>
  <si>
    <t>UT0794</t>
  </si>
  <si>
    <t>CIAC - CAPITALIZED</t>
  </si>
  <si>
    <t>UT0795</t>
  </si>
  <si>
    <t>CIAC - INCURRED</t>
  </si>
  <si>
    <t>UT0796</t>
  </si>
  <si>
    <t>CPI - CAPITALIZED</t>
  </si>
  <si>
    <t>UT0797</t>
  </si>
  <si>
    <t>CPI - INCURRED</t>
  </si>
  <si>
    <t>UT0798</t>
  </si>
  <si>
    <t>PLANT R&amp;D - CAPITALIZED</t>
  </si>
  <si>
    <t>UT0799</t>
  </si>
  <si>
    <t>PLANT R&amp;D - INCURRED</t>
  </si>
  <si>
    <t>UT0910</t>
  </si>
  <si>
    <t>ITC - FED</t>
  </si>
  <si>
    <t>UT0980</t>
  </si>
  <si>
    <t>EXCESS DEF NONPLANT - OTHER - FED</t>
  </si>
  <si>
    <t>EXCESS DEF NONPLANT - RATE BASE - FED</t>
  </si>
  <si>
    <t>EXCESS DEF NONPLANT - RATE BASE - STATE</t>
  </si>
  <si>
    <t>EXCESS DEF PLANT - FED</t>
  </si>
  <si>
    <t>UT0984</t>
  </si>
  <si>
    <t>R&amp;D TAX CREDIT CARRYFORWARD</t>
  </si>
  <si>
    <t>UT1011</t>
  </si>
  <si>
    <t>SISP   ( OCI )</t>
  </si>
  <si>
    <t>UT1022</t>
  </si>
  <si>
    <t>2820.865 - OR TAX RATE CHG - STATE</t>
  </si>
  <si>
    <t>UT1023</t>
  </si>
  <si>
    <t>2820.965 - OR TAX RATE CHG - FED</t>
  </si>
  <si>
    <t>UT1024</t>
  </si>
  <si>
    <t>2830.865 - OR TAX RATE CHG - STATE</t>
  </si>
  <si>
    <t>UT1025</t>
  </si>
  <si>
    <t>2830.965 - OR TAX RATE CHG - FED</t>
  </si>
  <si>
    <t>==========</t>
  </si>
  <si>
    <t>==============================</t>
  </si>
  <si>
    <t>Grand Tota</t>
  </si>
  <si>
    <t>l</t>
  </si>
  <si>
    <t>SECTION 174 COSTS - INCURRED</t>
  </si>
  <si>
    <t>UT079_</t>
  </si>
  <si>
    <t>Account</t>
  </si>
  <si>
    <t>UT101_</t>
  </si>
  <si>
    <t>INTERCOMPANY SISP/SERP (OCI)</t>
  </si>
  <si>
    <t>Pre-Tax Reform ending balance</t>
  </si>
  <si>
    <t>Federal</t>
  </si>
  <si>
    <t>Offset</t>
  </si>
  <si>
    <t>Oregon</t>
  </si>
  <si>
    <t>APB11</t>
  </si>
  <si>
    <t>Tax Reform Balance</t>
  </si>
  <si>
    <t>Difference</t>
  </si>
  <si>
    <t>Excess Deferred</t>
  </si>
  <si>
    <t>ARAM</t>
  </si>
  <si>
    <t>2017 RTA</t>
  </si>
  <si>
    <t>Closing Filing</t>
  </si>
  <si>
    <t>Ending Balance</t>
  </si>
  <si>
    <t>Return to provision</t>
  </si>
  <si>
    <t>Total Excess Deferred after Closing Filing</t>
  </si>
  <si>
    <t>Plant - Inservice</t>
  </si>
  <si>
    <t>Non-Plant</t>
  </si>
  <si>
    <t>Rate Base-Fed</t>
  </si>
  <si>
    <t>Rate Base-State</t>
  </si>
  <si>
    <t>Plant - CWIP</t>
  </si>
  <si>
    <t>Closing Filing after tax reform</t>
  </si>
  <si>
    <t>Closing Filing Difference</t>
  </si>
  <si>
    <t>Closing Filing Excess Deferred</t>
  </si>
  <si>
    <t>Total</t>
  </si>
  <si>
    <t>Cascade Natural Gas</t>
  </si>
  <si>
    <t>2017 Excess Deferred (EDIT)</t>
  </si>
  <si>
    <t>B Beach</t>
  </si>
  <si>
    <t>EXCESS DEF NONPLANT - OTHER</t>
  </si>
  <si>
    <t>EXCESS DEF NONPLANT - RATE BASE</t>
  </si>
  <si>
    <t>EXCESS DEF PLANT - CWIP</t>
  </si>
  <si>
    <t>At 12/31/2017</t>
  </si>
  <si>
    <t>Closing Filing Adj</t>
  </si>
  <si>
    <t>Final 2017</t>
  </si>
  <si>
    <t>EXCESS DEF PLANT - IN SERVICE (ARAM)</t>
  </si>
  <si>
    <t>Total being amortized over 10 Years</t>
  </si>
  <si>
    <t>Total System</t>
  </si>
  <si>
    <t>WA Allocated</t>
  </si>
  <si>
    <t>OR Allocated</t>
  </si>
  <si>
    <t>Plant in Service</t>
  </si>
  <si>
    <t>3 Factor</t>
  </si>
  <si>
    <t>Rate Base</t>
  </si>
  <si>
    <t>WA</t>
  </si>
  <si>
    <t>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</si>
</sst>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(* #,##0.000000_);_(* \(#,##0.000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E2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2" borderId="0" xfId="0" applyFont="1" applyFill="1"/>
    <xf numFmtId="0" fontId="0" fillId="0" borderId="0" xfId="0" quotePrefix="1"/>
    <xf numFmtId="0" fontId="3" fillId="0" borderId="0" xfId="0" quotePrefix="1" applyFont="1"/>
    <xf numFmtId="8" fontId="0" fillId="0" borderId="0" xfId="0" applyNumberFormat="1"/>
    <xf numFmtId="0" fontId="0" fillId="2" borderId="0" xfId="0" applyFill="1"/>
    <xf numFmtId="8" fontId="0" fillId="2" borderId="0" xfId="0" applyNumberFormat="1" applyFill="1"/>
    <xf numFmtId="8" fontId="0" fillId="0" borderId="0" xfId="0" applyNumberFormat="1" applyFill="1"/>
    <xf numFmtId="8" fontId="0" fillId="5" borderId="0" xfId="0" applyNumberFormat="1" applyFill="1"/>
    <xf numFmtId="0" fontId="3" fillId="0" borderId="0" xfId="0" applyFont="1" applyFill="1"/>
    <xf numFmtId="0" fontId="0" fillId="0" borderId="0" xfId="0" applyFill="1"/>
    <xf numFmtId="43" fontId="0" fillId="0" borderId="0" xfId="1" applyFont="1"/>
    <xf numFmtId="43" fontId="3" fillId="0" borderId="0" xfId="1" applyFont="1"/>
    <xf numFmtId="43" fontId="0" fillId="0" borderId="0" xfId="0" applyNumberFormat="1"/>
    <xf numFmtId="43" fontId="0" fillId="0" borderId="1" xfId="0" applyNumberFormat="1" applyBorder="1"/>
    <xf numFmtId="164" fontId="0" fillId="0" borderId="0" xfId="1" applyNumberFormat="1" applyFont="1"/>
    <xf numFmtId="8" fontId="0" fillId="0" borderId="0" xfId="1" applyNumberFormat="1" applyFont="1"/>
    <xf numFmtId="43" fontId="0" fillId="3" borderId="0" xfId="1" applyFont="1" applyFill="1"/>
    <xf numFmtId="43" fontId="0" fillId="0" borderId="0" xfId="1" applyFont="1" applyFill="1"/>
    <xf numFmtId="43" fontId="0" fillId="5" borderId="0" xfId="0" applyNumberFormat="1" applyFill="1"/>
    <xf numFmtId="43" fontId="0" fillId="6" borderId="0" xfId="0" applyNumberFormat="1" applyFill="1"/>
    <xf numFmtId="43" fontId="0" fillId="4" borderId="0" xfId="0" applyNumberFormat="1" applyFill="1"/>
    <xf numFmtId="43" fontId="3" fillId="4" borderId="0" xfId="0" applyNumberFormat="1" applyFont="1" applyFill="1"/>
    <xf numFmtId="43" fontId="3" fillId="6" borderId="0" xfId="0" applyNumberFormat="1" applyFont="1" applyFill="1"/>
    <xf numFmtId="43" fontId="3" fillId="5" borderId="0" xfId="0" applyNumberFormat="1" applyFont="1" applyFill="1"/>
    <xf numFmtId="0" fontId="0" fillId="0" borderId="0" xfId="0" applyAlignment="1">
      <alignment horizontal="center"/>
    </xf>
    <xf numFmtId="43" fontId="2" fillId="4" borderId="0" xfId="0" applyNumberFormat="1" applyFont="1" applyFill="1"/>
    <xf numFmtId="43" fontId="0" fillId="3" borderId="0" xfId="0" applyNumberFormat="1" applyFill="1"/>
    <xf numFmtId="43" fontId="4" fillId="4" borderId="0" xfId="0" applyNumberFormat="1" applyFont="1" applyFill="1"/>
    <xf numFmtId="0" fontId="0" fillId="0" borderId="0" xfId="0" applyFont="1"/>
    <xf numFmtId="8" fontId="3" fillId="0" borderId="0" xfId="0" applyNumberFormat="1" applyFont="1"/>
    <xf numFmtId="8" fontId="3" fillId="0" borderId="0" xfId="0" applyNumberFormat="1" applyFont="1" applyFill="1"/>
    <xf numFmtId="43" fontId="3" fillId="0" borderId="0" xfId="0" applyNumberFormat="1" applyFont="1"/>
    <xf numFmtId="0" fontId="3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5" fillId="0" borderId="0" xfId="0" applyFont="1"/>
    <xf numFmtId="43" fontId="3" fillId="0" borderId="1" xfId="0" applyNumberFormat="1" applyFont="1" applyBorder="1"/>
    <xf numFmtId="0" fontId="6" fillId="0" borderId="0" xfId="0" applyFont="1" applyAlignment="1">
      <alignment horizontal="center"/>
    </xf>
    <xf numFmtId="10" fontId="0" fillId="0" borderId="0" xfId="0" applyNumberFormat="1"/>
    <xf numFmtId="0" fontId="5" fillId="7" borderId="0" xfId="0" applyFont="1" applyFill="1"/>
    <xf numFmtId="0" fontId="0" fillId="7" borderId="0" xfId="0" applyFill="1"/>
    <xf numFmtId="0" fontId="0" fillId="7" borderId="0" xfId="0" applyFont="1" applyFill="1"/>
    <xf numFmtId="43" fontId="0" fillId="7" borderId="0" xfId="0" applyNumberFormat="1" applyFill="1"/>
    <xf numFmtId="0" fontId="3" fillId="7" borderId="0" xfId="0" applyFont="1" applyFill="1"/>
    <xf numFmtId="43" fontId="3" fillId="7" borderId="1" xfId="0" applyNumberFormat="1" applyFont="1" applyFill="1" applyBorder="1"/>
    <xf numFmtId="43" fontId="3" fillId="7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topLeftCell="A4" workbookViewId="0">
      <selection activeCell="B10" sqref="B10"/>
    </sheetView>
  </sheetViews>
  <sheetFormatPr defaultRowHeight="14.5" x14ac:dyDescent="0.35"/>
  <cols>
    <col min="1" max="1" width="36.54296875" bestFit="1" customWidth="1"/>
    <col min="2" max="2" width="14.26953125" bestFit="1" customWidth="1"/>
    <col min="3" max="3" width="12.26953125" bestFit="1" customWidth="1"/>
    <col min="4" max="4" width="14" bestFit="1" customWidth="1"/>
    <col min="5" max="5" width="2.54296875" customWidth="1"/>
    <col min="6" max="6" width="11.54296875" bestFit="1" customWidth="1"/>
    <col min="8" max="8" width="11.54296875" bestFit="1" customWidth="1"/>
    <col min="10" max="10" width="14" bestFit="1" customWidth="1"/>
    <col min="11" max="11" width="12.26953125" bestFit="1" customWidth="1"/>
    <col min="12" max="12" width="14.26953125" bestFit="1" customWidth="1"/>
  </cols>
  <sheetData>
    <row r="1" spans="1:12" x14ac:dyDescent="0.35">
      <c r="A1" t="s">
        <v>307</v>
      </c>
    </row>
    <row r="2" spans="1:12" x14ac:dyDescent="0.35">
      <c r="A2" t="s">
        <v>308</v>
      </c>
    </row>
    <row r="3" spans="1:12" x14ac:dyDescent="0.35">
      <c r="A3" t="s">
        <v>294</v>
      </c>
    </row>
    <row r="4" spans="1:12" x14ac:dyDescent="0.35">
      <c r="A4" s="35">
        <v>43363</v>
      </c>
    </row>
    <row r="5" spans="1:12" x14ac:dyDescent="0.35">
      <c r="A5" t="s">
        <v>309</v>
      </c>
    </row>
    <row r="7" spans="1:12" x14ac:dyDescent="0.35">
      <c r="B7" s="1" t="s">
        <v>313</v>
      </c>
      <c r="C7" s="1"/>
      <c r="D7" s="1"/>
      <c r="E7" s="1"/>
      <c r="F7" s="1" t="s">
        <v>314</v>
      </c>
      <c r="G7" s="1"/>
      <c r="H7" s="1"/>
      <c r="I7" s="1"/>
      <c r="J7" s="1" t="s">
        <v>315</v>
      </c>
      <c r="K7" s="1"/>
      <c r="L7" s="1"/>
    </row>
    <row r="8" spans="1:12" x14ac:dyDescent="0.35">
      <c r="A8" s="36" t="s">
        <v>318</v>
      </c>
      <c r="B8" s="1" t="s">
        <v>285</v>
      </c>
      <c r="C8" s="1" t="s">
        <v>287</v>
      </c>
      <c r="D8" s="1" t="s">
        <v>306</v>
      </c>
      <c r="E8" s="1"/>
      <c r="F8" s="1" t="s">
        <v>285</v>
      </c>
      <c r="G8" s="1" t="s">
        <v>287</v>
      </c>
      <c r="H8" s="1" t="s">
        <v>306</v>
      </c>
      <c r="I8" s="1"/>
      <c r="J8" s="1" t="s">
        <v>285</v>
      </c>
      <c r="K8" s="1" t="s">
        <v>287</v>
      </c>
      <c r="L8" s="1" t="s">
        <v>306</v>
      </c>
    </row>
    <row r="9" spans="1:12" x14ac:dyDescent="0.35">
      <c r="A9" s="30" t="s">
        <v>310</v>
      </c>
      <c r="B9" s="14">
        <f>'Excess Deferred Calc'!AP24+'Excess Deferred Calc'!AQ24</f>
        <v>-8252880.54</v>
      </c>
      <c r="C9" s="14">
        <f>'Excess Deferred Calc'!AR24</f>
        <v>118133.22</v>
      </c>
      <c r="D9" s="14">
        <f>SUM(B9:C9)</f>
        <v>-8134747.3200000003</v>
      </c>
      <c r="F9" s="14">
        <f>'Excess Deferred Calc'!BM24+'Excess Deferred Calc'!BN24</f>
        <v>-9619.8000000000011</v>
      </c>
      <c r="G9" s="14">
        <f>'Excess Deferred Calc'!BO24</f>
        <v>0</v>
      </c>
      <c r="H9" s="14">
        <f>SUM(F9:G9)</f>
        <v>-9619.8000000000011</v>
      </c>
      <c r="J9" s="14">
        <f>B9+F9</f>
        <v>-8262500.3399999999</v>
      </c>
      <c r="K9" s="14">
        <f>C9+G9</f>
        <v>118133.22</v>
      </c>
      <c r="L9" s="14">
        <f>SUM(J9:K9)</f>
        <v>-8144367.1200000001</v>
      </c>
    </row>
    <row r="10" spans="1:12" x14ac:dyDescent="0.35">
      <c r="A10" s="30" t="s">
        <v>311</v>
      </c>
      <c r="B10" s="14">
        <f>'Excess Deferred Calc'!AP25+'Excess Deferred Calc'!AQ25</f>
        <v>358148.83</v>
      </c>
      <c r="C10" s="14">
        <f>'Excess Deferred Calc'!AR26</f>
        <v>-2860.28</v>
      </c>
      <c r="D10" s="14">
        <f t="shared" ref="D10:D14" si="0">SUM(B10:C10)</f>
        <v>355288.55</v>
      </c>
      <c r="F10" s="14">
        <f>'Excess Deferred Calc'!BM25+'Excess Deferred Calc'!BN25</f>
        <v>0</v>
      </c>
      <c r="G10" s="14">
        <f>'Excess Deferred Calc'!BO26</f>
        <v>0</v>
      </c>
      <c r="H10" s="14">
        <f t="shared" ref="H10:H14" si="1">SUM(F10:G10)</f>
        <v>0</v>
      </c>
      <c r="J10" s="14">
        <f t="shared" ref="J10:J14" si="2">B10+F10</f>
        <v>358148.83</v>
      </c>
      <c r="K10" s="14">
        <f t="shared" ref="K10:K14" si="3">C10+G10</f>
        <v>-2860.28</v>
      </c>
      <c r="L10" s="14">
        <f t="shared" ref="L10:L14" si="4">SUM(J10:K10)</f>
        <v>355288.55</v>
      </c>
    </row>
    <row r="11" spans="1:12" x14ac:dyDescent="0.35">
      <c r="A11" s="1" t="s">
        <v>317</v>
      </c>
      <c r="B11" s="37">
        <f>SUM(B9:B10)</f>
        <v>-7894731.71</v>
      </c>
      <c r="C11" s="37">
        <f t="shared" ref="C11:D11" si="5">SUM(C9:C10)</f>
        <v>115272.94</v>
      </c>
      <c r="D11" s="37">
        <f t="shared" si="5"/>
        <v>-7779458.7700000005</v>
      </c>
      <c r="E11" s="1"/>
      <c r="F11" s="37">
        <f>SUM(F9:F10)</f>
        <v>-9619.8000000000011</v>
      </c>
      <c r="G11" s="37">
        <f t="shared" ref="G11" si="6">SUM(G9:G10)</f>
        <v>0</v>
      </c>
      <c r="H11" s="37">
        <f t="shared" ref="H11" si="7">SUM(H9:H10)</f>
        <v>-9619.8000000000011</v>
      </c>
      <c r="I11" s="1"/>
      <c r="J11" s="37">
        <f>SUM(J9:J10)</f>
        <v>-7904351.5099999998</v>
      </c>
      <c r="K11" s="37">
        <f t="shared" ref="K11" si="8">SUM(K9:K10)</f>
        <v>115272.94</v>
      </c>
      <c r="L11" s="37">
        <f t="shared" ref="L11" si="9">SUM(L9:L10)</f>
        <v>-7789078.5700000003</v>
      </c>
    </row>
    <row r="12" spans="1:12" x14ac:dyDescent="0.35">
      <c r="A12" s="1"/>
      <c r="B12" s="14"/>
      <c r="C12" s="14"/>
      <c r="D12" s="14"/>
      <c r="F12" s="14"/>
      <c r="G12" s="14"/>
      <c r="H12" s="14"/>
      <c r="J12" s="14"/>
      <c r="K12" s="14"/>
      <c r="L12" s="14"/>
    </row>
    <row r="13" spans="1:12" x14ac:dyDescent="0.35">
      <c r="A13" s="30" t="s">
        <v>312</v>
      </c>
      <c r="B13" s="14">
        <f>'Excess Deferred Calc'!AP27+'Excess Deferred Calc'!AQ27</f>
        <v>-63007.25</v>
      </c>
      <c r="C13" s="14">
        <f>'Excess Deferred Calc'!AR27</f>
        <v>0</v>
      </c>
      <c r="D13" s="14">
        <f t="shared" si="0"/>
        <v>-63007.25</v>
      </c>
      <c r="F13" s="14">
        <f>'Excess Deferred Calc'!BM27+'Excess Deferred Calc'!BN27</f>
        <v>135001.35999999999</v>
      </c>
      <c r="G13" s="14">
        <f>'Excess Deferred Calc'!BO27</f>
        <v>0</v>
      </c>
      <c r="H13" s="14">
        <f t="shared" si="1"/>
        <v>135001.35999999999</v>
      </c>
      <c r="J13" s="14">
        <f t="shared" si="2"/>
        <v>71994.109999999986</v>
      </c>
      <c r="K13" s="14">
        <f t="shared" si="3"/>
        <v>0</v>
      </c>
      <c r="L13" s="14">
        <f t="shared" si="4"/>
        <v>71994.109999999986</v>
      </c>
    </row>
    <row r="14" spans="1:12" x14ac:dyDescent="0.35">
      <c r="A14" s="1" t="s">
        <v>316</v>
      </c>
      <c r="B14" s="33">
        <f>'Excess Deferred Calc'!AP40+'Excess Deferred Calc'!AQ41</f>
        <v>40259825.780000001</v>
      </c>
      <c r="C14" s="33">
        <f>'Excess Deferred Calc'!AR41</f>
        <v>-931644.16999999993</v>
      </c>
      <c r="D14" s="33">
        <f t="shared" si="0"/>
        <v>39328181.609999999</v>
      </c>
      <c r="E14" s="1"/>
      <c r="F14" s="33">
        <f>'Excess Deferred Calc'!BM40+'Excess Deferred Calc'!BN41</f>
        <v>28913.590000001946</v>
      </c>
      <c r="G14" s="33">
        <f>'Excess Deferred Calc'!BO41</f>
        <v>750.41000000014901</v>
      </c>
      <c r="H14" s="33">
        <f t="shared" si="1"/>
        <v>29664.000000002095</v>
      </c>
      <c r="I14" s="1"/>
      <c r="J14" s="33">
        <f t="shared" si="2"/>
        <v>40288739.370000005</v>
      </c>
      <c r="K14" s="33">
        <f t="shared" si="3"/>
        <v>-930893.75999999978</v>
      </c>
      <c r="L14" s="33">
        <f t="shared" si="4"/>
        <v>39357845.610000007</v>
      </c>
    </row>
    <row r="16" spans="1:12" x14ac:dyDescent="0.35">
      <c r="A16" s="40" t="s">
        <v>319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7" spans="1:12" x14ac:dyDescent="0.35">
      <c r="A17" s="42" t="s">
        <v>310</v>
      </c>
      <c r="B17" s="43">
        <v>-6839584.8399999999</v>
      </c>
      <c r="C17" s="43">
        <v>0</v>
      </c>
      <c r="D17" s="43">
        <f>SUM(B17:C17)</f>
        <v>-6839584.8399999999</v>
      </c>
      <c r="E17" s="41"/>
      <c r="F17" s="43">
        <f>ROUND(F9*'Jurisdictional Allocation %'!$B$3,2)</f>
        <v>-7218.7</v>
      </c>
      <c r="G17" s="43">
        <f>'Excess Deferred Calc'!BO32</f>
        <v>0</v>
      </c>
      <c r="H17" s="43">
        <f>SUM(F17:G17)</f>
        <v>-7218.7</v>
      </c>
      <c r="I17" s="41"/>
      <c r="J17" s="43">
        <f>B17+F17</f>
        <v>-6846803.54</v>
      </c>
      <c r="K17" s="43">
        <f>C17+G17</f>
        <v>0</v>
      </c>
      <c r="L17" s="43">
        <f>SUM(J17:K17)</f>
        <v>-6846803.54</v>
      </c>
    </row>
    <row r="18" spans="1:12" x14ac:dyDescent="0.35">
      <c r="A18" s="42" t="s">
        <v>311</v>
      </c>
      <c r="B18" s="43">
        <v>276347.63</v>
      </c>
      <c r="C18" s="43">
        <v>0</v>
      </c>
      <c r="D18" s="43">
        <f t="shared" ref="D18" si="10">SUM(B18:C18)</f>
        <v>276347.63</v>
      </c>
      <c r="E18" s="41"/>
      <c r="F18" s="43">
        <f>ROUND(F10*'Jurisdictional Allocation %'!$B$4,2)</f>
        <v>0</v>
      </c>
      <c r="G18" s="43">
        <f>'Excess Deferred Calc'!BO34</f>
        <v>0</v>
      </c>
      <c r="H18" s="43">
        <f t="shared" ref="H18" si="11">SUM(F18:G18)</f>
        <v>0</v>
      </c>
      <c r="I18" s="41"/>
      <c r="J18" s="43">
        <f t="shared" ref="J18" si="12">B18+F18</f>
        <v>276347.63</v>
      </c>
      <c r="K18" s="43">
        <f t="shared" ref="K18" si="13">C18+G18</f>
        <v>0</v>
      </c>
      <c r="L18" s="43">
        <f t="shared" ref="L18" si="14">SUM(J18:K18)</f>
        <v>276347.63</v>
      </c>
    </row>
    <row r="19" spans="1:12" x14ac:dyDescent="0.35">
      <c r="A19" s="44" t="s">
        <v>317</v>
      </c>
      <c r="B19" s="45">
        <f>SUM(B17:B18)</f>
        <v>-6563237.21</v>
      </c>
      <c r="C19" s="45">
        <f t="shared" ref="C19" si="15">SUM(C17:C18)</f>
        <v>0</v>
      </c>
      <c r="D19" s="45">
        <f t="shared" ref="D19" si="16">SUM(D17:D18)</f>
        <v>-6563237.21</v>
      </c>
      <c r="E19" s="44"/>
      <c r="F19" s="45">
        <f>SUM(F17:F18)</f>
        <v>-7218.7</v>
      </c>
      <c r="G19" s="45">
        <f t="shared" ref="G19" si="17">SUM(G17:G18)</f>
        <v>0</v>
      </c>
      <c r="H19" s="45">
        <f t="shared" ref="H19" si="18">SUM(H17:H18)</f>
        <v>-7218.7</v>
      </c>
      <c r="I19" s="44"/>
      <c r="J19" s="45">
        <f>SUM(J17:J18)</f>
        <v>-6570455.9100000001</v>
      </c>
      <c r="K19" s="45">
        <f t="shared" ref="K19" si="19">SUM(K17:K18)</f>
        <v>0</v>
      </c>
      <c r="L19" s="45">
        <f t="shared" ref="L19" si="20">SUM(L17:L18)</f>
        <v>-6570455.9100000001</v>
      </c>
    </row>
    <row r="20" spans="1:12" x14ac:dyDescent="0.35">
      <c r="A20" s="44"/>
      <c r="B20" s="43"/>
      <c r="C20" s="43"/>
      <c r="D20" s="43"/>
      <c r="E20" s="41"/>
      <c r="F20" s="43"/>
      <c r="G20" s="43"/>
      <c r="H20" s="43"/>
      <c r="I20" s="41"/>
      <c r="J20" s="43"/>
      <c r="K20" s="43"/>
      <c r="L20" s="43"/>
    </row>
    <row r="21" spans="1:12" x14ac:dyDescent="0.35">
      <c r="A21" s="42" t="s">
        <v>312</v>
      </c>
      <c r="B21" s="43">
        <v>-48616.4</v>
      </c>
      <c r="C21" s="43">
        <v>0</v>
      </c>
      <c r="D21" s="43">
        <f t="shared" ref="D21:D22" si="21">SUM(B21:C21)</f>
        <v>-48616.4</v>
      </c>
      <c r="E21" s="41"/>
      <c r="F21" s="43">
        <f>ROUND(F13*'Jurisdictional Allocation %'!$B$5,2)</f>
        <v>104167.05</v>
      </c>
      <c r="G21" s="43">
        <f>'Excess Deferred Calc'!BO35</f>
        <v>0</v>
      </c>
      <c r="H21" s="43">
        <f t="shared" ref="H21:H22" si="22">SUM(F21:G21)</f>
        <v>104167.05</v>
      </c>
      <c r="I21" s="41"/>
      <c r="J21" s="43">
        <f t="shared" ref="J21:J22" si="23">B21+F21</f>
        <v>55550.65</v>
      </c>
      <c r="K21" s="43">
        <f t="shared" ref="K21:K22" si="24">C21+G21</f>
        <v>0</v>
      </c>
      <c r="L21" s="43">
        <f t="shared" ref="L21:L22" si="25">SUM(J21:K21)</f>
        <v>55550.65</v>
      </c>
    </row>
    <row r="22" spans="1:12" x14ac:dyDescent="0.35">
      <c r="A22" s="44" t="s">
        <v>316</v>
      </c>
      <c r="B22" s="46">
        <f>ROUND(B14*'Jurisdictional Allocation %'!$B$5,2)</f>
        <v>31064481.57</v>
      </c>
      <c r="C22" s="46">
        <v>0</v>
      </c>
      <c r="D22" s="46">
        <f t="shared" si="21"/>
        <v>31064481.57</v>
      </c>
      <c r="E22" s="44"/>
      <c r="F22" s="46">
        <f>ROUND(F14*'Jurisdictional Allocation %'!$B$5,2)</f>
        <v>22309.73</v>
      </c>
      <c r="G22" s="46">
        <f>'Excess Deferred Calc'!BO49</f>
        <v>0</v>
      </c>
      <c r="H22" s="46">
        <f t="shared" si="22"/>
        <v>22309.73</v>
      </c>
      <c r="I22" s="44"/>
      <c r="J22" s="46">
        <f t="shared" si="23"/>
        <v>31086791.300000001</v>
      </c>
      <c r="K22" s="46">
        <f t="shared" si="24"/>
        <v>0</v>
      </c>
      <c r="L22" s="46">
        <f t="shared" si="25"/>
        <v>31086791.300000001</v>
      </c>
    </row>
    <row r="24" spans="1:12" x14ac:dyDescent="0.35">
      <c r="A24" s="36" t="s">
        <v>320</v>
      </c>
    </row>
    <row r="25" spans="1:12" x14ac:dyDescent="0.35">
      <c r="A25" s="30" t="s">
        <v>310</v>
      </c>
      <c r="B25" s="14">
        <f>B9-B17</f>
        <v>-1413295.7000000002</v>
      </c>
      <c r="C25" s="14">
        <f>C9-C17</f>
        <v>118133.22</v>
      </c>
      <c r="D25" s="14">
        <f>SUM(B25:C25)</f>
        <v>-1295162.4800000002</v>
      </c>
      <c r="F25" s="14">
        <f>F9-F17</f>
        <v>-2401.1000000000013</v>
      </c>
      <c r="G25" s="14">
        <f>G9-G17</f>
        <v>0</v>
      </c>
      <c r="H25" s="14">
        <f>SUM(F25:G25)</f>
        <v>-2401.1000000000013</v>
      </c>
      <c r="J25" s="14">
        <f>B25+F25</f>
        <v>-1415696.8000000003</v>
      </c>
      <c r="K25" s="14">
        <f>C25+G25</f>
        <v>118133.22</v>
      </c>
      <c r="L25" s="14">
        <f>SUM(J25:K25)</f>
        <v>-1297563.5800000003</v>
      </c>
    </row>
    <row r="26" spans="1:12" x14ac:dyDescent="0.35">
      <c r="A26" s="30" t="s">
        <v>311</v>
      </c>
      <c r="B26" s="14">
        <f>B10-B18</f>
        <v>81801.200000000012</v>
      </c>
      <c r="C26" s="14">
        <f>C10-C18</f>
        <v>-2860.28</v>
      </c>
      <c r="D26" s="14">
        <f t="shared" ref="D26" si="26">SUM(B26:C26)</f>
        <v>78940.920000000013</v>
      </c>
      <c r="F26" s="14">
        <f>F10-F18</f>
        <v>0</v>
      </c>
      <c r="G26" s="14">
        <f>G10-G18</f>
        <v>0</v>
      </c>
      <c r="H26" s="14">
        <f t="shared" ref="H26" si="27">SUM(F26:G26)</f>
        <v>0</v>
      </c>
      <c r="J26" s="14">
        <f t="shared" ref="J26" si="28">B26+F26</f>
        <v>81801.200000000012</v>
      </c>
      <c r="K26" s="14">
        <f t="shared" ref="K26" si="29">C26+G26</f>
        <v>-2860.28</v>
      </c>
      <c r="L26" s="14">
        <f t="shared" ref="L26" si="30">SUM(J26:K26)</f>
        <v>78940.920000000013</v>
      </c>
    </row>
    <row r="27" spans="1:12" x14ac:dyDescent="0.35">
      <c r="A27" s="1" t="s">
        <v>317</v>
      </c>
      <c r="B27" s="37">
        <f>SUM(B25:B26)</f>
        <v>-1331494.5000000002</v>
      </c>
      <c r="C27" s="37">
        <f t="shared" ref="C27" si="31">SUM(C25:C26)</f>
        <v>115272.94</v>
      </c>
      <c r="D27" s="37">
        <f t="shared" ref="D27" si="32">SUM(D25:D26)</f>
        <v>-1216221.5600000003</v>
      </c>
      <c r="E27" s="1"/>
      <c r="F27" s="37">
        <f>SUM(F25:F26)</f>
        <v>-2401.1000000000013</v>
      </c>
      <c r="G27" s="37">
        <f t="shared" ref="G27" si="33">SUM(G25:G26)</f>
        <v>0</v>
      </c>
      <c r="H27" s="37">
        <f t="shared" ref="H27" si="34">SUM(H25:H26)</f>
        <v>-2401.1000000000013</v>
      </c>
      <c r="I27" s="1"/>
      <c r="J27" s="37">
        <f>SUM(J25:J26)</f>
        <v>-1333895.6000000003</v>
      </c>
      <c r="K27" s="37">
        <f t="shared" ref="K27" si="35">SUM(K25:K26)</f>
        <v>115272.94</v>
      </c>
      <c r="L27" s="37">
        <f t="shared" ref="L27" si="36">SUM(L25:L26)</f>
        <v>-1218622.6600000004</v>
      </c>
    </row>
    <row r="28" spans="1:12" x14ac:dyDescent="0.35">
      <c r="A28" s="1"/>
      <c r="B28" s="14"/>
      <c r="C28" s="14"/>
      <c r="D28" s="14"/>
      <c r="F28" s="14"/>
      <c r="G28" s="14"/>
      <c r="H28" s="14"/>
      <c r="J28" s="14"/>
      <c r="K28" s="14"/>
      <c r="L28" s="14"/>
    </row>
    <row r="29" spans="1:12" x14ac:dyDescent="0.35">
      <c r="A29" s="30" t="s">
        <v>312</v>
      </c>
      <c r="B29" s="14">
        <f t="shared" ref="B29:C29" si="37">B13-B21</f>
        <v>-14390.849999999999</v>
      </c>
      <c r="C29" s="14">
        <f t="shared" si="37"/>
        <v>0</v>
      </c>
      <c r="D29" s="14">
        <f t="shared" ref="D29:D30" si="38">SUM(B29:C29)</f>
        <v>-14390.849999999999</v>
      </c>
      <c r="F29" s="14">
        <f t="shared" ref="F29:G29" si="39">F13-F21</f>
        <v>30834.309999999983</v>
      </c>
      <c r="G29" s="14">
        <f t="shared" si="39"/>
        <v>0</v>
      </c>
      <c r="H29" s="14">
        <f t="shared" ref="H29:H30" si="40">SUM(F29:G29)</f>
        <v>30834.309999999983</v>
      </c>
      <c r="J29" s="14">
        <f t="shared" ref="J29:J30" si="41">B29+F29</f>
        <v>16443.459999999985</v>
      </c>
      <c r="K29" s="14">
        <f t="shared" ref="K29:K30" si="42">C29+G29</f>
        <v>0</v>
      </c>
      <c r="L29" s="14">
        <f t="shared" ref="L29:L30" si="43">SUM(J29:K29)</f>
        <v>16443.459999999985</v>
      </c>
    </row>
    <row r="30" spans="1:12" x14ac:dyDescent="0.35">
      <c r="A30" s="1" t="s">
        <v>316</v>
      </c>
      <c r="B30" s="33">
        <f t="shared" ref="B30:C30" si="44">B14-B22</f>
        <v>9195344.2100000009</v>
      </c>
      <c r="C30" s="33">
        <f t="shared" si="44"/>
        <v>-931644.16999999993</v>
      </c>
      <c r="D30" s="33">
        <f t="shared" si="38"/>
        <v>8263700.040000001</v>
      </c>
      <c r="E30" s="1"/>
      <c r="F30" s="33">
        <f t="shared" ref="F30:G30" si="45">F14-F22</f>
        <v>6603.8600000019469</v>
      </c>
      <c r="G30" s="33">
        <f t="shared" si="45"/>
        <v>750.41000000014901</v>
      </c>
      <c r="H30" s="33">
        <f t="shared" si="40"/>
        <v>7354.2700000020959</v>
      </c>
      <c r="I30" s="1"/>
      <c r="J30" s="33">
        <f t="shared" si="41"/>
        <v>9201948.0700000022</v>
      </c>
      <c r="K30" s="33">
        <f t="shared" si="42"/>
        <v>-930893.75999999978</v>
      </c>
      <c r="L30" s="33">
        <f t="shared" si="43"/>
        <v>8271054.3100000024</v>
      </c>
    </row>
  </sheetData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59"/>
  <sheetViews>
    <sheetView workbookViewId="0">
      <pane xSplit="25" ySplit="6" topLeftCell="BN34" activePane="bottomRight" state="frozen"/>
      <selection pane="topRight" activeCell="Z1" sqref="Z1"/>
      <selection pane="bottomLeft" activeCell="A7" sqref="A7"/>
      <selection pane="bottomRight" activeCell="B24" sqref="B24:B27"/>
    </sheetView>
  </sheetViews>
  <sheetFormatPr defaultRowHeight="14.5" x14ac:dyDescent="0.35"/>
  <cols>
    <col min="1" max="1" width="8.453125" customWidth="1"/>
    <col min="2" max="2" width="67.1796875" customWidth="1"/>
    <col min="3" max="3" width="16.26953125" customWidth="1"/>
    <col min="4" max="4" width="16.26953125" bestFit="1" customWidth="1"/>
    <col min="5" max="6" width="12.54296875" hidden="1" customWidth="1"/>
    <col min="7" max="7" width="17.453125" hidden="1" customWidth="1"/>
    <col min="8" max="8" width="14.26953125" hidden="1" customWidth="1"/>
    <col min="9" max="13" width="12.54296875" hidden="1" customWidth="1"/>
    <col min="14" max="14" width="15.26953125" hidden="1" customWidth="1"/>
    <col min="15" max="15" width="14.26953125" hidden="1" customWidth="1"/>
    <col min="16" max="16" width="15.26953125" hidden="1" customWidth="1"/>
    <col min="17" max="17" width="26.81640625" hidden="1" customWidth="1"/>
    <col min="18" max="18" width="14.26953125" hidden="1" customWidth="1"/>
    <col min="19" max="19" width="20.81640625" hidden="1" customWidth="1"/>
    <col min="20" max="20" width="18.54296875" hidden="1" customWidth="1"/>
    <col min="21" max="21" width="14.7265625" hidden="1" customWidth="1"/>
    <col min="22" max="22" width="14.54296875" hidden="1" customWidth="1"/>
    <col min="23" max="23" width="18.453125" hidden="1" customWidth="1"/>
    <col min="24" max="24" width="23.26953125" hidden="1" customWidth="1"/>
    <col min="25" max="25" width="16.26953125" bestFit="1" customWidth="1"/>
    <col min="26" max="26" width="1.81640625" customWidth="1"/>
    <col min="27" max="27" width="16" style="12" bestFit="1" customWidth="1"/>
    <col min="28" max="28" width="13.26953125" style="12" bestFit="1" customWidth="1"/>
    <col min="29" max="29" width="14" style="12" bestFit="1" customWidth="1"/>
    <col min="30" max="30" width="16" bestFit="1" customWidth="1"/>
    <col min="32" max="32" width="15.81640625" customWidth="1"/>
    <col min="33" max="33" width="13.26953125" bestFit="1" customWidth="1"/>
    <col min="34" max="34" width="14" bestFit="1" customWidth="1"/>
    <col min="35" max="35" width="16" bestFit="1" customWidth="1"/>
    <col min="36" max="36" width="3.26953125" customWidth="1"/>
    <col min="37" max="37" width="16.1796875" bestFit="1" customWidth="1"/>
    <col min="38" max="38" width="12.26953125" bestFit="1" customWidth="1"/>
    <col min="39" max="39" width="14" bestFit="1" customWidth="1"/>
    <col min="40" max="40" width="16" bestFit="1" customWidth="1"/>
    <col min="41" max="41" width="3.81640625" customWidth="1"/>
    <col min="42" max="42" width="15.26953125" bestFit="1" customWidth="1"/>
    <col min="43" max="43" width="12.26953125" bestFit="1" customWidth="1"/>
    <col min="44" max="44" width="14" bestFit="1" customWidth="1"/>
    <col min="45" max="45" width="16" bestFit="1" customWidth="1"/>
    <col min="46" max="46" width="3.453125" customWidth="1"/>
    <col min="47" max="47" width="12.26953125" style="12" bestFit="1" customWidth="1"/>
    <col min="48" max="48" width="16.26953125" style="12" bestFit="1" customWidth="1"/>
    <col min="49" max="49" width="3" customWidth="1"/>
    <col min="50" max="50" width="12.54296875" customWidth="1"/>
    <col min="51" max="51" width="13.26953125" bestFit="1" customWidth="1"/>
    <col min="52" max="52" width="14" bestFit="1" customWidth="1"/>
    <col min="53" max="53" width="15" bestFit="1" customWidth="1"/>
    <col min="54" max="54" width="2.81640625" customWidth="1"/>
    <col min="55" max="55" width="15.81640625" customWidth="1"/>
    <col min="56" max="56" width="13.26953125" bestFit="1" customWidth="1"/>
    <col min="57" max="57" width="14" bestFit="1" customWidth="1"/>
    <col min="58" max="58" width="16" bestFit="1" customWidth="1"/>
    <col min="59" max="59" width="3.7265625" customWidth="1"/>
    <col min="60" max="60" width="16.1796875" bestFit="1" customWidth="1"/>
    <col min="61" max="61" width="12.26953125" bestFit="1" customWidth="1"/>
    <col min="62" max="62" width="14" bestFit="1" customWidth="1"/>
    <col min="63" max="63" width="16" bestFit="1" customWidth="1"/>
    <col min="64" max="64" width="3.81640625" customWidth="1"/>
    <col min="65" max="65" width="15.26953125" bestFit="1" customWidth="1"/>
    <col min="66" max="66" width="12.26953125" bestFit="1" customWidth="1"/>
    <col min="67" max="67" width="14" bestFit="1" customWidth="1"/>
    <col min="68" max="68" width="16" bestFit="1" customWidth="1"/>
    <col min="69" max="69" width="15.26953125" bestFit="1" customWidth="1"/>
    <col min="70" max="70" width="14" bestFit="1" customWidth="1"/>
    <col min="71" max="72" width="12.26953125" bestFit="1" customWidth="1"/>
    <col min="73" max="73" width="14" bestFit="1" customWidth="1"/>
  </cols>
  <sheetData>
    <row r="1" spans="1:73" x14ac:dyDescent="0.35">
      <c r="A1" s="2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73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73" x14ac:dyDescent="0.35">
      <c r="A3" s="2" t="s">
        <v>32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73" x14ac:dyDescent="0.35">
      <c r="A4" s="2" t="s">
        <v>33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AA4" s="12" t="s">
        <v>288</v>
      </c>
      <c r="AF4" s="16">
        <v>0.21</v>
      </c>
      <c r="AG4" s="16">
        <f>-AF4*AH4</f>
        <v>-3.79022868E-3</v>
      </c>
      <c r="AH4" s="16">
        <f>0.076*0.237483</f>
        <v>1.8048708E-2</v>
      </c>
      <c r="AX4" s="16">
        <v>0.35</v>
      </c>
      <c r="AY4" s="16">
        <f>-AX4*AZ4</f>
        <v>-6.3170477999999995E-3</v>
      </c>
      <c r="AZ4" s="16">
        <f>0.076*0.237483</f>
        <v>1.8048708E-2</v>
      </c>
      <c r="BC4" s="16">
        <v>0.21</v>
      </c>
      <c r="BD4" s="16">
        <f>-BC4*BE4</f>
        <v>-3.79022868E-3</v>
      </c>
      <c r="BE4" s="16">
        <f>0.076*0.237483</f>
        <v>1.8048708E-2</v>
      </c>
      <c r="BR4" s="34">
        <v>2017</v>
      </c>
    </row>
    <row r="5" spans="1:73" x14ac:dyDescent="0.35">
      <c r="A5" s="2" t="s">
        <v>34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AA5" s="13" t="s">
        <v>284</v>
      </c>
      <c r="AF5" s="13" t="s">
        <v>289</v>
      </c>
      <c r="AG5" s="12"/>
      <c r="AH5" s="12"/>
      <c r="AK5" s="1" t="s">
        <v>290</v>
      </c>
      <c r="AP5" s="1" t="s">
        <v>291</v>
      </c>
      <c r="AV5" s="12" t="s">
        <v>294</v>
      </c>
      <c r="AX5" s="13" t="s">
        <v>294</v>
      </c>
      <c r="AY5" s="12"/>
      <c r="AZ5" s="12"/>
      <c r="BC5" s="13" t="s">
        <v>303</v>
      </c>
      <c r="BD5" s="12"/>
      <c r="BE5" s="12"/>
      <c r="BH5" s="1" t="s">
        <v>304</v>
      </c>
      <c r="BM5" s="1" t="s">
        <v>305</v>
      </c>
      <c r="BR5" s="1" t="s">
        <v>297</v>
      </c>
    </row>
    <row r="6" spans="1:73" x14ac:dyDescent="0.35">
      <c r="A6" s="1"/>
      <c r="B6" s="1"/>
      <c r="C6" s="1" t="s">
        <v>281</v>
      </c>
      <c r="D6" s="1" t="s">
        <v>1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9</v>
      </c>
      <c r="L6" s="1" t="s">
        <v>10</v>
      </c>
      <c r="M6" s="1" t="s">
        <v>11</v>
      </c>
      <c r="N6" s="1" t="s">
        <v>12</v>
      </c>
      <c r="O6" s="1" t="s">
        <v>13</v>
      </c>
      <c r="P6" s="1" t="s">
        <v>14</v>
      </c>
      <c r="Q6" s="1" t="s">
        <v>17</v>
      </c>
      <c r="R6" s="1" t="s">
        <v>18</v>
      </c>
      <c r="S6" s="1" t="s">
        <v>19</v>
      </c>
      <c r="T6" s="1" t="s">
        <v>21</v>
      </c>
      <c r="U6" s="1" t="s">
        <v>22</v>
      </c>
      <c r="V6" s="1" t="s">
        <v>23</v>
      </c>
      <c r="W6" s="1" t="s">
        <v>24</v>
      </c>
      <c r="X6" s="1" t="s">
        <v>27</v>
      </c>
      <c r="Y6" s="1" t="s">
        <v>30</v>
      </c>
      <c r="AA6" s="13" t="s">
        <v>285</v>
      </c>
      <c r="AB6" s="13" t="s">
        <v>286</v>
      </c>
      <c r="AC6" s="13" t="s">
        <v>287</v>
      </c>
      <c r="AF6" s="13" t="s">
        <v>285</v>
      </c>
      <c r="AG6" s="13" t="s">
        <v>286</v>
      </c>
      <c r="AH6" s="13" t="s">
        <v>287</v>
      </c>
      <c r="AK6" s="13" t="s">
        <v>285</v>
      </c>
      <c r="AL6" s="13" t="s">
        <v>286</v>
      </c>
      <c r="AM6" s="13" t="s">
        <v>287</v>
      </c>
      <c r="AP6" s="13" t="s">
        <v>285</v>
      </c>
      <c r="AQ6" s="13" t="s">
        <v>286</v>
      </c>
      <c r="AR6" s="13" t="s">
        <v>287</v>
      </c>
      <c r="AU6" s="13" t="s">
        <v>293</v>
      </c>
      <c r="AV6" s="13" t="s">
        <v>295</v>
      </c>
      <c r="AX6" s="13" t="s">
        <v>285</v>
      </c>
      <c r="AY6" s="13" t="s">
        <v>286</v>
      </c>
      <c r="AZ6" s="13" t="s">
        <v>287</v>
      </c>
      <c r="BC6" s="13" t="s">
        <v>285</v>
      </c>
      <c r="BD6" s="13" t="s">
        <v>286</v>
      </c>
      <c r="BE6" s="13" t="s">
        <v>287</v>
      </c>
      <c r="BH6" s="13" t="s">
        <v>285</v>
      </c>
      <c r="BI6" s="13" t="s">
        <v>286</v>
      </c>
      <c r="BJ6" s="13" t="s">
        <v>287</v>
      </c>
      <c r="BM6" s="13" t="s">
        <v>285</v>
      </c>
      <c r="BN6" s="13" t="s">
        <v>286</v>
      </c>
      <c r="BO6" s="13" t="s">
        <v>287</v>
      </c>
      <c r="BR6" s="13" t="s">
        <v>285</v>
      </c>
      <c r="BS6" s="13" t="s">
        <v>286</v>
      </c>
      <c r="BT6" s="13" t="s">
        <v>287</v>
      </c>
      <c r="BU6" s="13" t="s">
        <v>306</v>
      </c>
    </row>
    <row r="7" spans="1:73" x14ac:dyDescent="0.35">
      <c r="A7" t="s">
        <v>267</v>
      </c>
      <c r="B7" t="s">
        <v>268</v>
      </c>
      <c r="C7" t="s">
        <v>161</v>
      </c>
      <c r="D7" s="5">
        <v>542744.30000000005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-38767.449999999997</v>
      </c>
      <c r="W7" s="5">
        <v>0</v>
      </c>
      <c r="X7" s="5">
        <v>0</v>
      </c>
      <c r="Y7" s="8">
        <f>SUM(D7:X7)</f>
        <v>503976.85000000003</v>
      </c>
      <c r="AC7" s="12">
        <v>503976.85</v>
      </c>
      <c r="AD7" s="14">
        <f>SUM(AA7:AC7)</f>
        <v>503976.85</v>
      </c>
      <c r="AF7" s="12"/>
      <c r="AG7" s="12"/>
      <c r="AH7" s="12">
        <f>Y7</f>
        <v>503976.85000000003</v>
      </c>
      <c r="AI7" s="14">
        <f>SUM(AF7:AH7)</f>
        <v>503976.85000000003</v>
      </c>
      <c r="AK7" s="14">
        <f>AF7-AA7</f>
        <v>0</v>
      </c>
      <c r="AL7" s="14">
        <f t="shared" ref="AL7:AM7" si="0">AG7-AB7</f>
        <v>0</v>
      </c>
      <c r="AM7" s="14">
        <f t="shared" si="0"/>
        <v>0</v>
      </c>
      <c r="AN7" s="14">
        <f>SUM(AK7:AM7)</f>
        <v>0</v>
      </c>
      <c r="AP7" s="14">
        <f>AK7</f>
        <v>0</v>
      </c>
      <c r="AQ7" s="14">
        <f t="shared" ref="AQ7:AR7" si="1">AL7</f>
        <v>0</v>
      </c>
      <c r="AR7" s="14">
        <f t="shared" si="1"/>
        <v>0</v>
      </c>
      <c r="AS7" s="14">
        <f>SUM(AP7:AR7)</f>
        <v>0</v>
      </c>
      <c r="AU7" s="12">
        <v>0</v>
      </c>
      <c r="AV7" s="12">
        <f>Y7+AU7</f>
        <v>503976.85000000003</v>
      </c>
      <c r="AX7" s="12"/>
      <c r="AY7" s="12"/>
      <c r="AZ7" s="12">
        <f>AU7</f>
        <v>0</v>
      </c>
      <c r="BA7" s="14">
        <f>SUM(AX7:AZ7)</f>
        <v>0</v>
      </c>
      <c r="BC7" s="12"/>
      <c r="BD7" s="12"/>
      <c r="BE7" s="12">
        <f>AU7</f>
        <v>0</v>
      </c>
      <c r="BF7" s="14">
        <f>SUM(BC7:BE7)</f>
        <v>0</v>
      </c>
      <c r="BH7" s="14">
        <f>BC7-AX7</f>
        <v>0</v>
      </c>
      <c r="BI7" s="14">
        <f t="shared" ref="BI7:BI56" si="2">BD7-AY7</f>
        <v>0</v>
      </c>
      <c r="BJ7" s="14">
        <f t="shared" ref="BJ7:BJ56" si="3">BE7-AZ7</f>
        <v>0</v>
      </c>
      <c r="BK7" s="14">
        <f>SUM(BH7:BJ7)</f>
        <v>0</v>
      </c>
      <c r="BM7" s="14">
        <f>BH7</f>
        <v>0</v>
      </c>
      <c r="BN7" s="14">
        <f t="shared" ref="BN7:BN15" si="4">BI7</f>
        <v>0</v>
      </c>
      <c r="BO7" s="14">
        <f t="shared" ref="BO7:BO15" si="5">BJ7</f>
        <v>0</v>
      </c>
      <c r="BP7" s="14">
        <f>SUM(BM7:BO7)</f>
        <v>0</v>
      </c>
    </row>
    <row r="8" spans="1:73" x14ac:dyDescent="0.35">
      <c r="A8" t="s">
        <v>269</v>
      </c>
      <c r="B8" t="s">
        <v>270</v>
      </c>
      <c r="C8" t="s">
        <v>105</v>
      </c>
      <c r="D8" s="5">
        <v>-151102.70000000001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10793.05</v>
      </c>
      <c r="W8" s="5">
        <v>0</v>
      </c>
      <c r="X8" s="5">
        <v>0</v>
      </c>
      <c r="Y8" s="8">
        <f t="shared" ref="Y8:Y56" si="6">SUM(D8:X8)</f>
        <v>-140309.65000000002</v>
      </c>
      <c r="AB8" s="12">
        <v>-140309.65</v>
      </c>
      <c r="AD8" s="14">
        <f t="shared" ref="AD8:AD56" si="7">SUM(AA8:AC8)</f>
        <v>-140309.65</v>
      </c>
      <c r="AF8" s="12"/>
      <c r="AG8" s="12">
        <f>Y8</f>
        <v>-140309.65000000002</v>
      </c>
      <c r="AH8" s="12"/>
      <c r="AI8" s="14">
        <f t="shared" ref="AI8:AI56" si="8">SUM(AF8:AH8)</f>
        <v>-140309.65000000002</v>
      </c>
      <c r="AK8" s="14">
        <f t="shared" ref="AK8:AK56" si="9">AF8-AA8</f>
        <v>0</v>
      </c>
      <c r="AL8" s="14">
        <f t="shared" ref="AL8:AL56" si="10">AG8-AB8</f>
        <v>0</v>
      </c>
      <c r="AM8" s="14">
        <f t="shared" ref="AM8:AM56" si="11">AH8-AC8</f>
        <v>0</v>
      </c>
      <c r="AN8" s="14">
        <f t="shared" ref="AN8:AN56" si="12">SUM(AK8:AM8)</f>
        <v>0</v>
      </c>
      <c r="AP8" s="14">
        <f t="shared" ref="AP8:AP56" si="13">AK8</f>
        <v>0</v>
      </c>
      <c r="AQ8" s="14">
        <f t="shared" ref="AQ8:AQ56" si="14">AL8</f>
        <v>0</v>
      </c>
      <c r="AR8" s="14">
        <f t="shared" ref="AR8:AR56" si="15">AM8</f>
        <v>0</v>
      </c>
      <c r="AS8" s="14">
        <f t="shared" ref="AS8:AS56" si="16">SUM(AP8:AR8)</f>
        <v>0</v>
      </c>
      <c r="AU8" s="12">
        <v>0</v>
      </c>
      <c r="AV8" s="12">
        <f t="shared" ref="AV8:AV56" si="17">Y8+AU8</f>
        <v>-140309.65000000002</v>
      </c>
      <c r="AX8" s="12"/>
      <c r="AY8" s="12">
        <f>AU8</f>
        <v>0</v>
      </c>
      <c r="AZ8" s="12"/>
      <c r="BA8" s="14">
        <f t="shared" ref="BA8:BA56" si="18">SUM(AX8:AZ8)</f>
        <v>0</v>
      </c>
      <c r="BC8" s="12"/>
      <c r="BD8" s="12">
        <f>AU8</f>
        <v>0</v>
      </c>
      <c r="BE8" s="12"/>
      <c r="BF8" s="14">
        <f t="shared" ref="BF8:BF56" si="19">SUM(BC8:BE8)</f>
        <v>0</v>
      </c>
      <c r="BH8" s="14">
        <f t="shared" ref="BH8:BH56" si="20">BC8-AX8</f>
        <v>0</v>
      </c>
      <c r="BI8" s="14">
        <f t="shared" si="2"/>
        <v>0</v>
      </c>
      <c r="BJ8" s="14">
        <f t="shared" si="3"/>
        <v>0</v>
      </c>
      <c r="BK8" s="14">
        <f t="shared" ref="BK8:BK56" si="21">SUM(BH8:BJ8)</f>
        <v>0</v>
      </c>
      <c r="BM8" s="14">
        <f t="shared" ref="BM8:BM15" si="22">BH8</f>
        <v>0</v>
      </c>
      <c r="BN8" s="14">
        <f t="shared" si="4"/>
        <v>0</v>
      </c>
      <c r="BO8" s="14">
        <f t="shared" si="5"/>
        <v>0</v>
      </c>
      <c r="BP8" s="14">
        <f t="shared" ref="BP8:BP15" si="23">SUM(BM8:BO8)</f>
        <v>0</v>
      </c>
    </row>
    <row r="9" spans="1:73" x14ac:dyDescent="0.35">
      <c r="A9" t="s">
        <v>271</v>
      </c>
      <c r="B9" t="s">
        <v>272</v>
      </c>
      <c r="C9" t="s">
        <v>174</v>
      </c>
      <c r="D9" s="5">
        <v>-313581.09999999998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22398.65</v>
      </c>
      <c r="W9" s="5">
        <v>0</v>
      </c>
      <c r="X9" s="5">
        <v>0</v>
      </c>
      <c r="Y9" s="8">
        <f t="shared" si="6"/>
        <v>-291182.44999999995</v>
      </c>
      <c r="AC9" s="12">
        <v>-291182.45</v>
      </c>
      <c r="AD9" s="14">
        <f t="shared" si="7"/>
        <v>-291182.45</v>
      </c>
      <c r="AF9" s="12"/>
      <c r="AG9" s="12"/>
      <c r="AH9" s="12">
        <f>Y9</f>
        <v>-291182.44999999995</v>
      </c>
      <c r="AI9" s="14">
        <f t="shared" si="8"/>
        <v>-291182.44999999995</v>
      </c>
      <c r="AK9" s="14">
        <f t="shared" si="9"/>
        <v>0</v>
      </c>
      <c r="AL9" s="14">
        <f t="shared" si="10"/>
        <v>0</v>
      </c>
      <c r="AM9" s="14">
        <f t="shared" si="11"/>
        <v>0</v>
      </c>
      <c r="AN9" s="14">
        <f t="shared" si="12"/>
        <v>0</v>
      </c>
      <c r="AP9" s="14">
        <f t="shared" si="13"/>
        <v>0</v>
      </c>
      <c r="AQ9" s="14">
        <f t="shared" si="14"/>
        <v>0</v>
      </c>
      <c r="AR9" s="14">
        <f t="shared" si="15"/>
        <v>0</v>
      </c>
      <c r="AS9" s="14">
        <f t="shared" si="16"/>
        <v>0</v>
      </c>
      <c r="AU9" s="12">
        <v>0</v>
      </c>
      <c r="AV9" s="12">
        <f t="shared" si="17"/>
        <v>-291182.44999999995</v>
      </c>
      <c r="AX9" s="12"/>
      <c r="AY9" s="12"/>
      <c r="AZ9" s="12">
        <f>AU9</f>
        <v>0</v>
      </c>
      <c r="BA9" s="14">
        <f t="shared" si="18"/>
        <v>0</v>
      </c>
      <c r="BC9" s="12"/>
      <c r="BD9" s="12"/>
      <c r="BE9" s="12">
        <f>AU9</f>
        <v>0</v>
      </c>
      <c r="BF9" s="14">
        <f t="shared" si="19"/>
        <v>0</v>
      </c>
      <c r="BH9" s="14">
        <f t="shared" si="20"/>
        <v>0</v>
      </c>
      <c r="BI9" s="14">
        <f t="shared" si="2"/>
        <v>0</v>
      </c>
      <c r="BJ9" s="14">
        <f t="shared" si="3"/>
        <v>0</v>
      </c>
      <c r="BK9" s="14">
        <f t="shared" si="21"/>
        <v>0</v>
      </c>
      <c r="BM9" s="14">
        <f t="shared" si="22"/>
        <v>0</v>
      </c>
      <c r="BN9" s="14">
        <f t="shared" si="4"/>
        <v>0</v>
      </c>
      <c r="BO9" s="14">
        <f t="shared" si="5"/>
        <v>0</v>
      </c>
      <c r="BP9" s="14">
        <f t="shared" si="23"/>
        <v>0</v>
      </c>
    </row>
    <row r="10" spans="1:73" x14ac:dyDescent="0.35">
      <c r="A10" t="s">
        <v>273</v>
      </c>
      <c r="B10" t="s">
        <v>274</v>
      </c>
      <c r="C10" t="s">
        <v>126</v>
      </c>
      <c r="D10" s="5">
        <v>87161.2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-6225.8</v>
      </c>
      <c r="W10" s="5">
        <v>0</v>
      </c>
      <c r="X10" s="5">
        <v>0</v>
      </c>
      <c r="Y10" s="8">
        <f t="shared" si="6"/>
        <v>80935.399999999994</v>
      </c>
      <c r="AB10" s="12">
        <v>80935.399999999994</v>
      </c>
      <c r="AD10" s="14">
        <f t="shared" si="7"/>
        <v>80935.399999999994</v>
      </c>
      <c r="AF10" s="12"/>
      <c r="AG10" s="12">
        <f>Y10</f>
        <v>80935.399999999994</v>
      </c>
      <c r="AH10" s="12"/>
      <c r="AI10" s="14">
        <f t="shared" si="8"/>
        <v>80935.399999999994</v>
      </c>
      <c r="AK10" s="14">
        <f t="shared" si="9"/>
        <v>0</v>
      </c>
      <c r="AL10" s="14">
        <f t="shared" si="10"/>
        <v>0</v>
      </c>
      <c r="AM10" s="14">
        <f t="shared" si="11"/>
        <v>0</v>
      </c>
      <c r="AN10" s="14">
        <f t="shared" si="12"/>
        <v>0</v>
      </c>
      <c r="AP10" s="14">
        <f t="shared" si="13"/>
        <v>0</v>
      </c>
      <c r="AQ10" s="14">
        <f t="shared" si="14"/>
        <v>0</v>
      </c>
      <c r="AR10" s="14">
        <f t="shared" si="15"/>
        <v>0</v>
      </c>
      <c r="AS10" s="14">
        <f t="shared" si="16"/>
        <v>0</v>
      </c>
      <c r="AU10" s="12">
        <v>0</v>
      </c>
      <c r="AV10" s="12">
        <f t="shared" si="17"/>
        <v>80935.399999999994</v>
      </c>
      <c r="AX10" s="12"/>
      <c r="AY10" s="12">
        <f>AU10</f>
        <v>0</v>
      </c>
      <c r="AZ10" s="12"/>
      <c r="BA10" s="14">
        <f t="shared" si="18"/>
        <v>0</v>
      </c>
      <c r="BC10" s="12"/>
      <c r="BD10" s="12">
        <f>AU10</f>
        <v>0</v>
      </c>
      <c r="BE10" s="12"/>
      <c r="BF10" s="14">
        <f t="shared" si="19"/>
        <v>0</v>
      </c>
      <c r="BH10" s="14">
        <f t="shared" si="20"/>
        <v>0</v>
      </c>
      <c r="BI10" s="14">
        <f t="shared" si="2"/>
        <v>0</v>
      </c>
      <c r="BJ10" s="14">
        <f t="shared" si="3"/>
        <v>0</v>
      </c>
      <c r="BK10" s="14">
        <f t="shared" si="21"/>
        <v>0</v>
      </c>
      <c r="BM10" s="14">
        <f t="shared" si="22"/>
        <v>0</v>
      </c>
      <c r="BN10" s="14">
        <f t="shared" si="4"/>
        <v>0</v>
      </c>
      <c r="BO10" s="14">
        <f t="shared" si="5"/>
        <v>0</v>
      </c>
      <c r="BP10" s="14">
        <f t="shared" si="23"/>
        <v>0</v>
      </c>
    </row>
    <row r="11" spans="1:73" x14ac:dyDescent="0.35">
      <c r="A11" t="s">
        <v>236</v>
      </c>
      <c r="B11" t="s">
        <v>237</v>
      </c>
      <c r="C11" t="s">
        <v>94</v>
      </c>
      <c r="D11" s="5">
        <v>456826.26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185629.25</v>
      </c>
      <c r="O11" s="5">
        <v>20625.47</v>
      </c>
      <c r="P11" s="5">
        <v>8585.91</v>
      </c>
      <c r="Q11" s="5">
        <v>0</v>
      </c>
      <c r="R11" s="5">
        <v>20625.47</v>
      </c>
      <c r="S11" s="5">
        <v>0</v>
      </c>
      <c r="T11" s="5">
        <v>0</v>
      </c>
      <c r="U11" s="5">
        <v>0</v>
      </c>
      <c r="V11" s="5">
        <v>67611.8</v>
      </c>
      <c r="W11" s="5">
        <v>0</v>
      </c>
      <c r="X11" s="5">
        <v>0</v>
      </c>
      <c r="Y11" s="8">
        <f t="shared" si="6"/>
        <v>759904.16</v>
      </c>
      <c r="AA11" s="12">
        <v>265966.46000000002</v>
      </c>
      <c r="AB11" s="12">
        <v>-4800.3500000000004</v>
      </c>
      <c r="AC11" s="12">
        <v>13715.29</v>
      </c>
      <c r="AD11" s="14">
        <f t="shared" si="7"/>
        <v>274881.40000000002</v>
      </c>
      <c r="AF11" s="12">
        <f>ROUND($Y11*AF$4,2)</f>
        <v>159579.87</v>
      </c>
      <c r="AG11" s="12">
        <f t="shared" ref="AG11:AH25" si="24">ROUND($Y11*AG$4,2)</f>
        <v>-2880.21</v>
      </c>
      <c r="AH11" s="12">
        <f>ROUND($Y11*AH$4,2)</f>
        <v>13715.29</v>
      </c>
      <c r="AI11" s="14">
        <f t="shared" si="8"/>
        <v>170414.95</v>
      </c>
      <c r="AK11" s="14">
        <f t="shared" si="9"/>
        <v>-106386.59000000003</v>
      </c>
      <c r="AL11" s="14">
        <f t="shared" si="10"/>
        <v>1920.1400000000003</v>
      </c>
      <c r="AM11" s="14">
        <f t="shared" si="11"/>
        <v>0</v>
      </c>
      <c r="AN11" s="14">
        <f t="shared" si="12"/>
        <v>-104466.45000000003</v>
      </c>
      <c r="AP11" s="20">
        <f t="shared" si="13"/>
        <v>-106386.59000000003</v>
      </c>
      <c r="AQ11" s="20">
        <f t="shared" si="14"/>
        <v>1920.1400000000003</v>
      </c>
      <c r="AR11" s="20">
        <f t="shared" si="15"/>
        <v>0</v>
      </c>
      <c r="AS11" s="20">
        <f t="shared" si="16"/>
        <v>-104466.45000000003</v>
      </c>
      <c r="AU11" s="12">
        <v>181861.58</v>
      </c>
      <c r="AV11" s="12">
        <f t="shared" si="17"/>
        <v>941765.74</v>
      </c>
      <c r="AX11" s="12">
        <f>ROUND($AU11*AX$4,2)</f>
        <v>63651.55</v>
      </c>
      <c r="AY11" s="12">
        <f>ROUND($AU11*AY$4,2)</f>
        <v>-1148.83</v>
      </c>
      <c r="AZ11" s="12">
        <f>ROUND($AU11*AZ$4,2)</f>
        <v>3282.37</v>
      </c>
      <c r="BA11" s="14">
        <f t="shared" si="18"/>
        <v>65785.09</v>
      </c>
      <c r="BC11" s="12">
        <f>ROUND($AU11*BC$4,2)</f>
        <v>38190.93</v>
      </c>
      <c r="BD11" s="12">
        <f>ROUND($AU11*BD$4,2)</f>
        <v>-689.3</v>
      </c>
      <c r="BE11" s="12">
        <f>ROUND($AU11*BE$4,2)</f>
        <v>3282.37</v>
      </c>
      <c r="BF11" s="14">
        <f t="shared" si="19"/>
        <v>40784</v>
      </c>
      <c r="BH11" s="14">
        <f t="shared" si="20"/>
        <v>-25460.620000000003</v>
      </c>
      <c r="BI11" s="14">
        <f t="shared" si="2"/>
        <v>459.53</v>
      </c>
      <c r="BJ11" s="14">
        <f t="shared" si="3"/>
        <v>0</v>
      </c>
      <c r="BK11" s="14">
        <f t="shared" si="21"/>
        <v>-25001.090000000004</v>
      </c>
      <c r="BM11" s="20">
        <f t="shared" si="22"/>
        <v>-25460.620000000003</v>
      </c>
      <c r="BN11" s="20">
        <f t="shared" si="4"/>
        <v>459.53</v>
      </c>
      <c r="BO11" s="20">
        <f t="shared" si="5"/>
        <v>0</v>
      </c>
      <c r="BP11" s="20">
        <f t="shared" si="23"/>
        <v>-25001.090000000004</v>
      </c>
    </row>
    <row r="12" spans="1:73" x14ac:dyDescent="0.35">
      <c r="A12" t="s">
        <v>238</v>
      </c>
      <c r="B12" t="s">
        <v>239</v>
      </c>
      <c r="C12" t="s">
        <v>94</v>
      </c>
      <c r="D12" s="5">
        <v>-1031594.22</v>
      </c>
      <c r="E12" s="5">
        <v>-32080.7</v>
      </c>
      <c r="F12" s="5">
        <v>-32080.7</v>
      </c>
      <c r="G12" s="5">
        <v>0</v>
      </c>
      <c r="H12" s="5">
        <v>-31517.43</v>
      </c>
      <c r="I12" s="5">
        <v>-31892.95</v>
      </c>
      <c r="J12" s="5">
        <v>-31892.94</v>
      </c>
      <c r="K12" s="5">
        <v>-77491.87</v>
      </c>
      <c r="L12" s="5">
        <v>-39492.76</v>
      </c>
      <c r="M12" s="5">
        <v>-39492.769999999997</v>
      </c>
      <c r="N12" s="5">
        <v>18232.5</v>
      </c>
      <c r="O12" s="5">
        <v>-33078.85</v>
      </c>
      <c r="P12" s="5">
        <v>0</v>
      </c>
      <c r="Q12" s="5">
        <v>0</v>
      </c>
      <c r="R12" s="5">
        <v>-33078.839999999997</v>
      </c>
      <c r="S12" s="5">
        <v>0</v>
      </c>
      <c r="T12" s="5">
        <v>0</v>
      </c>
      <c r="U12" s="5">
        <v>0</v>
      </c>
      <c r="V12" s="5">
        <v>110461.03</v>
      </c>
      <c r="W12" s="5">
        <v>0</v>
      </c>
      <c r="X12" s="5">
        <v>0</v>
      </c>
      <c r="Y12" s="8">
        <f t="shared" si="6"/>
        <v>-1285000.4999999998</v>
      </c>
      <c r="AA12" s="12">
        <v>-449750.18</v>
      </c>
      <c r="AB12" s="12">
        <v>8117.41</v>
      </c>
      <c r="AC12" s="12">
        <v>-23192.6</v>
      </c>
      <c r="AD12" s="14">
        <f t="shared" si="7"/>
        <v>-464825.37</v>
      </c>
      <c r="AF12" s="12">
        <f t="shared" ref="AF12:AH56" si="25">ROUND($Y12*AF$4,2)</f>
        <v>-269850.11</v>
      </c>
      <c r="AG12" s="12">
        <f t="shared" si="24"/>
        <v>4870.45</v>
      </c>
      <c r="AH12" s="12">
        <f t="shared" si="24"/>
        <v>-23192.6</v>
      </c>
      <c r="AI12" s="14">
        <f t="shared" si="8"/>
        <v>-288172.25999999995</v>
      </c>
      <c r="AK12" s="14">
        <f t="shared" si="9"/>
        <v>179900.07</v>
      </c>
      <c r="AL12" s="14">
        <f t="shared" si="10"/>
        <v>-3246.96</v>
      </c>
      <c r="AM12" s="14">
        <f t="shared" si="11"/>
        <v>0</v>
      </c>
      <c r="AN12" s="14">
        <f t="shared" si="12"/>
        <v>176653.11000000002</v>
      </c>
      <c r="AP12" s="20">
        <f t="shared" si="13"/>
        <v>179900.07</v>
      </c>
      <c r="AQ12" s="20">
        <f t="shared" si="14"/>
        <v>-3246.96</v>
      </c>
      <c r="AR12" s="20">
        <f t="shared" si="15"/>
        <v>0</v>
      </c>
      <c r="AS12" s="20">
        <f t="shared" si="16"/>
        <v>176653.11000000002</v>
      </c>
      <c r="AU12" s="12">
        <v>0</v>
      </c>
      <c r="AV12" s="12">
        <f t="shared" si="17"/>
        <v>-1285000.4999999998</v>
      </c>
      <c r="AX12" s="12">
        <f t="shared" ref="AX12:AZ39" si="26">ROUND($AU12*AX$4,2)</f>
        <v>0</v>
      </c>
      <c r="AY12" s="12">
        <f t="shared" si="26"/>
        <v>0</v>
      </c>
      <c r="AZ12" s="12">
        <f t="shared" si="26"/>
        <v>0</v>
      </c>
      <c r="BA12" s="14">
        <f t="shared" si="18"/>
        <v>0</v>
      </c>
      <c r="BC12" s="12">
        <f t="shared" ref="BC12:BE39" si="27">ROUND($AU12*BC$4,2)</f>
        <v>0</v>
      </c>
      <c r="BD12" s="12">
        <f t="shared" si="27"/>
        <v>0</v>
      </c>
      <c r="BE12" s="12">
        <f t="shared" si="27"/>
        <v>0</v>
      </c>
      <c r="BF12" s="14">
        <f t="shared" si="19"/>
        <v>0</v>
      </c>
      <c r="BH12" s="14">
        <f t="shared" si="20"/>
        <v>0</v>
      </c>
      <c r="BI12" s="14">
        <f t="shared" si="2"/>
        <v>0</v>
      </c>
      <c r="BJ12" s="14">
        <f t="shared" si="3"/>
        <v>0</v>
      </c>
      <c r="BK12" s="14">
        <f t="shared" si="21"/>
        <v>0</v>
      </c>
      <c r="BM12" s="20">
        <f t="shared" si="22"/>
        <v>0</v>
      </c>
      <c r="BN12" s="20">
        <f t="shared" si="4"/>
        <v>0</v>
      </c>
      <c r="BO12" s="20">
        <f t="shared" si="5"/>
        <v>0</v>
      </c>
      <c r="BP12" s="20">
        <f t="shared" si="23"/>
        <v>0</v>
      </c>
    </row>
    <row r="13" spans="1:73" x14ac:dyDescent="0.35">
      <c r="A13" t="s">
        <v>240</v>
      </c>
      <c r="B13" t="s">
        <v>241</v>
      </c>
      <c r="C13" t="s">
        <v>92</v>
      </c>
      <c r="D13" s="5">
        <v>718934.77</v>
      </c>
      <c r="E13" s="5">
        <v>41804.269999999997</v>
      </c>
      <c r="F13" s="5">
        <v>41804.269999999997</v>
      </c>
      <c r="G13" s="5">
        <v>0</v>
      </c>
      <c r="H13" s="5">
        <v>41804.26</v>
      </c>
      <c r="I13" s="5">
        <v>41804.269999999997</v>
      </c>
      <c r="J13" s="5">
        <v>41804.269999999997</v>
      </c>
      <c r="K13" s="5">
        <v>41804.26</v>
      </c>
      <c r="L13" s="5">
        <v>41804.26</v>
      </c>
      <c r="M13" s="5">
        <v>41804.269999999997</v>
      </c>
      <c r="N13" s="5">
        <v>79200.84</v>
      </c>
      <c r="O13" s="5">
        <v>45959.44</v>
      </c>
      <c r="P13" s="5">
        <v>-42492.959999999999</v>
      </c>
      <c r="Q13" s="5">
        <v>0</v>
      </c>
      <c r="R13" s="5">
        <v>45959.44</v>
      </c>
      <c r="S13" s="5">
        <v>0</v>
      </c>
      <c r="T13" s="5">
        <v>0</v>
      </c>
      <c r="U13" s="5">
        <v>0</v>
      </c>
      <c r="V13" s="5">
        <v>52883.1</v>
      </c>
      <c r="W13" s="5">
        <v>0</v>
      </c>
      <c r="X13" s="5">
        <v>0</v>
      </c>
      <c r="Y13" s="8">
        <f t="shared" si="6"/>
        <v>1234878.7600000002</v>
      </c>
      <c r="AA13" s="12">
        <v>0</v>
      </c>
      <c r="AB13" s="12">
        <v>0</v>
      </c>
      <c r="AC13" s="12">
        <v>0</v>
      </c>
      <c r="AD13" s="14">
        <f t="shared" si="7"/>
        <v>0</v>
      </c>
      <c r="AF13" s="12">
        <v>0</v>
      </c>
      <c r="AG13" s="12">
        <v>0</v>
      </c>
      <c r="AH13" s="12">
        <v>0</v>
      </c>
      <c r="AI13" s="14">
        <f t="shared" si="8"/>
        <v>0</v>
      </c>
      <c r="AK13" s="14">
        <f t="shared" si="9"/>
        <v>0</v>
      </c>
      <c r="AL13" s="14">
        <f t="shared" si="10"/>
        <v>0</v>
      </c>
      <c r="AM13" s="14">
        <f t="shared" si="11"/>
        <v>0</v>
      </c>
      <c r="AN13" s="14">
        <f t="shared" si="12"/>
        <v>0</v>
      </c>
      <c r="AP13" s="20">
        <f t="shared" si="13"/>
        <v>0</v>
      </c>
      <c r="AQ13" s="20">
        <f t="shared" si="14"/>
        <v>0</v>
      </c>
      <c r="AR13" s="20">
        <f t="shared" si="15"/>
        <v>0</v>
      </c>
      <c r="AS13" s="20">
        <f t="shared" si="16"/>
        <v>0</v>
      </c>
      <c r="AU13" s="12">
        <v>2547.89</v>
      </c>
      <c r="AV13" s="12">
        <f t="shared" si="17"/>
        <v>1237426.6500000001</v>
      </c>
      <c r="AX13" s="12"/>
      <c r="AY13" s="12"/>
      <c r="AZ13" s="12"/>
      <c r="BA13" s="14"/>
      <c r="BC13" s="12"/>
      <c r="BD13" s="12"/>
      <c r="BE13" s="12"/>
      <c r="BF13" s="14"/>
      <c r="BH13" s="14">
        <f t="shared" si="20"/>
        <v>0</v>
      </c>
      <c r="BI13" s="14">
        <f t="shared" si="2"/>
        <v>0</v>
      </c>
      <c r="BJ13" s="14">
        <f t="shared" si="3"/>
        <v>0</v>
      </c>
      <c r="BK13" s="14">
        <f t="shared" si="21"/>
        <v>0</v>
      </c>
      <c r="BM13" s="20">
        <f t="shared" si="22"/>
        <v>0</v>
      </c>
      <c r="BN13" s="20">
        <f t="shared" si="4"/>
        <v>0</v>
      </c>
      <c r="BO13" s="20">
        <f t="shared" si="5"/>
        <v>0</v>
      </c>
      <c r="BP13" s="20">
        <f t="shared" si="23"/>
        <v>0</v>
      </c>
    </row>
    <row r="14" spans="1:73" x14ac:dyDescent="0.35">
      <c r="A14" t="s">
        <v>242</v>
      </c>
      <c r="B14" t="s">
        <v>243</v>
      </c>
      <c r="C14" t="s">
        <v>92</v>
      </c>
      <c r="D14" s="5">
        <v>-1429125.15</v>
      </c>
      <c r="E14" s="5">
        <v>-40616.199999999997</v>
      </c>
      <c r="F14" s="5">
        <v>-40616.199999999997</v>
      </c>
      <c r="G14" s="5">
        <v>0</v>
      </c>
      <c r="H14" s="5">
        <v>-38608.699999999997</v>
      </c>
      <c r="I14" s="5">
        <v>-39947.040000000001</v>
      </c>
      <c r="J14" s="5">
        <v>-39947.03</v>
      </c>
      <c r="K14" s="5">
        <v>-63216.46</v>
      </c>
      <c r="L14" s="5">
        <v>-43825.27</v>
      </c>
      <c r="M14" s="5">
        <v>-43825.27</v>
      </c>
      <c r="N14" s="5">
        <v>126352.81</v>
      </c>
      <c r="O14" s="5">
        <v>-24916.6</v>
      </c>
      <c r="P14" s="5">
        <v>0</v>
      </c>
      <c r="Q14" s="5">
        <v>0</v>
      </c>
      <c r="R14" s="5">
        <v>-24916.59</v>
      </c>
      <c r="S14" s="5">
        <v>0</v>
      </c>
      <c r="T14" s="5">
        <v>0</v>
      </c>
      <c r="U14" s="5">
        <v>0</v>
      </c>
      <c r="V14" s="5">
        <v>96159.23</v>
      </c>
      <c r="W14" s="5">
        <v>0</v>
      </c>
      <c r="X14" s="5">
        <v>0</v>
      </c>
      <c r="Y14" s="8">
        <f t="shared" si="6"/>
        <v>-1607048.47</v>
      </c>
      <c r="AA14" s="12">
        <v>0</v>
      </c>
      <c r="AB14" s="12">
        <v>0</v>
      </c>
      <c r="AC14" s="12">
        <v>0</v>
      </c>
      <c r="AD14" s="14">
        <f t="shared" si="7"/>
        <v>0</v>
      </c>
      <c r="AF14" s="12">
        <v>0</v>
      </c>
      <c r="AG14" s="12">
        <v>0</v>
      </c>
      <c r="AH14" s="12">
        <v>0</v>
      </c>
      <c r="AI14" s="14">
        <f t="shared" si="8"/>
        <v>0</v>
      </c>
      <c r="AK14" s="14">
        <f t="shared" si="9"/>
        <v>0</v>
      </c>
      <c r="AL14" s="14">
        <f t="shared" si="10"/>
        <v>0</v>
      </c>
      <c r="AM14" s="14">
        <f t="shared" si="11"/>
        <v>0</v>
      </c>
      <c r="AN14" s="14">
        <f t="shared" si="12"/>
        <v>0</v>
      </c>
      <c r="AP14" s="20">
        <f t="shared" si="13"/>
        <v>0</v>
      </c>
      <c r="AQ14" s="20">
        <f t="shared" si="14"/>
        <v>0</v>
      </c>
      <c r="AR14" s="20">
        <f t="shared" si="15"/>
        <v>0</v>
      </c>
      <c r="AS14" s="20">
        <f t="shared" si="16"/>
        <v>0</v>
      </c>
      <c r="AU14" s="12">
        <v>0</v>
      </c>
      <c r="AV14" s="12">
        <f t="shared" si="17"/>
        <v>-1607048.47</v>
      </c>
      <c r="AX14" s="12"/>
      <c r="AY14" s="12"/>
      <c r="AZ14" s="12"/>
      <c r="BA14" s="14"/>
      <c r="BC14" s="12"/>
      <c r="BD14" s="12"/>
      <c r="BE14" s="12"/>
      <c r="BF14" s="14"/>
      <c r="BH14" s="14">
        <f t="shared" si="20"/>
        <v>0</v>
      </c>
      <c r="BI14" s="14">
        <f t="shared" si="2"/>
        <v>0</v>
      </c>
      <c r="BJ14" s="14">
        <f t="shared" si="3"/>
        <v>0</v>
      </c>
      <c r="BK14" s="14">
        <f t="shared" si="21"/>
        <v>0</v>
      </c>
      <c r="BM14" s="20">
        <f t="shared" si="22"/>
        <v>0</v>
      </c>
      <c r="BN14" s="20">
        <f t="shared" si="4"/>
        <v>0</v>
      </c>
      <c r="BO14" s="20">
        <f t="shared" si="5"/>
        <v>0</v>
      </c>
      <c r="BP14" s="20">
        <f t="shared" si="23"/>
        <v>0</v>
      </c>
    </row>
    <row r="15" spans="1:73" x14ac:dyDescent="0.35">
      <c r="A15" t="s">
        <v>192</v>
      </c>
      <c r="B15" t="s">
        <v>193</v>
      </c>
      <c r="C15" t="s">
        <v>75</v>
      </c>
      <c r="D15" s="5">
        <v>471151.06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169.64</v>
      </c>
      <c r="W15" s="5">
        <v>-471320.7</v>
      </c>
      <c r="X15" s="5">
        <v>471320.7</v>
      </c>
      <c r="Y15" s="8">
        <f t="shared" si="6"/>
        <v>471320.7</v>
      </c>
      <c r="AA15" s="12">
        <v>164962.25</v>
      </c>
      <c r="AB15" s="12">
        <v>-2517.2800000000002</v>
      </c>
      <c r="AC15" s="12">
        <v>7192.22</v>
      </c>
      <c r="AD15" s="14">
        <f t="shared" si="7"/>
        <v>169637.19</v>
      </c>
      <c r="AF15" s="12">
        <f t="shared" si="25"/>
        <v>98977.35</v>
      </c>
      <c r="AG15" s="12">
        <f t="shared" si="24"/>
        <v>-1786.41</v>
      </c>
      <c r="AH15" s="12">
        <f t="shared" si="24"/>
        <v>8506.73</v>
      </c>
      <c r="AI15" s="14">
        <f t="shared" si="8"/>
        <v>105697.67</v>
      </c>
      <c r="AK15" s="14">
        <f t="shared" si="9"/>
        <v>-65984.899999999994</v>
      </c>
      <c r="AL15" s="14">
        <f t="shared" si="10"/>
        <v>730.87000000000012</v>
      </c>
      <c r="AM15" s="14">
        <f t="shared" si="11"/>
        <v>1314.5099999999993</v>
      </c>
      <c r="AN15" s="14">
        <f t="shared" si="12"/>
        <v>-63939.51999999999</v>
      </c>
      <c r="AP15" s="22">
        <f t="shared" si="13"/>
        <v>-65984.899999999994</v>
      </c>
      <c r="AQ15" s="22">
        <f t="shared" si="14"/>
        <v>730.87000000000012</v>
      </c>
      <c r="AR15" s="22">
        <f t="shared" si="15"/>
        <v>1314.5099999999993</v>
      </c>
      <c r="AS15" s="22">
        <f t="shared" si="16"/>
        <v>-63939.51999999999</v>
      </c>
      <c r="AU15" s="12">
        <v>0</v>
      </c>
      <c r="AV15" s="12">
        <f t="shared" si="17"/>
        <v>471320.7</v>
      </c>
      <c r="AX15" s="12">
        <f t="shared" si="26"/>
        <v>0</v>
      </c>
      <c r="AY15" s="12">
        <f t="shared" si="26"/>
        <v>0</v>
      </c>
      <c r="AZ15" s="12">
        <f t="shared" si="26"/>
        <v>0</v>
      </c>
      <c r="BA15" s="14">
        <f t="shared" si="18"/>
        <v>0</v>
      </c>
      <c r="BC15" s="12">
        <f t="shared" si="27"/>
        <v>0</v>
      </c>
      <c r="BD15" s="12">
        <f t="shared" si="27"/>
        <v>0</v>
      </c>
      <c r="BE15" s="12">
        <f t="shared" si="27"/>
        <v>0</v>
      </c>
      <c r="BF15" s="14">
        <f t="shared" si="19"/>
        <v>0</v>
      </c>
      <c r="BH15" s="14">
        <f t="shared" si="20"/>
        <v>0</v>
      </c>
      <c r="BI15" s="14">
        <f t="shared" si="2"/>
        <v>0</v>
      </c>
      <c r="BJ15" s="14">
        <f t="shared" si="3"/>
        <v>0</v>
      </c>
      <c r="BK15" s="14">
        <f t="shared" si="21"/>
        <v>0</v>
      </c>
      <c r="BM15" s="22">
        <f t="shared" si="22"/>
        <v>0</v>
      </c>
      <c r="BN15" s="22">
        <f t="shared" si="4"/>
        <v>0</v>
      </c>
      <c r="BO15" s="22">
        <f t="shared" si="5"/>
        <v>0</v>
      </c>
      <c r="BP15" s="22">
        <f t="shared" si="23"/>
        <v>0</v>
      </c>
    </row>
    <row r="16" spans="1:73" x14ac:dyDescent="0.35">
      <c r="A16" t="s">
        <v>190</v>
      </c>
      <c r="B16" t="s">
        <v>191</v>
      </c>
      <c r="C16" t="s">
        <v>75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308668.05</v>
      </c>
      <c r="U16" s="5">
        <v>0</v>
      </c>
      <c r="V16" s="5">
        <v>0</v>
      </c>
      <c r="W16" s="5">
        <v>0</v>
      </c>
      <c r="X16" s="5">
        <v>0</v>
      </c>
      <c r="Y16" s="8">
        <f t="shared" si="6"/>
        <v>308668.05</v>
      </c>
      <c r="AA16" s="12">
        <v>108033.82</v>
      </c>
      <c r="AB16" s="12">
        <v>-1949.87</v>
      </c>
      <c r="AC16" s="12">
        <v>5571.06</v>
      </c>
      <c r="AD16" s="14">
        <f t="shared" si="7"/>
        <v>111655.01000000001</v>
      </c>
      <c r="AF16" s="12">
        <f t="shared" si="25"/>
        <v>64820.29</v>
      </c>
      <c r="AG16" s="12">
        <f t="shared" si="24"/>
        <v>-1169.92</v>
      </c>
      <c r="AH16" s="12">
        <f t="shared" si="24"/>
        <v>5571.06</v>
      </c>
      <c r="AI16" s="14">
        <f t="shared" si="8"/>
        <v>69221.430000000008</v>
      </c>
      <c r="AK16" s="14">
        <f t="shared" si="9"/>
        <v>-43213.530000000006</v>
      </c>
      <c r="AL16" s="14">
        <f t="shared" si="10"/>
        <v>779.94999999999982</v>
      </c>
      <c r="AM16" s="14">
        <f t="shared" si="11"/>
        <v>0</v>
      </c>
      <c r="AN16" s="14">
        <f t="shared" si="12"/>
        <v>-42433.580000000009</v>
      </c>
      <c r="AP16" s="14"/>
      <c r="AQ16" s="14"/>
      <c r="AR16" s="14"/>
      <c r="AS16" s="14"/>
      <c r="AU16" s="12">
        <v>256877.35</v>
      </c>
      <c r="AV16" s="12">
        <f t="shared" si="17"/>
        <v>565545.4</v>
      </c>
      <c r="AX16" s="12"/>
      <c r="AY16" s="12"/>
      <c r="AZ16" s="12"/>
      <c r="BA16" s="14"/>
      <c r="BC16" s="12"/>
      <c r="BD16" s="12"/>
      <c r="BE16" s="12"/>
      <c r="BF16" s="14"/>
      <c r="BH16" s="14">
        <f t="shared" si="20"/>
        <v>0</v>
      </c>
      <c r="BI16" s="14">
        <f t="shared" si="2"/>
        <v>0</v>
      </c>
      <c r="BJ16" s="14">
        <f t="shared" si="3"/>
        <v>0</v>
      </c>
      <c r="BK16" s="14">
        <f t="shared" si="21"/>
        <v>0</v>
      </c>
      <c r="BM16" s="14"/>
      <c r="BN16" s="14"/>
      <c r="BO16" s="14"/>
      <c r="BP16" s="14"/>
    </row>
    <row r="17" spans="1:73" x14ac:dyDescent="0.35">
      <c r="A17" t="s">
        <v>244</v>
      </c>
      <c r="B17" t="s">
        <v>245</v>
      </c>
      <c r="C17" t="s">
        <v>94</v>
      </c>
      <c r="D17" s="5">
        <v>2924184.31</v>
      </c>
      <c r="E17" s="5">
        <v>-366279.56</v>
      </c>
      <c r="F17" s="5">
        <v>-366279.56</v>
      </c>
      <c r="G17" s="5">
        <v>0</v>
      </c>
      <c r="H17" s="5">
        <v>-366279.57</v>
      </c>
      <c r="I17" s="5">
        <v>-366279.56</v>
      </c>
      <c r="J17" s="5">
        <v>-366279.56</v>
      </c>
      <c r="K17" s="5">
        <v>-366279.56</v>
      </c>
      <c r="L17" s="5">
        <v>-366279.56</v>
      </c>
      <c r="M17" s="5">
        <v>-366279.56</v>
      </c>
      <c r="N17" s="5">
        <v>2137625.5499999998</v>
      </c>
      <c r="O17" s="5">
        <v>-88067.88</v>
      </c>
      <c r="P17" s="5">
        <v>458561.01</v>
      </c>
      <c r="Q17" s="5">
        <v>0</v>
      </c>
      <c r="R17" s="5">
        <v>-88067.88</v>
      </c>
      <c r="S17" s="5">
        <v>0</v>
      </c>
      <c r="T17" s="5">
        <v>0</v>
      </c>
      <c r="U17" s="5">
        <v>0</v>
      </c>
      <c r="V17" s="5">
        <v>-545417.18999999994</v>
      </c>
      <c r="W17" s="5">
        <v>0</v>
      </c>
      <c r="X17" s="5">
        <v>0</v>
      </c>
      <c r="Y17" s="8">
        <f t="shared" si="6"/>
        <v>1868581.4300000002</v>
      </c>
      <c r="AA17" s="12">
        <v>654003.5</v>
      </c>
      <c r="AB17" s="12">
        <v>-11803.92</v>
      </c>
      <c r="AC17" s="12">
        <v>33725.480000000003</v>
      </c>
      <c r="AD17" s="14">
        <f t="shared" si="7"/>
        <v>675925.05999999994</v>
      </c>
      <c r="AF17" s="12">
        <f t="shared" si="25"/>
        <v>392402.1</v>
      </c>
      <c r="AG17" s="12">
        <f t="shared" si="24"/>
        <v>-7082.35</v>
      </c>
      <c r="AH17" s="12">
        <f t="shared" si="24"/>
        <v>33725.480000000003</v>
      </c>
      <c r="AI17" s="14">
        <f t="shared" si="8"/>
        <v>419045.23</v>
      </c>
      <c r="AK17" s="14">
        <f t="shared" si="9"/>
        <v>-261601.40000000002</v>
      </c>
      <c r="AL17" s="14">
        <f t="shared" si="10"/>
        <v>4721.57</v>
      </c>
      <c r="AM17" s="14">
        <f t="shared" si="11"/>
        <v>0</v>
      </c>
      <c r="AN17" s="14">
        <f t="shared" si="12"/>
        <v>-256879.83000000002</v>
      </c>
      <c r="AP17" s="20">
        <f t="shared" si="13"/>
        <v>-261601.40000000002</v>
      </c>
      <c r="AQ17" s="20">
        <f t="shared" si="14"/>
        <v>4721.57</v>
      </c>
      <c r="AR17" s="20">
        <f t="shared" si="15"/>
        <v>0</v>
      </c>
      <c r="AS17" s="20">
        <f t="shared" si="16"/>
        <v>-256879.83000000002</v>
      </c>
      <c r="AU17" s="12">
        <v>97997.81</v>
      </c>
      <c r="AV17" s="12">
        <f t="shared" si="17"/>
        <v>1966579.2400000002</v>
      </c>
      <c r="AX17" s="12">
        <f t="shared" si="26"/>
        <v>34299.230000000003</v>
      </c>
      <c r="AY17" s="12">
        <f t="shared" si="26"/>
        <v>-619.05999999999995</v>
      </c>
      <c r="AZ17" s="12">
        <f t="shared" si="26"/>
        <v>1768.73</v>
      </c>
      <c r="BA17" s="14">
        <f t="shared" si="18"/>
        <v>35448.900000000009</v>
      </c>
      <c r="BC17" s="12">
        <f t="shared" si="27"/>
        <v>20579.54</v>
      </c>
      <c r="BD17" s="12">
        <f t="shared" si="27"/>
        <v>-371.43</v>
      </c>
      <c r="BE17" s="12">
        <f t="shared" si="27"/>
        <v>1768.73</v>
      </c>
      <c r="BF17" s="14">
        <f t="shared" si="19"/>
        <v>21976.84</v>
      </c>
      <c r="BH17" s="14">
        <f t="shared" si="20"/>
        <v>-13719.690000000002</v>
      </c>
      <c r="BI17" s="14">
        <f t="shared" si="2"/>
        <v>247.62999999999994</v>
      </c>
      <c r="BJ17" s="14">
        <f t="shared" si="3"/>
        <v>0</v>
      </c>
      <c r="BK17" s="14">
        <f t="shared" si="21"/>
        <v>-13472.060000000003</v>
      </c>
      <c r="BM17" s="20">
        <f t="shared" ref="BM17:BM23" si="28">BH17</f>
        <v>-13719.690000000002</v>
      </c>
      <c r="BN17" s="20">
        <f t="shared" ref="BN17:BN23" si="29">BI17</f>
        <v>247.62999999999994</v>
      </c>
      <c r="BO17" s="20">
        <f t="shared" ref="BO17:BO23" si="30">BJ17</f>
        <v>0</v>
      </c>
      <c r="BP17" s="20">
        <f t="shared" ref="BP17:BP29" si="31">SUM(BM17:BO17)</f>
        <v>-13472.060000000003</v>
      </c>
    </row>
    <row r="18" spans="1:73" x14ac:dyDescent="0.35">
      <c r="A18" t="s">
        <v>246</v>
      </c>
      <c r="B18" t="s">
        <v>247</v>
      </c>
      <c r="C18" t="s">
        <v>94</v>
      </c>
      <c r="D18" s="5">
        <v>6214397.3799999999</v>
      </c>
      <c r="E18" s="5">
        <v>122793.02</v>
      </c>
      <c r="F18" s="5">
        <v>122793.01</v>
      </c>
      <c r="G18" s="5">
        <v>0</v>
      </c>
      <c r="H18" s="5">
        <v>122793.02</v>
      </c>
      <c r="I18" s="5">
        <v>122793.01</v>
      </c>
      <c r="J18" s="5">
        <v>122793.02</v>
      </c>
      <c r="K18" s="5">
        <v>122793.02</v>
      </c>
      <c r="L18" s="5">
        <v>122793.01</v>
      </c>
      <c r="M18" s="5">
        <v>122793.02</v>
      </c>
      <c r="N18" s="5">
        <v>122793.01</v>
      </c>
      <c r="O18" s="5">
        <v>122793.02</v>
      </c>
      <c r="P18" s="5">
        <v>0</v>
      </c>
      <c r="Q18" s="5">
        <v>0</v>
      </c>
      <c r="R18" s="5">
        <v>122793.01</v>
      </c>
      <c r="S18" s="5">
        <v>0</v>
      </c>
      <c r="T18" s="5">
        <v>0</v>
      </c>
      <c r="U18" s="5">
        <v>0</v>
      </c>
      <c r="V18" s="5">
        <v>-856612.08</v>
      </c>
      <c r="W18" s="5">
        <v>0</v>
      </c>
      <c r="X18" s="5">
        <v>0</v>
      </c>
      <c r="Y18" s="8">
        <f t="shared" si="6"/>
        <v>6708508.469999996</v>
      </c>
      <c r="AA18" s="12">
        <v>2347977.96</v>
      </c>
      <c r="AB18" s="12">
        <v>-42377.98</v>
      </c>
      <c r="AC18" s="12">
        <v>121079.92</v>
      </c>
      <c r="AD18" s="14">
        <f t="shared" si="7"/>
        <v>2426679.9</v>
      </c>
      <c r="AF18" s="12">
        <f t="shared" si="25"/>
        <v>1408786.78</v>
      </c>
      <c r="AG18" s="12">
        <f t="shared" si="24"/>
        <v>-25426.78</v>
      </c>
      <c r="AH18" s="12">
        <f t="shared" si="24"/>
        <v>121079.91</v>
      </c>
      <c r="AI18" s="14">
        <f t="shared" si="8"/>
        <v>1504439.91</v>
      </c>
      <c r="AK18" s="14">
        <f t="shared" si="9"/>
        <v>-939191.17999999993</v>
      </c>
      <c r="AL18" s="14">
        <f t="shared" si="10"/>
        <v>16951.200000000004</v>
      </c>
      <c r="AM18" s="14">
        <f t="shared" si="11"/>
        <v>-9.9999999947613105E-3</v>
      </c>
      <c r="AN18" s="14">
        <f t="shared" si="12"/>
        <v>-922239.99</v>
      </c>
      <c r="AP18" s="20">
        <f t="shared" si="13"/>
        <v>-939191.17999999993</v>
      </c>
      <c r="AQ18" s="20">
        <f t="shared" si="14"/>
        <v>16951.200000000004</v>
      </c>
      <c r="AR18" s="20">
        <f t="shared" si="15"/>
        <v>-9.9999999947613105E-3</v>
      </c>
      <c r="AS18" s="20">
        <f t="shared" si="16"/>
        <v>-922239.99</v>
      </c>
      <c r="AU18" s="12">
        <v>0</v>
      </c>
      <c r="AV18" s="12">
        <f t="shared" si="17"/>
        <v>6708508.469999996</v>
      </c>
      <c r="AX18" s="12">
        <f t="shared" si="26"/>
        <v>0</v>
      </c>
      <c r="AY18" s="12">
        <f t="shared" si="26"/>
        <v>0</v>
      </c>
      <c r="AZ18" s="12">
        <f t="shared" si="26"/>
        <v>0</v>
      </c>
      <c r="BA18" s="14">
        <f t="shared" si="18"/>
        <v>0</v>
      </c>
      <c r="BC18" s="12">
        <f t="shared" si="27"/>
        <v>0</v>
      </c>
      <c r="BD18" s="12">
        <f t="shared" si="27"/>
        <v>0</v>
      </c>
      <c r="BE18" s="12">
        <f t="shared" si="27"/>
        <v>0</v>
      </c>
      <c r="BF18" s="14">
        <f t="shared" si="19"/>
        <v>0</v>
      </c>
      <c r="BH18" s="14">
        <f t="shared" si="20"/>
        <v>0</v>
      </c>
      <c r="BI18" s="14">
        <f t="shared" si="2"/>
        <v>0</v>
      </c>
      <c r="BJ18" s="14">
        <f t="shared" si="3"/>
        <v>0</v>
      </c>
      <c r="BK18" s="14">
        <f t="shared" si="21"/>
        <v>0</v>
      </c>
      <c r="BM18" s="20">
        <f t="shared" si="28"/>
        <v>0</v>
      </c>
      <c r="BN18" s="20">
        <f t="shared" si="29"/>
        <v>0</v>
      </c>
      <c r="BO18" s="20">
        <f t="shared" si="30"/>
        <v>0</v>
      </c>
      <c r="BP18" s="20">
        <f t="shared" si="31"/>
        <v>0</v>
      </c>
    </row>
    <row r="19" spans="1:73" x14ac:dyDescent="0.35">
      <c r="A19" t="s">
        <v>248</v>
      </c>
      <c r="B19" t="s">
        <v>249</v>
      </c>
      <c r="C19" t="s">
        <v>94</v>
      </c>
      <c r="D19" s="5">
        <v>-433828.28</v>
      </c>
      <c r="E19" s="5">
        <v>-10378.030000000001</v>
      </c>
      <c r="F19" s="5">
        <v>-10378.030000000001</v>
      </c>
      <c r="G19" s="5">
        <v>0</v>
      </c>
      <c r="H19" s="5">
        <v>-10378.030000000001</v>
      </c>
      <c r="I19" s="5">
        <v>-10378.030000000001</v>
      </c>
      <c r="J19" s="5">
        <v>-10378.030000000001</v>
      </c>
      <c r="K19" s="5">
        <v>-10378.040000000001</v>
      </c>
      <c r="L19" s="5">
        <v>-10378.030000000001</v>
      </c>
      <c r="M19" s="5">
        <v>-10378.030000000001</v>
      </c>
      <c r="N19" s="5">
        <v>-88667.99</v>
      </c>
      <c r="O19" s="5">
        <v>-19076.91</v>
      </c>
      <c r="P19" s="5">
        <v>17195.32</v>
      </c>
      <c r="Q19" s="5">
        <v>0</v>
      </c>
      <c r="R19" s="5">
        <v>-19076.919999999998</v>
      </c>
      <c r="S19" s="5">
        <v>0</v>
      </c>
      <c r="T19" s="5">
        <v>0</v>
      </c>
      <c r="U19" s="5">
        <v>0</v>
      </c>
      <c r="V19" s="5">
        <v>-14255.13</v>
      </c>
      <c r="W19" s="5">
        <v>0</v>
      </c>
      <c r="X19" s="5">
        <v>0</v>
      </c>
      <c r="Y19" s="8">
        <f t="shared" si="6"/>
        <v>-640734.16000000038</v>
      </c>
      <c r="AA19" s="12">
        <v>-224256.96</v>
      </c>
      <c r="AB19" s="12">
        <v>4047.55</v>
      </c>
      <c r="AC19" s="12">
        <v>-11564.43</v>
      </c>
      <c r="AD19" s="14">
        <f t="shared" si="7"/>
        <v>-231773.84</v>
      </c>
      <c r="AF19" s="12">
        <f t="shared" si="25"/>
        <v>-134554.17000000001</v>
      </c>
      <c r="AG19" s="12">
        <f t="shared" si="24"/>
        <v>2428.5300000000002</v>
      </c>
      <c r="AH19" s="12">
        <f t="shared" si="24"/>
        <v>-11564.42</v>
      </c>
      <c r="AI19" s="14">
        <f t="shared" si="8"/>
        <v>-143690.06000000003</v>
      </c>
      <c r="AK19" s="14">
        <f t="shared" si="9"/>
        <v>89702.789999999979</v>
      </c>
      <c r="AL19" s="14">
        <f t="shared" si="10"/>
        <v>-1619.02</v>
      </c>
      <c r="AM19" s="14">
        <f t="shared" si="11"/>
        <v>1.0000000000218279E-2</v>
      </c>
      <c r="AN19" s="14">
        <f t="shared" si="12"/>
        <v>88083.77999999997</v>
      </c>
      <c r="AP19" s="20">
        <f t="shared" si="13"/>
        <v>89702.789999999979</v>
      </c>
      <c r="AQ19" s="20">
        <f t="shared" si="14"/>
        <v>-1619.02</v>
      </c>
      <c r="AR19" s="20">
        <f t="shared" si="15"/>
        <v>1.0000000000218279E-2</v>
      </c>
      <c r="AS19" s="20">
        <f t="shared" si="16"/>
        <v>88083.77999999997</v>
      </c>
      <c r="AU19" s="12">
        <v>80198.66</v>
      </c>
      <c r="AV19" s="12">
        <f t="shared" si="17"/>
        <v>-560535.50000000035</v>
      </c>
      <c r="AX19" s="12">
        <f t="shared" si="26"/>
        <v>28069.53</v>
      </c>
      <c r="AY19" s="12">
        <f t="shared" si="26"/>
        <v>-506.62</v>
      </c>
      <c r="AZ19" s="12">
        <f t="shared" si="26"/>
        <v>1447.48</v>
      </c>
      <c r="BA19" s="14">
        <f t="shared" si="18"/>
        <v>29010.39</v>
      </c>
      <c r="BC19" s="12">
        <f t="shared" si="27"/>
        <v>16841.72</v>
      </c>
      <c r="BD19" s="12">
        <f t="shared" si="27"/>
        <v>-303.97000000000003</v>
      </c>
      <c r="BE19" s="12">
        <f t="shared" si="27"/>
        <v>1447.48</v>
      </c>
      <c r="BF19" s="14">
        <f t="shared" si="19"/>
        <v>17985.23</v>
      </c>
      <c r="BH19" s="14">
        <f t="shared" si="20"/>
        <v>-11227.809999999998</v>
      </c>
      <c r="BI19" s="14">
        <f t="shared" si="2"/>
        <v>202.64999999999998</v>
      </c>
      <c r="BJ19" s="14">
        <f t="shared" si="3"/>
        <v>0</v>
      </c>
      <c r="BK19" s="14">
        <f t="shared" si="21"/>
        <v>-11025.159999999998</v>
      </c>
      <c r="BM19" s="20">
        <f t="shared" si="28"/>
        <v>-11227.809999999998</v>
      </c>
      <c r="BN19" s="20">
        <f t="shared" si="29"/>
        <v>202.64999999999998</v>
      </c>
      <c r="BO19" s="20">
        <f t="shared" si="30"/>
        <v>0</v>
      </c>
      <c r="BP19" s="20">
        <f t="shared" si="31"/>
        <v>-11025.159999999998</v>
      </c>
    </row>
    <row r="20" spans="1:73" x14ac:dyDescent="0.35">
      <c r="A20" t="s">
        <v>250</v>
      </c>
      <c r="B20" t="s">
        <v>251</v>
      </c>
      <c r="C20" t="s">
        <v>94</v>
      </c>
      <c r="D20" s="5">
        <v>589266.04</v>
      </c>
      <c r="E20" s="5">
        <v>28204.59</v>
      </c>
      <c r="F20" s="5">
        <v>28204.59</v>
      </c>
      <c r="G20" s="5">
        <v>0</v>
      </c>
      <c r="H20" s="5">
        <v>28204.6</v>
      </c>
      <c r="I20" s="5">
        <v>28204.59</v>
      </c>
      <c r="J20" s="5">
        <v>28204.59</v>
      </c>
      <c r="K20" s="5">
        <v>28204.59</v>
      </c>
      <c r="L20" s="5">
        <v>28204.59</v>
      </c>
      <c r="M20" s="5">
        <v>28204.59</v>
      </c>
      <c r="N20" s="5">
        <v>88548.99</v>
      </c>
      <c r="O20" s="5">
        <v>34909.519999999997</v>
      </c>
      <c r="P20" s="5">
        <v>80459.19</v>
      </c>
      <c r="Q20" s="5">
        <v>0</v>
      </c>
      <c r="R20" s="5">
        <v>34909.53</v>
      </c>
      <c r="S20" s="5">
        <v>0</v>
      </c>
      <c r="T20" s="5">
        <v>0</v>
      </c>
      <c r="U20" s="5">
        <v>0</v>
      </c>
      <c r="V20" s="5">
        <v>-189686.64</v>
      </c>
      <c r="W20" s="5">
        <v>0</v>
      </c>
      <c r="X20" s="5">
        <v>0</v>
      </c>
      <c r="Y20" s="8">
        <f t="shared" si="6"/>
        <v>864043.35999999975</v>
      </c>
      <c r="AA20" s="12">
        <v>302415.18</v>
      </c>
      <c r="AB20" s="12">
        <v>-5458.21</v>
      </c>
      <c r="AC20" s="12">
        <v>15594.87</v>
      </c>
      <c r="AD20" s="14">
        <f t="shared" si="7"/>
        <v>312551.83999999997</v>
      </c>
      <c r="AF20" s="12">
        <f t="shared" si="25"/>
        <v>181449.11</v>
      </c>
      <c r="AG20" s="12">
        <f t="shared" si="24"/>
        <v>-3274.92</v>
      </c>
      <c r="AH20" s="12">
        <f t="shared" si="24"/>
        <v>15594.87</v>
      </c>
      <c r="AI20" s="14">
        <f t="shared" si="8"/>
        <v>193769.05999999997</v>
      </c>
      <c r="AK20" s="14">
        <f t="shared" si="9"/>
        <v>-120966.07</v>
      </c>
      <c r="AL20" s="14">
        <f t="shared" si="10"/>
        <v>2183.29</v>
      </c>
      <c r="AM20" s="14">
        <f t="shared" si="11"/>
        <v>0</v>
      </c>
      <c r="AN20" s="14">
        <f t="shared" si="12"/>
        <v>-118782.78000000001</v>
      </c>
      <c r="AP20" s="20">
        <f t="shared" si="13"/>
        <v>-120966.07</v>
      </c>
      <c r="AQ20" s="20">
        <f t="shared" si="14"/>
        <v>2183.29</v>
      </c>
      <c r="AR20" s="20">
        <f t="shared" si="15"/>
        <v>0</v>
      </c>
      <c r="AS20" s="20">
        <f t="shared" si="16"/>
        <v>-118782.78000000001</v>
      </c>
      <c r="AU20" s="12">
        <v>28042.66</v>
      </c>
      <c r="AV20" s="12">
        <f t="shared" si="17"/>
        <v>892086.01999999979</v>
      </c>
      <c r="AX20" s="12">
        <f t="shared" si="26"/>
        <v>9814.93</v>
      </c>
      <c r="AY20" s="12">
        <f t="shared" si="26"/>
        <v>-177.15</v>
      </c>
      <c r="AZ20" s="12">
        <f t="shared" si="26"/>
        <v>506.13</v>
      </c>
      <c r="BA20" s="14">
        <f t="shared" si="18"/>
        <v>10143.91</v>
      </c>
      <c r="BC20" s="12">
        <f t="shared" si="27"/>
        <v>5888.96</v>
      </c>
      <c r="BD20" s="12">
        <f t="shared" si="27"/>
        <v>-106.29</v>
      </c>
      <c r="BE20" s="12">
        <f t="shared" si="27"/>
        <v>506.13</v>
      </c>
      <c r="BF20" s="14">
        <f t="shared" si="19"/>
        <v>6288.8</v>
      </c>
      <c r="BH20" s="14">
        <f t="shared" si="20"/>
        <v>-3925.9700000000003</v>
      </c>
      <c r="BI20" s="14">
        <f t="shared" si="2"/>
        <v>70.86</v>
      </c>
      <c r="BJ20" s="14">
        <f t="shared" si="3"/>
        <v>0</v>
      </c>
      <c r="BK20" s="14">
        <f t="shared" si="21"/>
        <v>-3855.11</v>
      </c>
      <c r="BM20" s="20">
        <f t="shared" si="28"/>
        <v>-3925.9700000000003</v>
      </c>
      <c r="BN20" s="20">
        <f t="shared" si="29"/>
        <v>70.86</v>
      </c>
      <c r="BO20" s="20">
        <f t="shared" si="30"/>
        <v>0</v>
      </c>
      <c r="BP20" s="20">
        <f t="shared" si="31"/>
        <v>-3855.11</v>
      </c>
    </row>
    <row r="21" spans="1:73" x14ac:dyDescent="0.35">
      <c r="A21" t="s">
        <v>198</v>
      </c>
      <c r="B21" t="s">
        <v>199</v>
      </c>
      <c r="C21" t="s">
        <v>59</v>
      </c>
      <c r="D21" s="5">
        <v>2810545.54</v>
      </c>
      <c r="E21" s="5">
        <v>50700.58</v>
      </c>
      <c r="F21" s="5">
        <v>50700.58</v>
      </c>
      <c r="G21" s="5">
        <v>0</v>
      </c>
      <c r="H21" s="5">
        <v>50700.59</v>
      </c>
      <c r="I21" s="5">
        <v>50700.58</v>
      </c>
      <c r="J21" s="5">
        <v>50700.58</v>
      </c>
      <c r="K21" s="5">
        <v>50700.58</v>
      </c>
      <c r="L21" s="5">
        <v>50700.58</v>
      </c>
      <c r="M21" s="5">
        <v>50700.58</v>
      </c>
      <c r="N21" s="5">
        <v>50700.59</v>
      </c>
      <c r="O21" s="5">
        <v>50700.58</v>
      </c>
      <c r="P21" s="5">
        <v>0</v>
      </c>
      <c r="Q21" s="5">
        <v>0</v>
      </c>
      <c r="R21" s="5">
        <v>50700.58</v>
      </c>
      <c r="S21" s="5">
        <v>0</v>
      </c>
      <c r="T21" s="5">
        <v>0</v>
      </c>
      <c r="U21" s="5">
        <v>0</v>
      </c>
      <c r="V21" s="5">
        <v>14962.55</v>
      </c>
      <c r="W21" s="5">
        <v>-3383214.49</v>
      </c>
      <c r="X21" s="5">
        <v>3383214.49</v>
      </c>
      <c r="Y21" s="8">
        <f t="shared" si="6"/>
        <v>3383214.49</v>
      </c>
      <c r="AA21" s="12">
        <v>1184125.07</v>
      </c>
      <c r="AB21" s="12">
        <v>-19587.84</v>
      </c>
      <c r="AC21" s="12">
        <v>55965.27</v>
      </c>
      <c r="AD21" s="14">
        <f t="shared" si="7"/>
        <v>1220502.5</v>
      </c>
      <c r="AF21" s="12">
        <f t="shared" si="25"/>
        <v>710475.04</v>
      </c>
      <c r="AG21" s="12">
        <f t="shared" si="24"/>
        <v>-12823.16</v>
      </c>
      <c r="AH21" s="12">
        <f t="shared" si="24"/>
        <v>61062.65</v>
      </c>
      <c r="AI21" s="14">
        <f t="shared" si="8"/>
        <v>758714.53</v>
      </c>
      <c r="AK21" s="14">
        <f t="shared" si="9"/>
        <v>-473650.03</v>
      </c>
      <c r="AL21" s="14">
        <f t="shared" si="10"/>
        <v>6764.68</v>
      </c>
      <c r="AM21" s="14">
        <f t="shared" si="11"/>
        <v>5097.3800000000047</v>
      </c>
      <c r="AN21" s="14">
        <f t="shared" si="12"/>
        <v>-461787.97000000003</v>
      </c>
      <c r="AP21" s="21">
        <f t="shared" si="13"/>
        <v>-473650.03</v>
      </c>
      <c r="AQ21" s="21">
        <f t="shared" si="14"/>
        <v>6764.68</v>
      </c>
      <c r="AR21" s="21">
        <f t="shared" si="15"/>
        <v>5097.3800000000047</v>
      </c>
      <c r="AS21" s="21">
        <f t="shared" si="16"/>
        <v>-461787.97000000003</v>
      </c>
      <c r="AU21" s="12">
        <v>0</v>
      </c>
      <c r="AV21" s="12">
        <f t="shared" si="17"/>
        <v>3383214.49</v>
      </c>
      <c r="AX21" s="12">
        <f t="shared" si="26"/>
        <v>0</v>
      </c>
      <c r="AY21" s="12">
        <f t="shared" si="26"/>
        <v>0</v>
      </c>
      <c r="AZ21" s="12">
        <f t="shared" si="26"/>
        <v>0</v>
      </c>
      <c r="BA21" s="14">
        <f t="shared" si="18"/>
        <v>0</v>
      </c>
      <c r="BC21" s="12">
        <f t="shared" si="27"/>
        <v>0</v>
      </c>
      <c r="BD21" s="12">
        <f t="shared" si="27"/>
        <v>0</v>
      </c>
      <c r="BE21" s="12">
        <f t="shared" si="27"/>
        <v>0</v>
      </c>
      <c r="BF21" s="14">
        <f t="shared" si="19"/>
        <v>0</v>
      </c>
      <c r="BH21" s="14">
        <f t="shared" si="20"/>
        <v>0</v>
      </c>
      <c r="BI21" s="14">
        <f t="shared" si="2"/>
        <v>0</v>
      </c>
      <c r="BJ21" s="14">
        <f t="shared" si="3"/>
        <v>0</v>
      </c>
      <c r="BK21" s="14">
        <f t="shared" si="21"/>
        <v>0</v>
      </c>
      <c r="BM21" s="21">
        <f t="shared" si="28"/>
        <v>0</v>
      </c>
      <c r="BN21" s="21">
        <f t="shared" si="29"/>
        <v>0</v>
      </c>
      <c r="BO21" s="21">
        <f t="shared" si="30"/>
        <v>0</v>
      </c>
      <c r="BP21" s="21">
        <f t="shared" si="31"/>
        <v>0</v>
      </c>
    </row>
    <row r="22" spans="1:73" x14ac:dyDescent="0.35">
      <c r="A22" t="s">
        <v>220</v>
      </c>
      <c r="B22" t="s">
        <v>221</v>
      </c>
      <c r="C22" t="s">
        <v>66</v>
      </c>
      <c r="D22" s="5">
        <v>46519990.100000001</v>
      </c>
      <c r="E22" s="5">
        <v>0</v>
      </c>
      <c r="F22" s="5">
        <v>0</v>
      </c>
      <c r="G22" s="5">
        <v>2123223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-2123223</v>
      </c>
      <c r="V22" s="5">
        <v>-4855874</v>
      </c>
      <c r="W22" s="5">
        <v>-41664116.100000001</v>
      </c>
      <c r="X22" s="5">
        <v>41664116.100000001</v>
      </c>
      <c r="Y22" s="8">
        <f t="shared" si="6"/>
        <v>41664116.100000001</v>
      </c>
      <c r="AA22" s="12">
        <v>14582440.640000001</v>
      </c>
      <c r="AB22" s="12">
        <v>-221653.1</v>
      </c>
      <c r="AC22" s="12">
        <v>633294.56999999995</v>
      </c>
      <c r="AD22" s="14">
        <f t="shared" si="7"/>
        <v>14994082.110000001</v>
      </c>
      <c r="AF22" s="12">
        <f t="shared" si="25"/>
        <v>8749464.3800000008</v>
      </c>
      <c r="AG22" s="12">
        <f t="shared" si="24"/>
        <v>-157916.53</v>
      </c>
      <c r="AH22" s="12">
        <f t="shared" si="24"/>
        <v>751983.47</v>
      </c>
      <c r="AI22" s="14">
        <f t="shared" si="8"/>
        <v>9343531.3200000022</v>
      </c>
      <c r="AK22" s="14">
        <f t="shared" si="9"/>
        <v>-5832976.2599999998</v>
      </c>
      <c r="AL22" s="14">
        <f t="shared" si="10"/>
        <v>63736.570000000007</v>
      </c>
      <c r="AM22" s="14">
        <f t="shared" si="11"/>
        <v>118688.90000000002</v>
      </c>
      <c r="AN22" s="14">
        <f t="shared" si="12"/>
        <v>-5650550.7899999991</v>
      </c>
      <c r="AP22" s="22">
        <f t="shared" si="13"/>
        <v>-5832976.2599999998</v>
      </c>
      <c r="AQ22" s="22">
        <f t="shared" si="14"/>
        <v>63736.570000000007</v>
      </c>
      <c r="AR22" s="22">
        <f t="shared" si="15"/>
        <v>118688.90000000002</v>
      </c>
      <c r="AS22" s="22">
        <f t="shared" si="16"/>
        <v>-5650550.7899999991</v>
      </c>
      <c r="AU22" s="12">
        <v>0</v>
      </c>
      <c r="AV22" s="12">
        <f t="shared" si="17"/>
        <v>41664116.100000001</v>
      </c>
      <c r="AX22" s="12">
        <f t="shared" si="26"/>
        <v>0</v>
      </c>
      <c r="AY22" s="12">
        <f t="shared" si="26"/>
        <v>0</v>
      </c>
      <c r="AZ22" s="12">
        <f t="shared" si="26"/>
        <v>0</v>
      </c>
      <c r="BA22" s="14">
        <f t="shared" si="18"/>
        <v>0</v>
      </c>
      <c r="BC22" s="12">
        <f t="shared" si="27"/>
        <v>0</v>
      </c>
      <c r="BD22" s="12">
        <f t="shared" si="27"/>
        <v>0</v>
      </c>
      <c r="BE22" s="12">
        <f t="shared" si="27"/>
        <v>0</v>
      </c>
      <c r="BF22" s="14">
        <f t="shared" si="19"/>
        <v>0</v>
      </c>
      <c r="BH22" s="14">
        <f t="shared" si="20"/>
        <v>0</v>
      </c>
      <c r="BI22" s="14">
        <f t="shared" si="2"/>
        <v>0</v>
      </c>
      <c r="BJ22" s="14">
        <f t="shared" si="3"/>
        <v>0</v>
      </c>
      <c r="BK22" s="14">
        <f t="shared" si="21"/>
        <v>0</v>
      </c>
      <c r="BM22" s="22">
        <f t="shared" si="28"/>
        <v>0</v>
      </c>
      <c r="BN22" s="22">
        <f t="shared" si="29"/>
        <v>0</v>
      </c>
      <c r="BO22" s="22">
        <f t="shared" si="30"/>
        <v>0</v>
      </c>
      <c r="BP22" s="22">
        <f t="shared" si="31"/>
        <v>0</v>
      </c>
    </row>
    <row r="23" spans="1:73" x14ac:dyDescent="0.35">
      <c r="A23" t="s">
        <v>222</v>
      </c>
      <c r="B23" t="s">
        <v>223</v>
      </c>
      <c r="C23" t="s">
        <v>126</v>
      </c>
      <c r="D23" s="5">
        <v>-46519990.100000001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-2123223</v>
      </c>
      <c r="V23" s="5">
        <v>4644893</v>
      </c>
      <c r="W23" s="5">
        <v>43998320.100000001</v>
      </c>
      <c r="X23" s="5">
        <v>-43998320.100000001</v>
      </c>
      <c r="Y23" s="8">
        <f t="shared" si="6"/>
        <v>-43998320.100000001</v>
      </c>
      <c r="AA23" s="12">
        <v>-15399412.039999999</v>
      </c>
      <c r="AB23" s="12">
        <v>235985.88</v>
      </c>
      <c r="AC23" s="12">
        <v>-674245.37</v>
      </c>
      <c r="AD23" s="14">
        <f t="shared" si="7"/>
        <v>-15837671.529999997</v>
      </c>
      <c r="AF23" s="12">
        <f t="shared" si="25"/>
        <v>-9239647.2200000007</v>
      </c>
      <c r="AG23" s="12">
        <f t="shared" si="24"/>
        <v>166763.69</v>
      </c>
      <c r="AH23" s="12">
        <f t="shared" si="24"/>
        <v>-794112.83</v>
      </c>
      <c r="AI23" s="14">
        <f t="shared" si="8"/>
        <v>-9866996.3600000013</v>
      </c>
      <c r="AK23" s="14">
        <f t="shared" si="9"/>
        <v>6159764.8199999984</v>
      </c>
      <c r="AL23" s="14">
        <f t="shared" si="10"/>
        <v>-69222.19</v>
      </c>
      <c r="AM23" s="14">
        <f t="shared" si="11"/>
        <v>-119867.45999999996</v>
      </c>
      <c r="AN23" s="14">
        <f t="shared" si="12"/>
        <v>5970675.1699999981</v>
      </c>
      <c r="AP23" s="22">
        <f t="shared" si="13"/>
        <v>6159764.8199999984</v>
      </c>
      <c r="AQ23" s="22">
        <f t="shared" si="14"/>
        <v>-69222.19</v>
      </c>
      <c r="AR23" s="22">
        <f t="shared" si="15"/>
        <v>-119867.45999999996</v>
      </c>
      <c r="AS23" s="22">
        <f t="shared" si="16"/>
        <v>5970675.1699999981</v>
      </c>
      <c r="AU23" s="12">
        <v>0</v>
      </c>
      <c r="AV23" s="12">
        <f t="shared" si="17"/>
        <v>-43998320.100000001</v>
      </c>
      <c r="AX23" s="12">
        <f t="shared" si="26"/>
        <v>0</v>
      </c>
      <c r="AY23" s="12">
        <f t="shared" si="26"/>
        <v>0</v>
      </c>
      <c r="AZ23" s="12">
        <f t="shared" si="26"/>
        <v>0</v>
      </c>
      <c r="BA23" s="14">
        <f t="shared" si="18"/>
        <v>0</v>
      </c>
      <c r="BC23" s="12">
        <f t="shared" si="27"/>
        <v>0</v>
      </c>
      <c r="BD23" s="12">
        <f t="shared" si="27"/>
        <v>0</v>
      </c>
      <c r="BE23" s="12">
        <f t="shared" si="27"/>
        <v>0</v>
      </c>
      <c r="BF23" s="14">
        <f t="shared" si="19"/>
        <v>0</v>
      </c>
      <c r="BH23" s="14">
        <f t="shared" si="20"/>
        <v>0</v>
      </c>
      <c r="BI23" s="14">
        <f t="shared" si="2"/>
        <v>0</v>
      </c>
      <c r="BJ23" s="14">
        <f t="shared" si="3"/>
        <v>0</v>
      </c>
      <c r="BK23" s="14">
        <f t="shared" si="21"/>
        <v>0</v>
      </c>
      <c r="BM23" s="22">
        <f t="shared" si="28"/>
        <v>0</v>
      </c>
      <c r="BN23" s="22">
        <f t="shared" si="29"/>
        <v>0</v>
      </c>
      <c r="BO23" s="22">
        <f t="shared" si="30"/>
        <v>0</v>
      </c>
      <c r="BP23" s="22">
        <f t="shared" si="31"/>
        <v>0</v>
      </c>
    </row>
    <row r="24" spans="1:73" s="1" customFormat="1" x14ac:dyDescent="0.35">
      <c r="A24" s="1" t="s">
        <v>258</v>
      </c>
      <c r="B24" s="1" t="s">
        <v>259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2">
        <f t="shared" si="6"/>
        <v>0</v>
      </c>
      <c r="AA24" s="13"/>
      <c r="AB24" s="13"/>
      <c r="AC24" s="13"/>
      <c r="AD24" s="33">
        <f t="shared" si="7"/>
        <v>0</v>
      </c>
      <c r="AF24" s="13">
        <f t="shared" si="25"/>
        <v>0</v>
      </c>
      <c r="AG24" s="13">
        <f t="shared" si="24"/>
        <v>0</v>
      </c>
      <c r="AH24" s="13">
        <f t="shared" si="24"/>
        <v>0</v>
      </c>
      <c r="AI24" s="33">
        <f t="shared" si="8"/>
        <v>0</v>
      </c>
      <c r="AK24" s="33">
        <f t="shared" si="9"/>
        <v>0</v>
      </c>
      <c r="AL24" s="33">
        <f t="shared" si="10"/>
        <v>0</v>
      </c>
      <c r="AM24" s="33">
        <f t="shared" si="11"/>
        <v>0</v>
      </c>
      <c r="AN24" s="33">
        <f t="shared" si="12"/>
        <v>0</v>
      </c>
      <c r="AP24" s="23">
        <v>-8362465.6699999999</v>
      </c>
      <c r="AQ24" s="23">
        <v>109585.13</v>
      </c>
      <c r="AR24" s="23">
        <v>118133.22</v>
      </c>
      <c r="AS24" s="23">
        <f t="shared" si="16"/>
        <v>-8134747.3200000003</v>
      </c>
      <c r="AU24" s="13"/>
      <c r="AV24" s="13">
        <f t="shared" si="17"/>
        <v>0</v>
      </c>
      <c r="AX24" s="13">
        <f t="shared" si="26"/>
        <v>0</v>
      </c>
      <c r="AY24" s="13">
        <f t="shared" si="26"/>
        <v>0</v>
      </c>
      <c r="AZ24" s="13">
        <f t="shared" si="26"/>
        <v>0</v>
      </c>
      <c r="BA24" s="33">
        <f t="shared" si="18"/>
        <v>0</v>
      </c>
      <c r="BC24" s="13">
        <f t="shared" si="27"/>
        <v>0</v>
      </c>
      <c r="BD24" s="13">
        <f t="shared" si="27"/>
        <v>0</v>
      </c>
      <c r="BE24" s="13">
        <f t="shared" si="27"/>
        <v>0</v>
      </c>
      <c r="BF24" s="33">
        <f t="shared" si="19"/>
        <v>0</v>
      </c>
      <c r="BH24" s="33">
        <f t="shared" si="20"/>
        <v>0</v>
      </c>
      <c r="BI24" s="33">
        <f t="shared" si="2"/>
        <v>0</v>
      </c>
      <c r="BJ24" s="33">
        <f t="shared" si="3"/>
        <v>0</v>
      </c>
      <c r="BK24" s="33">
        <f t="shared" si="21"/>
        <v>0</v>
      </c>
      <c r="BM24" s="23">
        <v>-9796.6200000000008</v>
      </c>
      <c r="BN24" s="23">
        <v>176.82</v>
      </c>
      <c r="BO24" s="23">
        <v>0</v>
      </c>
      <c r="BP24" s="23">
        <f t="shared" si="31"/>
        <v>-9619.8000000000011</v>
      </c>
      <c r="BQ24" s="1" t="s">
        <v>299</v>
      </c>
      <c r="BR24" s="33">
        <f>AP24+BM24</f>
        <v>-8372262.29</v>
      </c>
      <c r="BS24" s="33">
        <f t="shared" ref="BS24:BT24" si="32">AQ24+BN24</f>
        <v>109761.95000000001</v>
      </c>
      <c r="BT24" s="33">
        <f t="shared" si="32"/>
        <v>118133.22</v>
      </c>
      <c r="BU24" s="33">
        <f>AS24+BP24</f>
        <v>-8144367.1200000001</v>
      </c>
    </row>
    <row r="25" spans="1:73" s="1" customFormat="1" x14ac:dyDescent="0.35">
      <c r="A25" s="1" t="s">
        <v>258</v>
      </c>
      <c r="B25" s="1" t="s">
        <v>260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2">
        <f t="shared" si="6"/>
        <v>0</v>
      </c>
      <c r="AA25" s="13"/>
      <c r="AB25" s="13"/>
      <c r="AC25" s="13"/>
      <c r="AD25" s="33">
        <f t="shared" si="7"/>
        <v>0</v>
      </c>
      <c r="AF25" s="13">
        <f t="shared" si="25"/>
        <v>0</v>
      </c>
      <c r="AG25" s="13">
        <f t="shared" si="24"/>
        <v>0</v>
      </c>
      <c r="AH25" s="13">
        <f t="shared" si="24"/>
        <v>0</v>
      </c>
      <c r="AI25" s="33">
        <f t="shared" si="8"/>
        <v>0</v>
      </c>
      <c r="AK25" s="33">
        <f t="shared" si="9"/>
        <v>0</v>
      </c>
      <c r="AL25" s="33">
        <f t="shared" si="10"/>
        <v>0</v>
      </c>
      <c r="AM25" s="33">
        <f t="shared" si="11"/>
        <v>0</v>
      </c>
      <c r="AN25" s="33">
        <f t="shared" si="12"/>
        <v>0</v>
      </c>
      <c r="AP25" s="24">
        <v>363712.14</v>
      </c>
      <c r="AQ25" s="24">
        <v>-5563.31</v>
      </c>
      <c r="AR25" s="24">
        <f t="shared" si="15"/>
        <v>0</v>
      </c>
      <c r="AS25" s="24">
        <f t="shared" si="16"/>
        <v>358148.83</v>
      </c>
      <c r="AU25" s="13"/>
      <c r="AV25" s="13">
        <f t="shared" si="17"/>
        <v>0</v>
      </c>
      <c r="AX25" s="13">
        <f t="shared" si="26"/>
        <v>0</v>
      </c>
      <c r="AY25" s="13">
        <f t="shared" si="26"/>
        <v>0</v>
      </c>
      <c r="AZ25" s="13">
        <f t="shared" si="26"/>
        <v>0</v>
      </c>
      <c r="BA25" s="33">
        <f t="shared" si="18"/>
        <v>0</v>
      </c>
      <c r="BC25" s="13">
        <f t="shared" si="27"/>
        <v>0</v>
      </c>
      <c r="BD25" s="13">
        <f t="shared" si="27"/>
        <v>0</v>
      </c>
      <c r="BE25" s="13">
        <f t="shared" si="27"/>
        <v>0</v>
      </c>
      <c r="BF25" s="33">
        <f t="shared" si="19"/>
        <v>0</v>
      </c>
      <c r="BH25" s="33">
        <f t="shared" si="20"/>
        <v>0</v>
      </c>
      <c r="BI25" s="33">
        <f t="shared" si="2"/>
        <v>0</v>
      </c>
      <c r="BJ25" s="33">
        <f t="shared" si="3"/>
        <v>0</v>
      </c>
      <c r="BK25" s="33">
        <f t="shared" si="21"/>
        <v>0</v>
      </c>
      <c r="BM25" s="24">
        <v>0</v>
      </c>
      <c r="BN25" s="24">
        <v>0</v>
      </c>
      <c r="BO25" s="24"/>
      <c r="BP25" s="24">
        <f t="shared" si="31"/>
        <v>0</v>
      </c>
      <c r="BQ25" s="1" t="s">
        <v>300</v>
      </c>
      <c r="BR25" s="33">
        <f t="shared" ref="BR25:BR27" si="33">AP25+BM25</f>
        <v>363712.14</v>
      </c>
      <c r="BS25" s="33">
        <f t="shared" ref="BS25:BS27" si="34">AQ25+BN25</f>
        <v>-5563.31</v>
      </c>
      <c r="BT25" s="33">
        <f t="shared" ref="BT25:BT27" si="35">AR25+BO25</f>
        <v>0</v>
      </c>
      <c r="BU25" s="33">
        <f t="shared" ref="BU25:BU27" si="36">AS25+BP25</f>
        <v>358148.83</v>
      </c>
    </row>
    <row r="26" spans="1:73" s="1" customFormat="1" x14ac:dyDescent="0.35">
      <c r="A26" s="1" t="s">
        <v>258</v>
      </c>
      <c r="B26" s="1" t="s">
        <v>261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2">
        <f t="shared" si="6"/>
        <v>0</v>
      </c>
      <c r="AA26" s="13"/>
      <c r="AB26" s="13"/>
      <c r="AC26" s="13"/>
      <c r="AD26" s="33">
        <f t="shared" si="7"/>
        <v>0</v>
      </c>
      <c r="AF26" s="13">
        <f t="shared" si="25"/>
        <v>0</v>
      </c>
      <c r="AG26" s="13">
        <f t="shared" si="25"/>
        <v>0</v>
      </c>
      <c r="AH26" s="13">
        <f t="shared" si="25"/>
        <v>0</v>
      </c>
      <c r="AI26" s="33">
        <f t="shared" si="8"/>
        <v>0</v>
      </c>
      <c r="AK26" s="33">
        <f t="shared" si="9"/>
        <v>0</v>
      </c>
      <c r="AL26" s="33">
        <f t="shared" si="10"/>
        <v>0</v>
      </c>
      <c r="AM26" s="33">
        <f t="shared" si="11"/>
        <v>0</v>
      </c>
      <c r="AN26" s="33">
        <f t="shared" si="12"/>
        <v>0</v>
      </c>
      <c r="AP26" s="24">
        <f t="shared" si="13"/>
        <v>0</v>
      </c>
      <c r="AQ26" s="24">
        <f t="shared" si="14"/>
        <v>0</v>
      </c>
      <c r="AR26" s="24">
        <v>-2860.28</v>
      </c>
      <c r="AS26" s="24">
        <f t="shared" si="16"/>
        <v>-2860.28</v>
      </c>
      <c r="AU26" s="13"/>
      <c r="AV26" s="13">
        <f t="shared" si="17"/>
        <v>0</v>
      </c>
      <c r="AX26" s="13">
        <f t="shared" si="26"/>
        <v>0</v>
      </c>
      <c r="AY26" s="13">
        <f t="shared" si="26"/>
        <v>0</v>
      </c>
      <c r="AZ26" s="13">
        <f t="shared" si="26"/>
        <v>0</v>
      </c>
      <c r="BA26" s="33">
        <f t="shared" si="18"/>
        <v>0</v>
      </c>
      <c r="BC26" s="13">
        <f t="shared" si="27"/>
        <v>0</v>
      </c>
      <c r="BD26" s="13">
        <f t="shared" si="27"/>
        <v>0</v>
      </c>
      <c r="BE26" s="13">
        <f t="shared" si="27"/>
        <v>0</v>
      </c>
      <c r="BF26" s="33">
        <f t="shared" si="19"/>
        <v>0</v>
      </c>
      <c r="BH26" s="33">
        <f t="shared" si="20"/>
        <v>0</v>
      </c>
      <c r="BI26" s="33">
        <f t="shared" si="2"/>
        <v>0</v>
      </c>
      <c r="BJ26" s="33">
        <f t="shared" si="3"/>
        <v>0</v>
      </c>
      <c r="BK26" s="33">
        <f t="shared" si="21"/>
        <v>0</v>
      </c>
      <c r="BM26" s="24"/>
      <c r="BN26" s="24"/>
      <c r="BO26" s="24">
        <v>0</v>
      </c>
      <c r="BP26" s="24">
        <f t="shared" si="31"/>
        <v>0</v>
      </c>
      <c r="BQ26" s="1" t="s">
        <v>301</v>
      </c>
      <c r="BR26" s="33">
        <f t="shared" si="33"/>
        <v>0</v>
      </c>
      <c r="BS26" s="33">
        <f t="shared" si="34"/>
        <v>0</v>
      </c>
      <c r="BT26" s="33">
        <f t="shared" si="35"/>
        <v>-2860.28</v>
      </c>
      <c r="BU26" s="33">
        <f t="shared" si="36"/>
        <v>-2860.28</v>
      </c>
    </row>
    <row r="27" spans="1:73" s="1" customFormat="1" x14ac:dyDescent="0.35">
      <c r="A27" s="1" t="s">
        <v>258</v>
      </c>
      <c r="B27" s="1" t="s">
        <v>262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2">
        <f t="shared" si="6"/>
        <v>0</v>
      </c>
      <c r="AA27" s="13"/>
      <c r="AB27" s="13"/>
      <c r="AC27" s="13"/>
      <c r="AD27" s="33">
        <f t="shared" si="7"/>
        <v>0</v>
      </c>
      <c r="AF27" s="13">
        <f t="shared" si="25"/>
        <v>0</v>
      </c>
      <c r="AG27" s="13">
        <f t="shared" si="25"/>
        <v>0</v>
      </c>
      <c r="AH27" s="13">
        <f t="shared" si="25"/>
        <v>0</v>
      </c>
      <c r="AI27" s="33">
        <f t="shared" si="8"/>
        <v>0</v>
      </c>
      <c r="AK27" s="33">
        <f t="shared" si="9"/>
        <v>0</v>
      </c>
      <c r="AL27" s="33">
        <f t="shared" si="10"/>
        <v>0</v>
      </c>
      <c r="AM27" s="33">
        <f t="shared" si="11"/>
        <v>0</v>
      </c>
      <c r="AN27" s="33">
        <f t="shared" si="12"/>
        <v>0</v>
      </c>
      <c r="AP27" s="25">
        <v>-64165.35</v>
      </c>
      <c r="AQ27" s="25">
        <v>1158.0999999999999</v>
      </c>
      <c r="AR27" s="25">
        <f t="shared" si="15"/>
        <v>0</v>
      </c>
      <c r="AS27" s="25">
        <f t="shared" si="16"/>
        <v>-63007.25</v>
      </c>
      <c r="AU27" s="13"/>
      <c r="AV27" s="13">
        <f t="shared" si="17"/>
        <v>0</v>
      </c>
      <c r="AX27" s="13">
        <f t="shared" si="26"/>
        <v>0</v>
      </c>
      <c r="AY27" s="13">
        <f t="shared" si="26"/>
        <v>0</v>
      </c>
      <c r="AZ27" s="13">
        <f t="shared" si="26"/>
        <v>0</v>
      </c>
      <c r="BA27" s="33">
        <f t="shared" si="18"/>
        <v>0</v>
      </c>
      <c r="BC27" s="13">
        <f t="shared" si="27"/>
        <v>0</v>
      </c>
      <c r="BD27" s="13">
        <f t="shared" si="27"/>
        <v>0</v>
      </c>
      <c r="BE27" s="13">
        <f t="shared" si="27"/>
        <v>0</v>
      </c>
      <c r="BF27" s="33">
        <f t="shared" si="19"/>
        <v>0</v>
      </c>
      <c r="BH27" s="33">
        <f t="shared" si="20"/>
        <v>0</v>
      </c>
      <c r="BI27" s="33">
        <f t="shared" si="2"/>
        <v>0</v>
      </c>
      <c r="BJ27" s="33">
        <f t="shared" si="3"/>
        <v>0</v>
      </c>
      <c r="BK27" s="33">
        <f t="shared" si="21"/>
        <v>0</v>
      </c>
      <c r="BM27" s="25">
        <v>137482.75</v>
      </c>
      <c r="BN27" s="25">
        <v>-2481.39</v>
      </c>
      <c r="BO27" s="25">
        <v>0</v>
      </c>
      <c r="BP27" s="25">
        <f t="shared" si="31"/>
        <v>135001.35999999999</v>
      </c>
      <c r="BQ27" s="1" t="s">
        <v>302</v>
      </c>
      <c r="BR27" s="33">
        <f t="shared" si="33"/>
        <v>73317.399999999994</v>
      </c>
      <c r="BS27" s="33">
        <f t="shared" si="34"/>
        <v>-1323.29</v>
      </c>
      <c r="BT27" s="33">
        <f t="shared" si="35"/>
        <v>0</v>
      </c>
      <c r="BU27" s="33">
        <f t="shared" si="36"/>
        <v>71994.109999999986</v>
      </c>
    </row>
    <row r="28" spans="1:73" x14ac:dyDescent="0.35">
      <c r="A28" t="s">
        <v>224</v>
      </c>
      <c r="B28" t="s">
        <v>225</v>
      </c>
      <c r="C28" t="s">
        <v>126</v>
      </c>
      <c r="D28" s="5">
        <v>2126749</v>
      </c>
      <c r="E28" s="5">
        <v>0</v>
      </c>
      <c r="F28" s="5">
        <v>0</v>
      </c>
      <c r="G28" s="5">
        <v>-167851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-3028559</v>
      </c>
      <c r="V28" s="5">
        <v>139532</v>
      </c>
      <c r="W28" s="5">
        <v>930129</v>
      </c>
      <c r="X28" s="5">
        <v>-930129</v>
      </c>
      <c r="Y28" s="8">
        <f t="shared" si="6"/>
        <v>-930129</v>
      </c>
      <c r="AA28" s="12">
        <v>-325545.15000000002</v>
      </c>
      <c r="AB28" s="12">
        <v>5103.22</v>
      </c>
      <c r="AC28" s="12">
        <v>-14580.67</v>
      </c>
      <c r="AD28" s="14">
        <f t="shared" si="7"/>
        <v>-335022.60000000003</v>
      </c>
      <c r="AF28" s="12">
        <f t="shared" si="25"/>
        <v>-195327.09</v>
      </c>
      <c r="AG28" s="12">
        <f t="shared" si="25"/>
        <v>3525.4</v>
      </c>
      <c r="AH28" s="12">
        <f t="shared" si="25"/>
        <v>-16787.63</v>
      </c>
      <c r="AI28" s="14">
        <f t="shared" si="8"/>
        <v>-208589.32</v>
      </c>
      <c r="AK28" s="14">
        <f t="shared" si="9"/>
        <v>130218.06000000003</v>
      </c>
      <c r="AL28" s="14">
        <f t="shared" si="10"/>
        <v>-1577.8200000000002</v>
      </c>
      <c r="AM28" s="14">
        <f t="shared" si="11"/>
        <v>-2206.9600000000009</v>
      </c>
      <c r="AN28" s="14">
        <f t="shared" si="12"/>
        <v>126433.28000000001</v>
      </c>
      <c r="AP28" s="22">
        <f t="shared" si="13"/>
        <v>130218.06000000003</v>
      </c>
      <c r="AQ28" s="22">
        <f t="shared" si="14"/>
        <v>-1577.8200000000002</v>
      </c>
      <c r="AR28" s="22">
        <f t="shared" si="15"/>
        <v>-2206.9600000000009</v>
      </c>
      <c r="AS28" s="22">
        <f t="shared" si="16"/>
        <v>126433.28000000001</v>
      </c>
      <c r="AU28" s="12">
        <v>0</v>
      </c>
      <c r="AV28" s="12">
        <f t="shared" si="17"/>
        <v>-930129</v>
      </c>
      <c r="AX28" s="12">
        <f t="shared" si="26"/>
        <v>0</v>
      </c>
      <c r="AY28" s="12">
        <f t="shared" si="26"/>
        <v>0</v>
      </c>
      <c r="AZ28" s="12">
        <f t="shared" si="26"/>
        <v>0</v>
      </c>
      <c r="BA28" s="14">
        <f t="shared" si="18"/>
        <v>0</v>
      </c>
      <c r="BC28" s="12">
        <f t="shared" si="27"/>
        <v>0</v>
      </c>
      <c r="BD28" s="12">
        <f t="shared" si="27"/>
        <v>0</v>
      </c>
      <c r="BE28" s="12">
        <f t="shared" si="27"/>
        <v>0</v>
      </c>
      <c r="BF28" s="14">
        <f t="shared" si="19"/>
        <v>0</v>
      </c>
      <c r="BH28" s="14">
        <f t="shared" si="20"/>
        <v>0</v>
      </c>
      <c r="BI28" s="14">
        <f t="shared" si="2"/>
        <v>0</v>
      </c>
      <c r="BJ28" s="14">
        <f t="shared" si="3"/>
        <v>0</v>
      </c>
      <c r="BK28" s="14">
        <f t="shared" si="21"/>
        <v>0</v>
      </c>
      <c r="BM28" s="22">
        <f t="shared" ref="BM28:BM29" si="37">BH28</f>
        <v>0</v>
      </c>
      <c r="BN28" s="22">
        <f t="shared" ref="BN28:BN29" si="38">BI28</f>
        <v>0</v>
      </c>
      <c r="BO28" s="22">
        <f t="shared" ref="BO28:BO29" si="39">BJ28</f>
        <v>0</v>
      </c>
      <c r="BP28" s="22">
        <f t="shared" si="31"/>
        <v>0</v>
      </c>
    </row>
    <row r="29" spans="1:73" x14ac:dyDescent="0.35">
      <c r="A29" t="s">
        <v>226</v>
      </c>
      <c r="B29" s="30" t="s">
        <v>227</v>
      </c>
      <c r="C29" t="s">
        <v>126</v>
      </c>
      <c r="D29" s="5">
        <v>-2126749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3364261</v>
      </c>
      <c r="V29" s="5">
        <v>36029</v>
      </c>
      <c r="W29" s="5">
        <v>0</v>
      </c>
      <c r="X29" s="5">
        <v>0</v>
      </c>
      <c r="Y29" s="8">
        <f t="shared" si="6"/>
        <v>1273541</v>
      </c>
      <c r="AA29" s="12">
        <v>445739.35</v>
      </c>
      <c r="AB29" s="12">
        <v>-7017.5</v>
      </c>
      <c r="AC29" s="12">
        <v>20049.97</v>
      </c>
      <c r="AD29" s="14">
        <f t="shared" si="7"/>
        <v>458771.81999999995</v>
      </c>
      <c r="AF29" s="12">
        <f t="shared" si="25"/>
        <v>267443.61</v>
      </c>
      <c r="AG29" s="12">
        <f t="shared" si="25"/>
        <v>-4827.01</v>
      </c>
      <c r="AH29" s="12">
        <f t="shared" si="25"/>
        <v>22985.77</v>
      </c>
      <c r="AI29" s="14">
        <f t="shared" si="8"/>
        <v>285602.37</v>
      </c>
      <c r="AK29" s="14">
        <f t="shared" si="9"/>
        <v>-178295.74</v>
      </c>
      <c r="AL29" s="14">
        <f t="shared" si="10"/>
        <v>2190.4899999999998</v>
      </c>
      <c r="AM29" s="14">
        <f t="shared" si="11"/>
        <v>2935.7999999999993</v>
      </c>
      <c r="AN29" s="14">
        <f t="shared" si="12"/>
        <v>-173169.45</v>
      </c>
      <c r="AP29" s="29">
        <f t="shared" si="13"/>
        <v>-178295.74</v>
      </c>
      <c r="AQ29" s="29">
        <f t="shared" si="14"/>
        <v>2190.4899999999998</v>
      </c>
      <c r="AR29" s="29">
        <f t="shared" si="15"/>
        <v>2935.7999999999993</v>
      </c>
      <c r="AS29" s="29">
        <f t="shared" si="16"/>
        <v>-173169.45</v>
      </c>
      <c r="AU29" s="12">
        <v>0</v>
      </c>
      <c r="AV29" s="12">
        <f t="shared" si="17"/>
        <v>1273541</v>
      </c>
      <c r="AX29" s="12">
        <f t="shared" si="26"/>
        <v>0</v>
      </c>
      <c r="AY29" s="12">
        <f t="shared" si="26"/>
        <v>0</v>
      </c>
      <c r="AZ29" s="12">
        <f t="shared" si="26"/>
        <v>0</v>
      </c>
      <c r="BA29" s="14">
        <f t="shared" si="18"/>
        <v>0</v>
      </c>
      <c r="BC29" s="12">
        <f t="shared" si="27"/>
        <v>0</v>
      </c>
      <c r="BD29" s="12">
        <f t="shared" si="27"/>
        <v>0</v>
      </c>
      <c r="BE29" s="12">
        <f t="shared" si="27"/>
        <v>0</v>
      </c>
      <c r="BF29" s="14">
        <f t="shared" si="19"/>
        <v>0</v>
      </c>
      <c r="BH29" s="14">
        <f t="shared" si="20"/>
        <v>0</v>
      </c>
      <c r="BI29" s="14">
        <f t="shared" si="2"/>
        <v>0</v>
      </c>
      <c r="BJ29" s="14">
        <f t="shared" si="3"/>
        <v>0</v>
      </c>
      <c r="BK29" s="14">
        <f t="shared" si="21"/>
        <v>0</v>
      </c>
      <c r="BM29" s="27">
        <f t="shared" si="37"/>
        <v>0</v>
      </c>
      <c r="BN29" s="27">
        <f t="shared" si="38"/>
        <v>0</v>
      </c>
      <c r="BO29" s="27">
        <f t="shared" si="39"/>
        <v>0</v>
      </c>
      <c r="BP29" s="27">
        <f t="shared" si="31"/>
        <v>0</v>
      </c>
    </row>
    <row r="30" spans="1:73" x14ac:dyDescent="0.35">
      <c r="A30" t="s">
        <v>282</v>
      </c>
      <c r="B30" t="s">
        <v>283</v>
      </c>
      <c r="C30" t="s">
        <v>126</v>
      </c>
      <c r="D30" s="5">
        <v>0</v>
      </c>
      <c r="E30" s="5">
        <v>0</v>
      </c>
      <c r="F30" s="5">
        <v>0</v>
      </c>
      <c r="G30" s="5">
        <v>167851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175561</v>
      </c>
      <c r="W30" s="5">
        <v>0</v>
      </c>
      <c r="X30" s="5">
        <v>0</v>
      </c>
      <c r="Y30" s="8">
        <f t="shared" si="6"/>
        <v>343412</v>
      </c>
      <c r="AA30" s="12">
        <v>120194.2</v>
      </c>
      <c r="AB30" s="12">
        <v>-2169.35</v>
      </c>
      <c r="AC30" s="12">
        <v>6198.14</v>
      </c>
      <c r="AD30" s="14">
        <f t="shared" si="7"/>
        <v>124222.98999999999</v>
      </c>
      <c r="AF30" s="12">
        <f t="shared" si="25"/>
        <v>72116.52</v>
      </c>
      <c r="AG30" s="12">
        <f t="shared" si="25"/>
        <v>-1301.6099999999999</v>
      </c>
      <c r="AH30" s="12">
        <f t="shared" si="25"/>
        <v>6198.14</v>
      </c>
      <c r="AI30" s="14">
        <f t="shared" si="8"/>
        <v>77013.05</v>
      </c>
      <c r="AK30" s="14">
        <f t="shared" si="9"/>
        <v>-48077.679999999993</v>
      </c>
      <c r="AL30" s="14">
        <f t="shared" si="10"/>
        <v>867.74</v>
      </c>
      <c r="AM30" s="14">
        <f t="shared" si="11"/>
        <v>0</v>
      </c>
      <c r="AN30" s="14">
        <f t="shared" si="12"/>
        <v>-47209.939999999995</v>
      </c>
      <c r="AP30" s="14"/>
      <c r="AQ30" s="14"/>
      <c r="AR30" s="14"/>
      <c r="AS30" s="14"/>
      <c r="AU30" s="12">
        <v>0</v>
      </c>
      <c r="AV30" s="12">
        <f t="shared" si="17"/>
        <v>343412</v>
      </c>
      <c r="AX30" s="12">
        <f t="shared" si="26"/>
        <v>0</v>
      </c>
      <c r="AY30" s="12">
        <f t="shared" si="26"/>
        <v>0</v>
      </c>
      <c r="AZ30" s="12">
        <f t="shared" si="26"/>
        <v>0</v>
      </c>
      <c r="BA30" s="14">
        <f t="shared" si="18"/>
        <v>0</v>
      </c>
      <c r="BC30" s="12">
        <f t="shared" si="27"/>
        <v>0</v>
      </c>
      <c r="BD30" s="12">
        <f t="shared" si="27"/>
        <v>0</v>
      </c>
      <c r="BE30" s="12">
        <f t="shared" si="27"/>
        <v>0</v>
      </c>
      <c r="BF30" s="14">
        <f t="shared" si="19"/>
        <v>0</v>
      </c>
      <c r="BH30" s="14">
        <f t="shared" si="20"/>
        <v>0</v>
      </c>
      <c r="BI30" s="14">
        <f t="shared" si="2"/>
        <v>0</v>
      </c>
      <c r="BJ30" s="14">
        <f t="shared" si="3"/>
        <v>0</v>
      </c>
      <c r="BK30" s="14">
        <f t="shared" si="21"/>
        <v>0</v>
      </c>
      <c r="BM30" s="14"/>
      <c r="BN30" s="14"/>
      <c r="BO30" s="14"/>
      <c r="BP30" s="14"/>
    </row>
    <row r="31" spans="1:73" x14ac:dyDescent="0.35">
      <c r="A31" t="s">
        <v>256</v>
      </c>
      <c r="B31" t="s">
        <v>257</v>
      </c>
      <c r="C31" t="s">
        <v>157</v>
      </c>
      <c r="D31" s="5">
        <v>324288</v>
      </c>
      <c r="E31" s="5">
        <v>-3544.92</v>
      </c>
      <c r="F31" s="5">
        <v>-3544.91</v>
      </c>
      <c r="G31" s="5">
        <v>0</v>
      </c>
      <c r="H31" s="5">
        <v>-3544.92</v>
      </c>
      <c r="I31" s="5">
        <v>-3544.92</v>
      </c>
      <c r="J31" s="5">
        <v>-3544.91</v>
      </c>
      <c r="K31" s="5">
        <v>-3544.92</v>
      </c>
      <c r="L31" s="5">
        <v>-3544.92</v>
      </c>
      <c r="M31" s="5">
        <v>-3544.91</v>
      </c>
      <c r="N31" s="5">
        <v>-3544.92</v>
      </c>
      <c r="O31" s="5">
        <v>-3544.92</v>
      </c>
      <c r="P31" s="5">
        <v>4627</v>
      </c>
      <c r="Q31" s="5">
        <v>0</v>
      </c>
      <c r="R31" s="5">
        <v>-3544.91</v>
      </c>
      <c r="S31" s="5">
        <v>0</v>
      </c>
      <c r="T31" s="5">
        <v>0</v>
      </c>
      <c r="U31" s="5">
        <v>0</v>
      </c>
      <c r="V31" s="5">
        <v>-3807.92</v>
      </c>
      <c r="W31" s="5">
        <v>0</v>
      </c>
      <c r="X31" s="5">
        <v>0</v>
      </c>
      <c r="Y31" s="8">
        <f t="shared" si="6"/>
        <v>286113.00000000023</v>
      </c>
      <c r="AA31" s="12">
        <v>0</v>
      </c>
      <c r="AB31" s="12">
        <v>0</v>
      </c>
      <c r="AC31" s="12">
        <v>0</v>
      </c>
      <c r="AD31" s="14">
        <f t="shared" si="7"/>
        <v>0</v>
      </c>
      <c r="AF31" s="12">
        <v>0</v>
      </c>
      <c r="AG31" s="12">
        <v>0</v>
      </c>
      <c r="AH31" s="12">
        <v>0</v>
      </c>
      <c r="AI31" s="14">
        <f t="shared" si="8"/>
        <v>0</v>
      </c>
      <c r="AK31" s="14">
        <f t="shared" si="9"/>
        <v>0</v>
      </c>
      <c r="AL31" s="14">
        <f t="shared" si="10"/>
        <v>0</v>
      </c>
      <c r="AM31" s="14">
        <f t="shared" si="11"/>
        <v>0</v>
      </c>
      <c r="AN31" s="14">
        <f t="shared" si="12"/>
        <v>0</v>
      </c>
      <c r="AP31" s="14">
        <f t="shared" si="13"/>
        <v>0</v>
      </c>
      <c r="AQ31" s="14">
        <f t="shared" si="14"/>
        <v>0</v>
      </c>
      <c r="AR31" s="14">
        <f t="shared" si="15"/>
        <v>0</v>
      </c>
      <c r="AS31" s="14">
        <f t="shared" si="16"/>
        <v>0</v>
      </c>
      <c r="AU31" s="12">
        <v>0</v>
      </c>
      <c r="AV31" s="12">
        <f t="shared" si="17"/>
        <v>286113.00000000023</v>
      </c>
      <c r="AX31" s="12">
        <f t="shared" si="26"/>
        <v>0</v>
      </c>
      <c r="AY31" s="12">
        <f t="shared" si="26"/>
        <v>0</v>
      </c>
      <c r="AZ31" s="12">
        <f t="shared" si="26"/>
        <v>0</v>
      </c>
      <c r="BA31" s="14">
        <f t="shared" si="18"/>
        <v>0</v>
      </c>
      <c r="BC31" s="12">
        <f t="shared" si="27"/>
        <v>0</v>
      </c>
      <c r="BD31" s="12">
        <f t="shared" si="27"/>
        <v>0</v>
      </c>
      <c r="BE31" s="12">
        <f t="shared" si="27"/>
        <v>0</v>
      </c>
      <c r="BF31" s="14">
        <f t="shared" si="19"/>
        <v>0</v>
      </c>
      <c r="BH31" s="14">
        <f t="shared" si="20"/>
        <v>0</v>
      </c>
      <c r="BI31" s="14">
        <f t="shared" si="2"/>
        <v>0</v>
      </c>
      <c r="BJ31" s="14">
        <f t="shared" si="3"/>
        <v>0</v>
      </c>
      <c r="BK31" s="14">
        <f t="shared" si="21"/>
        <v>0</v>
      </c>
      <c r="BM31" s="14">
        <f t="shared" ref="BM31:BM49" si="40">BH31</f>
        <v>0</v>
      </c>
      <c r="BN31" s="14">
        <f t="shared" ref="BN31:BN49" si="41">BI31</f>
        <v>0</v>
      </c>
      <c r="BO31" s="14">
        <f t="shared" ref="BO31:BO49" si="42">BJ31</f>
        <v>0</v>
      </c>
      <c r="BP31" s="14">
        <f t="shared" ref="BP31:BP49" si="43">SUM(BM31:BO31)</f>
        <v>0</v>
      </c>
    </row>
    <row r="32" spans="1:73" x14ac:dyDescent="0.35">
      <c r="A32" t="s">
        <v>216</v>
      </c>
      <c r="B32" t="s">
        <v>217</v>
      </c>
      <c r="C32" t="s">
        <v>75</v>
      </c>
      <c r="D32" s="5">
        <v>400000</v>
      </c>
      <c r="E32" s="5">
        <v>-33333.33</v>
      </c>
      <c r="F32" s="5">
        <v>-33333.339999999997</v>
      </c>
      <c r="G32" s="5">
        <v>0</v>
      </c>
      <c r="H32" s="5">
        <v>-33333.33</v>
      </c>
      <c r="I32" s="5">
        <v>-33333.33</v>
      </c>
      <c r="J32" s="5">
        <v>-33333.339999999997</v>
      </c>
      <c r="K32" s="5">
        <v>-33333.33</v>
      </c>
      <c r="L32" s="5">
        <v>-33333.33</v>
      </c>
      <c r="M32" s="5">
        <v>-33333.339999999997</v>
      </c>
      <c r="N32" s="5">
        <v>-33333.33</v>
      </c>
      <c r="O32" s="5">
        <v>-33333.33</v>
      </c>
      <c r="P32" s="5">
        <v>0</v>
      </c>
      <c r="Q32" s="5">
        <v>0</v>
      </c>
      <c r="R32" s="5">
        <v>-33333.339999999997</v>
      </c>
      <c r="S32" s="5">
        <v>0</v>
      </c>
      <c r="T32" s="5">
        <v>0</v>
      </c>
      <c r="U32" s="5">
        <v>0</v>
      </c>
      <c r="V32" s="5">
        <v>366666.67</v>
      </c>
      <c r="W32" s="5">
        <v>-400000</v>
      </c>
      <c r="X32" s="5">
        <v>400000</v>
      </c>
      <c r="Y32" s="8">
        <f t="shared" si="6"/>
        <v>399999.99999999988</v>
      </c>
      <c r="AA32" s="12">
        <v>139999.99</v>
      </c>
      <c r="AB32" s="12">
        <v>-2524.39</v>
      </c>
      <c r="AC32" s="12">
        <v>7212.56</v>
      </c>
      <c r="AD32" s="14">
        <f t="shared" si="7"/>
        <v>144688.15999999997</v>
      </c>
      <c r="AF32" s="12">
        <f t="shared" si="25"/>
        <v>84000</v>
      </c>
      <c r="AG32" s="12">
        <f t="shared" si="25"/>
        <v>-1516.09</v>
      </c>
      <c r="AH32" s="12">
        <f t="shared" si="25"/>
        <v>7219.48</v>
      </c>
      <c r="AI32" s="14">
        <f t="shared" si="8"/>
        <v>89703.39</v>
      </c>
      <c r="AK32" s="14">
        <f t="shared" si="9"/>
        <v>-55999.989999999991</v>
      </c>
      <c r="AL32" s="14">
        <f t="shared" si="10"/>
        <v>1008.3</v>
      </c>
      <c r="AM32" s="14">
        <f t="shared" si="11"/>
        <v>6.9199999999991633</v>
      </c>
      <c r="AN32" s="14">
        <f t="shared" si="12"/>
        <v>-54984.76999999999</v>
      </c>
      <c r="AP32" s="22">
        <f t="shared" si="13"/>
        <v>-55999.989999999991</v>
      </c>
      <c r="AQ32" s="22">
        <f t="shared" si="14"/>
        <v>1008.3</v>
      </c>
      <c r="AR32" s="22">
        <f t="shared" si="15"/>
        <v>6.9199999999991633</v>
      </c>
      <c r="AS32" s="22">
        <f t="shared" si="16"/>
        <v>-54984.76999999999</v>
      </c>
      <c r="AU32" s="12">
        <v>0</v>
      </c>
      <c r="AV32" s="12">
        <f t="shared" si="17"/>
        <v>399999.99999999988</v>
      </c>
      <c r="AX32" s="12">
        <f t="shared" si="26"/>
        <v>0</v>
      </c>
      <c r="AY32" s="12">
        <f t="shared" si="26"/>
        <v>0</v>
      </c>
      <c r="AZ32" s="12">
        <f t="shared" si="26"/>
        <v>0</v>
      </c>
      <c r="BA32" s="14">
        <f t="shared" si="18"/>
        <v>0</v>
      </c>
      <c r="BC32" s="12">
        <f t="shared" si="27"/>
        <v>0</v>
      </c>
      <c r="BD32" s="12">
        <f t="shared" si="27"/>
        <v>0</v>
      </c>
      <c r="BE32" s="12">
        <f t="shared" si="27"/>
        <v>0</v>
      </c>
      <c r="BF32" s="14">
        <f t="shared" si="19"/>
        <v>0</v>
      </c>
      <c r="BH32" s="14">
        <f t="shared" si="20"/>
        <v>0</v>
      </c>
      <c r="BI32" s="14">
        <f t="shared" si="2"/>
        <v>0</v>
      </c>
      <c r="BJ32" s="14">
        <f t="shared" si="3"/>
        <v>0</v>
      </c>
      <c r="BK32" s="14">
        <f t="shared" si="21"/>
        <v>0</v>
      </c>
      <c r="BM32" s="22">
        <f t="shared" si="40"/>
        <v>0</v>
      </c>
      <c r="BN32" s="22">
        <f t="shared" si="41"/>
        <v>0</v>
      </c>
      <c r="BO32" s="22">
        <f t="shared" si="42"/>
        <v>0</v>
      </c>
      <c r="BP32" s="22">
        <f t="shared" si="43"/>
        <v>0</v>
      </c>
    </row>
    <row r="33" spans="1:73" x14ac:dyDescent="0.35">
      <c r="A33" t="s">
        <v>206</v>
      </c>
      <c r="B33" t="s">
        <v>207</v>
      </c>
      <c r="C33" t="s">
        <v>66</v>
      </c>
      <c r="D33" s="5">
        <v>12466514.949999999</v>
      </c>
      <c r="E33" s="5">
        <v>-129583.33</v>
      </c>
      <c r="F33" s="5">
        <v>-129583.34</v>
      </c>
      <c r="G33" s="5">
        <v>0</v>
      </c>
      <c r="H33" s="5">
        <v>-129583.33</v>
      </c>
      <c r="I33" s="5">
        <v>-129583.33</v>
      </c>
      <c r="J33" s="5">
        <v>-129583.34</v>
      </c>
      <c r="K33" s="5">
        <v>-129583.33</v>
      </c>
      <c r="L33" s="5">
        <v>-129583.33</v>
      </c>
      <c r="M33" s="5">
        <v>-129583.34</v>
      </c>
      <c r="N33" s="5">
        <v>-129583.33</v>
      </c>
      <c r="O33" s="5">
        <v>-129583.33</v>
      </c>
      <c r="P33" s="5">
        <v>0</v>
      </c>
      <c r="Q33" s="5">
        <v>0</v>
      </c>
      <c r="R33" s="5">
        <v>-129583.34</v>
      </c>
      <c r="S33" s="5">
        <v>0</v>
      </c>
      <c r="T33" s="5">
        <v>0</v>
      </c>
      <c r="U33" s="5">
        <v>0</v>
      </c>
      <c r="V33" s="5">
        <v>1261380.43</v>
      </c>
      <c r="W33" s="5">
        <v>-12302478.710000001</v>
      </c>
      <c r="X33" s="5">
        <v>12302478.710000001</v>
      </c>
      <c r="Y33" s="8">
        <f t="shared" si="6"/>
        <v>12302478.709999999</v>
      </c>
      <c r="AA33" s="12">
        <v>4305867.55</v>
      </c>
      <c r="AB33" s="12">
        <v>-66867.05</v>
      </c>
      <c r="AC33" s="12">
        <v>191048.89</v>
      </c>
      <c r="AD33" s="14">
        <f t="shared" si="7"/>
        <v>4430049.3899999997</v>
      </c>
      <c r="AF33" s="12">
        <f t="shared" si="25"/>
        <v>2583520.5299999998</v>
      </c>
      <c r="AG33" s="12">
        <f t="shared" si="25"/>
        <v>-46629.21</v>
      </c>
      <c r="AH33" s="12">
        <f t="shared" si="25"/>
        <v>222043.85</v>
      </c>
      <c r="AI33" s="14">
        <f t="shared" si="8"/>
        <v>2758935.17</v>
      </c>
      <c r="AK33" s="14">
        <f t="shared" si="9"/>
        <v>-1722347.02</v>
      </c>
      <c r="AL33" s="14">
        <f t="shared" si="10"/>
        <v>20237.840000000004</v>
      </c>
      <c r="AM33" s="14">
        <f t="shared" si="11"/>
        <v>30994.959999999992</v>
      </c>
      <c r="AN33" s="14">
        <f t="shared" si="12"/>
        <v>-1671114.22</v>
      </c>
      <c r="AP33" s="22">
        <f t="shared" si="13"/>
        <v>-1722347.02</v>
      </c>
      <c r="AQ33" s="22">
        <f t="shared" si="14"/>
        <v>20237.840000000004</v>
      </c>
      <c r="AR33" s="22">
        <f t="shared" si="15"/>
        <v>30994.959999999992</v>
      </c>
      <c r="AS33" s="22">
        <f t="shared" si="16"/>
        <v>-1671114.22</v>
      </c>
      <c r="AU33" s="12">
        <v>0</v>
      </c>
      <c r="AV33" s="12">
        <f t="shared" si="17"/>
        <v>12302478.709999999</v>
      </c>
      <c r="AX33" s="12">
        <f t="shared" si="26"/>
        <v>0</v>
      </c>
      <c r="AY33" s="12">
        <f t="shared" si="26"/>
        <v>0</v>
      </c>
      <c r="AZ33" s="12">
        <f t="shared" si="26"/>
        <v>0</v>
      </c>
      <c r="BA33" s="14">
        <f t="shared" si="18"/>
        <v>0</v>
      </c>
      <c r="BC33" s="12">
        <f t="shared" si="27"/>
        <v>0</v>
      </c>
      <c r="BD33" s="12">
        <f t="shared" si="27"/>
        <v>0</v>
      </c>
      <c r="BE33" s="12">
        <f t="shared" si="27"/>
        <v>0</v>
      </c>
      <c r="BF33" s="14">
        <f t="shared" si="19"/>
        <v>0</v>
      </c>
      <c r="BH33" s="14">
        <f t="shared" si="20"/>
        <v>0</v>
      </c>
      <c r="BI33" s="14">
        <f t="shared" si="2"/>
        <v>0</v>
      </c>
      <c r="BJ33" s="14">
        <f t="shared" si="3"/>
        <v>0</v>
      </c>
      <c r="BK33" s="14">
        <f t="shared" si="21"/>
        <v>0</v>
      </c>
      <c r="BM33" s="22">
        <f t="shared" si="40"/>
        <v>0</v>
      </c>
      <c r="BN33" s="22">
        <f t="shared" si="41"/>
        <v>0</v>
      </c>
      <c r="BO33" s="22">
        <f t="shared" si="42"/>
        <v>0</v>
      </c>
      <c r="BP33" s="22">
        <f t="shared" si="43"/>
        <v>0</v>
      </c>
    </row>
    <row r="34" spans="1:73" x14ac:dyDescent="0.35">
      <c r="A34" t="s">
        <v>204</v>
      </c>
      <c r="B34" t="s">
        <v>205</v>
      </c>
      <c r="C34" t="s">
        <v>126</v>
      </c>
      <c r="D34" s="5">
        <v>-15841014.98</v>
      </c>
      <c r="E34" s="5">
        <v>-2083.33</v>
      </c>
      <c r="F34" s="5">
        <v>-2083.34</v>
      </c>
      <c r="G34" s="5">
        <v>0</v>
      </c>
      <c r="H34" s="5">
        <v>-2083.33</v>
      </c>
      <c r="I34" s="5">
        <v>-2083.33</v>
      </c>
      <c r="J34" s="5">
        <v>-2083.34</v>
      </c>
      <c r="K34" s="5">
        <v>550740.36</v>
      </c>
      <c r="L34" s="5">
        <v>90053.94</v>
      </c>
      <c r="M34" s="5">
        <v>90053.95</v>
      </c>
      <c r="N34" s="5">
        <v>90053.95</v>
      </c>
      <c r="O34" s="5">
        <v>90053.94</v>
      </c>
      <c r="P34" s="5">
        <v>0</v>
      </c>
      <c r="Q34" s="5">
        <v>0</v>
      </c>
      <c r="R34" s="5">
        <v>90053.95</v>
      </c>
      <c r="S34" s="5">
        <v>0</v>
      </c>
      <c r="T34" s="5">
        <v>0</v>
      </c>
      <c r="U34" s="5">
        <v>0</v>
      </c>
      <c r="V34" s="5">
        <v>-1435238.13</v>
      </c>
      <c r="W34" s="5">
        <v>16285659.689999999</v>
      </c>
      <c r="X34" s="5">
        <v>-16285659.689999999</v>
      </c>
      <c r="Y34" s="8">
        <f t="shared" si="6"/>
        <v>-16285659.690000005</v>
      </c>
      <c r="AA34" s="12">
        <v>-5699980.8899999997</v>
      </c>
      <c r="AB34" s="12">
        <v>87115.83</v>
      </c>
      <c r="AC34" s="12">
        <v>-248902.31</v>
      </c>
      <c r="AD34" s="14">
        <f t="shared" si="7"/>
        <v>-5861767.3699999992</v>
      </c>
      <c r="AF34" s="12">
        <f t="shared" si="25"/>
        <v>-3419988.53</v>
      </c>
      <c r="AG34" s="12">
        <f t="shared" si="25"/>
        <v>61726.37</v>
      </c>
      <c r="AH34" s="12">
        <f t="shared" si="25"/>
        <v>-293935.12</v>
      </c>
      <c r="AI34" s="14">
        <f t="shared" si="8"/>
        <v>-3652197.28</v>
      </c>
      <c r="AK34" s="14">
        <f t="shared" si="9"/>
        <v>2279992.36</v>
      </c>
      <c r="AL34" s="14">
        <f t="shared" si="10"/>
        <v>-25389.46</v>
      </c>
      <c r="AM34" s="14">
        <f t="shared" si="11"/>
        <v>-45032.81</v>
      </c>
      <c r="AN34" s="14">
        <f t="shared" si="12"/>
        <v>2209570.09</v>
      </c>
      <c r="AP34" s="22">
        <f t="shared" si="13"/>
        <v>2279992.36</v>
      </c>
      <c r="AQ34" s="22">
        <f t="shared" si="14"/>
        <v>-25389.46</v>
      </c>
      <c r="AR34" s="22">
        <f t="shared" si="15"/>
        <v>-45032.81</v>
      </c>
      <c r="AS34" s="22">
        <f t="shared" si="16"/>
        <v>2209570.09</v>
      </c>
      <c r="AU34" s="12">
        <v>0</v>
      </c>
      <c r="AV34" s="12">
        <f t="shared" si="17"/>
        <v>-16285659.690000005</v>
      </c>
      <c r="AX34" s="12">
        <f t="shared" si="26"/>
        <v>0</v>
      </c>
      <c r="AY34" s="12">
        <f t="shared" si="26"/>
        <v>0</v>
      </c>
      <c r="AZ34" s="12">
        <f t="shared" si="26"/>
        <v>0</v>
      </c>
      <c r="BA34" s="14">
        <f t="shared" si="18"/>
        <v>0</v>
      </c>
      <c r="BC34" s="12">
        <f t="shared" si="27"/>
        <v>0</v>
      </c>
      <c r="BD34" s="12">
        <f t="shared" si="27"/>
        <v>0</v>
      </c>
      <c r="BE34" s="12">
        <f t="shared" si="27"/>
        <v>0</v>
      </c>
      <c r="BF34" s="14">
        <f t="shared" si="19"/>
        <v>0</v>
      </c>
      <c r="BH34" s="14">
        <f t="shared" si="20"/>
        <v>0</v>
      </c>
      <c r="BI34" s="14">
        <f t="shared" si="2"/>
        <v>0</v>
      </c>
      <c r="BJ34" s="14">
        <f t="shared" si="3"/>
        <v>0</v>
      </c>
      <c r="BK34" s="14">
        <f t="shared" si="21"/>
        <v>0</v>
      </c>
      <c r="BM34" s="22">
        <f t="shared" si="40"/>
        <v>0</v>
      </c>
      <c r="BN34" s="22">
        <f t="shared" si="41"/>
        <v>0</v>
      </c>
      <c r="BO34" s="22">
        <f t="shared" si="42"/>
        <v>0</v>
      </c>
      <c r="BP34" s="22">
        <f t="shared" si="43"/>
        <v>0</v>
      </c>
    </row>
    <row r="35" spans="1:73" x14ac:dyDescent="0.35">
      <c r="A35" t="s">
        <v>210</v>
      </c>
      <c r="B35" t="s">
        <v>211</v>
      </c>
      <c r="C35" t="s">
        <v>66</v>
      </c>
      <c r="D35" s="5">
        <v>1632252.6</v>
      </c>
      <c r="E35" s="5">
        <v>-72908.33</v>
      </c>
      <c r="F35" s="5">
        <v>-72908.34</v>
      </c>
      <c r="G35" s="5">
        <v>0</v>
      </c>
      <c r="H35" s="5">
        <v>-72908.33</v>
      </c>
      <c r="I35" s="5">
        <v>-72908.33</v>
      </c>
      <c r="J35" s="5">
        <v>-72908.34</v>
      </c>
      <c r="K35" s="5">
        <v>-72908.33</v>
      </c>
      <c r="L35" s="5">
        <v>-72908.33</v>
      </c>
      <c r="M35" s="5">
        <v>-72908.34</v>
      </c>
      <c r="N35" s="5">
        <v>-72908.33</v>
      </c>
      <c r="O35" s="5">
        <v>-72908.33</v>
      </c>
      <c r="P35" s="5">
        <v>0</v>
      </c>
      <c r="Q35" s="5">
        <v>0</v>
      </c>
      <c r="R35" s="5">
        <v>-72908.34</v>
      </c>
      <c r="S35" s="5">
        <v>0</v>
      </c>
      <c r="T35" s="5">
        <v>0</v>
      </c>
      <c r="U35" s="5">
        <v>0</v>
      </c>
      <c r="V35" s="5">
        <v>728603.06</v>
      </c>
      <c r="W35" s="5">
        <v>-1558863.99</v>
      </c>
      <c r="X35" s="5">
        <v>1558863.99</v>
      </c>
      <c r="Y35" s="8">
        <f t="shared" si="6"/>
        <v>1558863.9899999998</v>
      </c>
      <c r="AA35" s="12">
        <v>545602.39</v>
      </c>
      <c r="AB35" s="12">
        <v>-9393.16</v>
      </c>
      <c r="AC35" s="12">
        <v>26837.51</v>
      </c>
      <c r="AD35" s="14">
        <f t="shared" si="7"/>
        <v>563046.74</v>
      </c>
      <c r="AF35" s="12">
        <f t="shared" si="25"/>
        <v>327361.44</v>
      </c>
      <c r="AG35" s="12">
        <f t="shared" si="25"/>
        <v>-5908.45</v>
      </c>
      <c r="AH35" s="12">
        <f t="shared" si="25"/>
        <v>28135.48</v>
      </c>
      <c r="AI35" s="14">
        <f t="shared" si="8"/>
        <v>349588.47</v>
      </c>
      <c r="AK35" s="14">
        <f t="shared" si="9"/>
        <v>-218240.95</v>
      </c>
      <c r="AL35" s="14">
        <f t="shared" si="10"/>
        <v>3484.71</v>
      </c>
      <c r="AM35" s="14">
        <f t="shared" si="11"/>
        <v>1297.9700000000012</v>
      </c>
      <c r="AN35" s="14">
        <f t="shared" si="12"/>
        <v>-213458.27000000002</v>
      </c>
      <c r="AP35" s="22">
        <f t="shared" si="13"/>
        <v>-218240.95</v>
      </c>
      <c r="AQ35" s="22">
        <f t="shared" si="14"/>
        <v>3484.71</v>
      </c>
      <c r="AR35" s="22">
        <f t="shared" si="15"/>
        <v>1297.9700000000012</v>
      </c>
      <c r="AS35" s="22">
        <f t="shared" si="16"/>
        <v>-213458.27000000002</v>
      </c>
      <c r="AU35" s="12">
        <v>0</v>
      </c>
      <c r="AV35" s="12">
        <f t="shared" si="17"/>
        <v>1558863.9899999998</v>
      </c>
      <c r="AX35" s="12">
        <f t="shared" si="26"/>
        <v>0</v>
      </c>
      <c r="AY35" s="12">
        <f t="shared" si="26"/>
        <v>0</v>
      </c>
      <c r="AZ35" s="12">
        <f t="shared" si="26"/>
        <v>0</v>
      </c>
      <c r="BA35" s="14">
        <f t="shared" si="18"/>
        <v>0</v>
      </c>
      <c r="BC35" s="12">
        <f t="shared" si="27"/>
        <v>0</v>
      </c>
      <c r="BD35" s="12">
        <f t="shared" si="27"/>
        <v>0</v>
      </c>
      <c r="BE35" s="12">
        <f t="shared" si="27"/>
        <v>0</v>
      </c>
      <c r="BF35" s="14">
        <f t="shared" si="19"/>
        <v>0</v>
      </c>
      <c r="BH35" s="14">
        <f t="shared" si="20"/>
        <v>0</v>
      </c>
      <c r="BI35" s="14">
        <f t="shared" si="2"/>
        <v>0</v>
      </c>
      <c r="BJ35" s="14">
        <f t="shared" si="3"/>
        <v>0</v>
      </c>
      <c r="BK35" s="14">
        <f t="shared" si="21"/>
        <v>0</v>
      </c>
      <c r="BM35" s="22">
        <f t="shared" si="40"/>
        <v>0</v>
      </c>
      <c r="BN35" s="22">
        <f t="shared" si="41"/>
        <v>0</v>
      </c>
      <c r="BO35" s="22">
        <f t="shared" si="42"/>
        <v>0</v>
      </c>
      <c r="BP35" s="22">
        <f t="shared" si="43"/>
        <v>0</v>
      </c>
    </row>
    <row r="36" spans="1:73" x14ac:dyDescent="0.35">
      <c r="A36" t="s">
        <v>208</v>
      </c>
      <c r="B36" t="s">
        <v>209</v>
      </c>
      <c r="C36" t="s">
        <v>126</v>
      </c>
      <c r="D36" s="5">
        <v>-1946127.31</v>
      </c>
      <c r="E36" s="5">
        <v>-9583.33</v>
      </c>
      <c r="F36" s="5">
        <v>-9583.34</v>
      </c>
      <c r="G36" s="5">
        <v>0</v>
      </c>
      <c r="H36" s="5">
        <v>-9583.33</v>
      </c>
      <c r="I36" s="5">
        <v>-9583.33</v>
      </c>
      <c r="J36" s="5">
        <v>-9583.34</v>
      </c>
      <c r="K36" s="5">
        <v>90576.69</v>
      </c>
      <c r="L36" s="5">
        <v>7110</v>
      </c>
      <c r="M36" s="5">
        <v>7110</v>
      </c>
      <c r="N36" s="5">
        <v>7110</v>
      </c>
      <c r="O36" s="5">
        <v>7110</v>
      </c>
      <c r="P36" s="5">
        <v>0</v>
      </c>
      <c r="Q36" s="5">
        <v>0</v>
      </c>
      <c r="R36" s="5">
        <v>7110.01</v>
      </c>
      <c r="S36" s="5">
        <v>0</v>
      </c>
      <c r="T36" s="5">
        <v>0</v>
      </c>
      <c r="U36" s="5">
        <v>0</v>
      </c>
      <c r="V36" s="5">
        <v>-59303.95</v>
      </c>
      <c r="W36" s="5">
        <v>1927221.23</v>
      </c>
      <c r="X36" s="5">
        <v>-1927221.23</v>
      </c>
      <c r="Y36" s="8">
        <f t="shared" si="6"/>
        <v>-1927221.2300000004</v>
      </c>
      <c r="AA36" s="12">
        <v>-674527.44</v>
      </c>
      <c r="AB36" s="12">
        <v>10452.969999999999</v>
      </c>
      <c r="AC36" s="12">
        <v>-29865.65</v>
      </c>
      <c r="AD36" s="14">
        <f t="shared" si="7"/>
        <v>-693940.12</v>
      </c>
      <c r="AF36" s="12">
        <f t="shared" si="25"/>
        <v>-404716.46</v>
      </c>
      <c r="AG36" s="12">
        <f t="shared" si="25"/>
        <v>7304.61</v>
      </c>
      <c r="AH36" s="12">
        <f t="shared" si="25"/>
        <v>-34783.85</v>
      </c>
      <c r="AI36" s="14">
        <f t="shared" si="8"/>
        <v>-432195.7</v>
      </c>
      <c r="AK36" s="14">
        <f t="shared" si="9"/>
        <v>269810.97999999992</v>
      </c>
      <c r="AL36" s="14">
        <f t="shared" si="10"/>
        <v>-3148.3599999999997</v>
      </c>
      <c r="AM36" s="14">
        <f t="shared" si="11"/>
        <v>-4918.1999999999971</v>
      </c>
      <c r="AN36" s="14">
        <f t="shared" si="12"/>
        <v>261744.41999999993</v>
      </c>
      <c r="AP36" s="22">
        <f t="shared" si="13"/>
        <v>269810.97999999992</v>
      </c>
      <c r="AQ36" s="22">
        <f t="shared" si="14"/>
        <v>-3148.3599999999997</v>
      </c>
      <c r="AR36" s="22">
        <f t="shared" si="15"/>
        <v>-4918.1999999999971</v>
      </c>
      <c r="AS36" s="22">
        <f t="shared" si="16"/>
        <v>261744.41999999993</v>
      </c>
      <c r="AU36" s="12">
        <v>0</v>
      </c>
      <c r="AV36" s="12">
        <f t="shared" si="17"/>
        <v>-1927221.2300000004</v>
      </c>
      <c r="AX36" s="12">
        <f t="shared" si="26"/>
        <v>0</v>
      </c>
      <c r="AY36" s="12">
        <f t="shared" si="26"/>
        <v>0</v>
      </c>
      <c r="AZ36" s="12">
        <f t="shared" si="26"/>
        <v>0</v>
      </c>
      <c r="BA36" s="14">
        <f t="shared" si="18"/>
        <v>0</v>
      </c>
      <c r="BC36" s="12">
        <f t="shared" si="27"/>
        <v>0</v>
      </c>
      <c r="BD36" s="12">
        <f t="shared" si="27"/>
        <v>0</v>
      </c>
      <c r="BE36" s="12">
        <f t="shared" si="27"/>
        <v>0</v>
      </c>
      <c r="BF36" s="14">
        <f t="shared" si="19"/>
        <v>0</v>
      </c>
      <c r="BH36" s="14">
        <f t="shared" si="20"/>
        <v>0</v>
      </c>
      <c r="BI36" s="14">
        <f t="shared" si="2"/>
        <v>0</v>
      </c>
      <c r="BJ36" s="14">
        <f t="shared" si="3"/>
        <v>0</v>
      </c>
      <c r="BK36" s="14">
        <f t="shared" si="21"/>
        <v>0</v>
      </c>
      <c r="BM36" s="22">
        <f t="shared" si="40"/>
        <v>0</v>
      </c>
      <c r="BN36" s="22">
        <f t="shared" si="41"/>
        <v>0</v>
      </c>
      <c r="BO36" s="22">
        <f t="shared" si="42"/>
        <v>0</v>
      </c>
      <c r="BP36" s="22">
        <f t="shared" si="43"/>
        <v>0</v>
      </c>
    </row>
    <row r="37" spans="1:73" x14ac:dyDescent="0.35">
      <c r="A37" t="s">
        <v>228</v>
      </c>
      <c r="B37" t="s">
        <v>229</v>
      </c>
      <c r="C37" t="s">
        <v>126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-532792.21</v>
      </c>
      <c r="Y37" s="8">
        <f t="shared" si="6"/>
        <v>-532792.21</v>
      </c>
      <c r="AA37" s="12">
        <v>-186477.27</v>
      </c>
      <c r="AB37" s="12">
        <v>3365.68</v>
      </c>
      <c r="AC37" s="12">
        <v>-9616.2099999999991</v>
      </c>
      <c r="AD37" s="14">
        <f t="shared" si="7"/>
        <v>-192727.8</v>
      </c>
      <c r="AF37" s="12">
        <f t="shared" si="25"/>
        <v>-111886.36</v>
      </c>
      <c r="AG37" s="12">
        <f t="shared" si="25"/>
        <v>2019.4</v>
      </c>
      <c r="AH37" s="12">
        <f t="shared" si="25"/>
        <v>-9616.2099999999991</v>
      </c>
      <c r="AI37" s="14">
        <f t="shared" si="8"/>
        <v>-119483.17000000001</v>
      </c>
      <c r="AK37" s="14">
        <f t="shared" si="9"/>
        <v>74590.909999999989</v>
      </c>
      <c r="AL37" s="14">
        <f t="shared" si="10"/>
        <v>-1346.2799999999997</v>
      </c>
      <c r="AM37" s="14">
        <f t="shared" si="11"/>
        <v>0</v>
      </c>
      <c r="AN37" s="14">
        <f t="shared" si="12"/>
        <v>73244.62999999999</v>
      </c>
      <c r="AP37" s="22">
        <f t="shared" si="13"/>
        <v>74590.909999999989</v>
      </c>
      <c r="AQ37" s="22">
        <f t="shared" si="14"/>
        <v>-1346.2799999999997</v>
      </c>
      <c r="AR37" s="22">
        <f t="shared" si="15"/>
        <v>0</v>
      </c>
      <c r="AS37" s="22">
        <f t="shared" si="16"/>
        <v>73244.62999999999</v>
      </c>
      <c r="AU37" s="12">
        <v>0</v>
      </c>
      <c r="AV37" s="12">
        <f t="shared" si="17"/>
        <v>-532792.21</v>
      </c>
      <c r="AX37" s="12">
        <f t="shared" si="26"/>
        <v>0</v>
      </c>
      <c r="AY37" s="12">
        <f t="shared" si="26"/>
        <v>0</v>
      </c>
      <c r="AZ37" s="12">
        <f t="shared" si="26"/>
        <v>0</v>
      </c>
      <c r="BA37" s="14">
        <f t="shared" si="18"/>
        <v>0</v>
      </c>
      <c r="BC37" s="12">
        <f t="shared" si="27"/>
        <v>0</v>
      </c>
      <c r="BD37" s="12">
        <f t="shared" si="27"/>
        <v>0</v>
      </c>
      <c r="BE37" s="12">
        <f t="shared" si="27"/>
        <v>0</v>
      </c>
      <c r="BF37" s="14">
        <f t="shared" si="19"/>
        <v>0</v>
      </c>
      <c r="BH37" s="14">
        <f t="shared" si="20"/>
        <v>0</v>
      </c>
      <c r="BI37" s="14">
        <f t="shared" si="2"/>
        <v>0</v>
      </c>
      <c r="BJ37" s="14">
        <f t="shared" si="3"/>
        <v>0</v>
      </c>
      <c r="BK37" s="14">
        <f t="shared" si="21"/>
        <v>0</v>
      </c>
      <c r="BM37" s="22">
        <f t="shared" si="40"/>
        <v>0</v>
      </c>
      <c r="BN37" s="22">
        <f t="shared" si="41"/>
        <v>0</v>
      </c>
      <c r="BO37" s="22">
        <f t="shared" si="42"/>
        <v>0</v>
      </c>
      <c r="BP37" s="22">
        <f t="shared" si="43"/>
        <v>0</v>
      </c>
    </row>
    <row r="38" spans="1:73" x14ac:dyDescent="0.35">
      <c r="A38" t="s">
        <v>230</v>
      </c>
      <c r="B38" t="s">
        <v>231</v>
      </c>
      <c r="C38" t="s">
        <v>126</v>
      </c>
      <c r="D38" s="5">
        <v>0</v>
      </c>
      <c r="E38" s="5">
        <v>-506250</v>
      </c>
      <c r="F38" s="5">
        <v>-506250</v>
      </c>
      <c r="G38" s="5">
        <v>0</v>
      </c>
      <c r="H38" s="5">
        <v>-506250</v>
      </c>
      <c r="I38" s="5">
        <v>-506250</v>
      </c>
      <c r="J38" s="5">
        <v>-506250</v>
      </c>
      <c r="K38" s="5">
        <v>-506250</v>
      </c>
      <c r="L38" s="5">
        <v>-506250</v>
      </c>
      <c r="M38" s="5">
        <v>-506250</v>
      </c>
      <c r="N38" s="5">
        <v>-506250</v>
      </c>
      <c r="O38" s="5">
        <v>-506250</v>
      </c>
      <c r="P38" s="5">
        <v>-2219857.09</v>
      </c>
      <c r="Q38" s="5">
        <v>0</v>
      </c>
      <c r="R38" s="5">
        <v>-506250</v>
      </c>
      <c r="S38" s="5">
        <v>0</v>
      </c>
      <c r="T38" s="5">
        <v>0</v>
      </c>
      <c r="U38" s="5">
        <v>0</v>
      </c>
      <c r="V38" s="5">
        <v>1749912.6</v>
      </c>
      <c r="W38" s="5">
        <v>6038694.4900000002</v>
      </c>
      <c r="X38" s="5">
        <v>-6038694.4900000002</v>
      </c>
      <c r="Y38" s="8">
        <f t="shared" si="6"/>
        <v>-6038694.4900000002</v>
      </c>
      <c r="AA38" s="12">
        <v>-2113543.0699999998</v>
      </c>
      <c r="AB38" s="12">
        <v>38146.74</v>
      </c>
      <c r="AC38" s="12">
        <v>-108990.65</v>
      </c>
      <c r="AD38" s="14">
        <f t="shared" si="7"/>
        <v>-2184386.98</v>
      </c>
      <c r="AF38" s="12">
        <f t="shared" si="25"/>
        <v>-1268125.8400000001</v>
      </c>
      <c r="AG38" s="12">
        <f t="shared" si="25"/>
        <v>22888.03</v>
      </c>
      <c r="AH38" s="12">
        <f t="shared" si="25"/>
        <v>-108990.63</v>
      </c>
      <c r="AI38" s="14">
        <f t="shared" si="8"/>
        <v>-1354228.44</v>
      </c>
      <c r="AK38" s="14">
        <f t="shared" si="9"/>
        <v>845417.22999999975</v>
      </c>
      <c r="AL38" s="14">
        <f t="shared" si="10"/>
        <v>-15258.71</v>
      </c>
      <c r="AM38" s="14">
        <f t="shared" si="11"/>
        <v>1.9999999989522621E-2</v>
      </c>
      <c r="AN38" s="14">
        <f t="shared" si="12"/>
        <v>830158.5399999998</v>
      </c>
      <c r="AP38" s="22">
        <f t="shared" si="13"/>
        <v>845417.22999999975</v>
      </c>
      <c r="AQ38" s="22">
        <f t="shared" si="14"/>
        <v>-15258.71</v>
      </c>
      <c r="AR38" s="22">
        <f t="shared" si="15"/>
        <v>1.9999999989522621E-2</v>
      </c>
      <c r="AS38" s="22">
        <f t="shared" si="16"/>
        <v>830158.5399999998</v>
      </c>
      <c r="AU38" s="12">
        <v>0</v>
      </c>
      <c r="AV38" s="12">
        <f t="shared" si="17"/>
        <v>-6038694.4900000002</v>
      </c>
      <c r="AX38" s="12">
        <f t="shared" si="26"/>
        <v>0</v>
      </c>
      <c r="AY38" s="12">
        <f t="shared" si="26"/>
        <v>0</v>
      </c>
      <c r="AZ38" s="12">
        <f t="shared" si="26"/>
        <v>0</v>
      </c>
      <c r="BA38" s="14">
        <f t="shared" si="18"/>
        <v>0</v>
      </c>
      <c r="BC38" s="12">
        <f t="shared" si="27"/>
        <v>0</v>
      </c>
      <c r="BD38" s="12">
        <f t="shared" si="27"/>
        <v>0</v>
      </c>
      <c r="BE38" s="12">
        <f t="shared" si="27"/>
        <v>0</v>
      </c>
      <c r="BF38" s="14">
        <f t="shared" si="19"/>
        <v>0</v>
      </c>
      <c r="BH38" s="14">
        <f t="shared" si="20"/>
        <v>0</v>
      </c>
      <c r="BI38" s="14">
        <f t="shared" si="2"/>
        <v>0</v>
      </c>
      <c r="BJ38" s="14">
        <f t="shared" si="3"/>
        <v>0</v>
      </c>
      <c r="BK38" s="14">
        <f t="shared" si="21"/>
        <v>0</v>
      </c>
      <c r="BM38" s="22">
        <f t="shared" si="40"/>
        <v>0</v>
      </c>
      <c r="BN38" s="22">
        <f t="shared" si="41"/>
        <v>0</v>
      </c>
      <c r="BO38" s="22">
        <f t="shared" si="42"/>
        <v>0</v>
      </c>
      <c r="BP38" s="22">
        <f t="shared" si="43"/>
        <v>0</v>
      </c>
    </row>
    <row r="39" spans="1:73" x14ac:dyDescent="0.35">
      <c r="A39" t="s">
        <v>186</v>
      </c>
      <c r="B39" t="s">
        <v>187</v>
      </c>
      <c r="C39" t="s">
        <v>126</v>
      </c>
      <c r="D39" s="5">
        <v>-31912280.309999999</v>
      </c>
      <c r="E39" s="5">
        <v>21869.17</v>
      </c>
      <c r="F39" s="5">
        <v>21869.16</v>
      </c>
      <c r="G39" s="5">
        <v>0</v>
      </c>
      <c r="H39" s="5">
        <v>21869.17</v>
      </c>
      <c r="I39" s="5">
        <v>21869.17</v>
      </c>
      <c r="J39" s="5">
        <v>21869.16</v>
      </c>
      <c r="K39" s="5">
        <v>-209012.33</v>
      </c>
      <c r="L39" s="5">
        <v>-16611.080000000002</v>
      </c>
      <c r="M39" s="5">
        <v>-16611.09</v>
      </c>
      <c r="N39" s="5">
        <v>-16611.080000000002</v>
      </c>
      <c r="O39" s="5">
        <v>-16611.080000000002</v>
      </c>
      <c r="P39" s="5">
        <v>0</v>
      </c>
      <c r="Q39" s="5">
        <v>0</v>
      </c>
      <c r="R39" s="5">
        <v>-16611.09</v>
      </c>
      <c r="S39" s="5">
        <v>0</v>
      </c>
      <c r="T39" s="5">
        <v>0</v>
      </c>
      <c r="U39" s="5">
        <v>0</v>
      </c>
      <c r="V39" s="5">
        <v>-16611.080000000002</v>
      </c>
      <c r="W39" s="5">
        <v>32111613.309999999</v>
      </c>
      <c r="X39" s="5">
        <v>-32111613.309999999</v>
      </c>
      <c r="Y39" s="8">
        <f t="shared" si="6"/>
        <v>-32111613.309999984</v>
      </c>
      <c r="AA39" s="12">
        <v>-11239064.65</v>
      </c>
      <c r="AB39" s="12">
        <v>171344.15</v>
      </c>
      <c r="AC39" s="12">
        <v>-489554.65</v>
      </c>
      <c r="AD39" s="14">
        <f t="shared" si="7"/>
        <v>-11557275.15</v>
      </c>
      <c r="AF39" s="12">
        <f t="shared" si="25"/>
        <v>-6743438.7999999998</v>
      </c>
      <c r="AG39" s="12">
        <f t="shared" si="25"/>
        <v>121710.36</v>
      </c>
      <c r="AH39" s="12">
        <f t="shared" si="25"/>
        <v>-579573.13</v>
      </c>
      <c r="AI39" s="14">
        <f t="shared" si="8"/>
        <v>-7201301.5699999994</v>
      </c>
      <c r="AK39" s="14">
        <f t="shared" si="9"/>
        <v>4495625.8500000006</v>
      </c>
      <c r="AL39" s="14">
        <f t="shared" si="10"/>
        <v>-49633.789999999994</v>
      </c>
      <c r="AM39" s="14">
        <f t="shared" si="11"/>
        <v>-90018.479999999981</v>
      </c>
      <c r="AN39" s="14">
        <f t="shared" si="12"/>
        <v>4355973.58</v>
      </c>
      <c r="AP39" s="22">
        <f t="shared" si="13"/>
        <v>4495625.8500000006</v>
      </c>
      <c r="AQ39" s="22">
        <f t="shared" si="14"/>
        <v>-49633.789999999994</v>
      </c>
      <c r="AR39" s="22">
        <f t="shared" si="15"/>
        <v>-90018.479999999981</v>
      </c>
      <c r="AS39" s="22">
        <f t="shared" si="16"/>
        <v>4355973.58</v>
      </c>
      <c r="AU39" s="12">
        <v>0</v>
      </c>
      <c r="AV39" s="12">
        <f t="shared" si="17"/>
        <v>-32111613.309999984</v>
      </c>
      <c r="AX39" s="12">
        <f t="shared" si="26"/>
        <v>0</v>
      </c>
      <c r="AY39" s="12">
        <f t="shared" si="26"/>
        <v>0</v>
      </c>
      <c r="AZ39" s="12">
        <f t="shared" si="26"/>
        <v>0</v>
      </c>
      <c r="BA39" s="14">
        <f t="shared" si="18"/>
        <v>0</v>
      </c>
      <c r="BC39" s="12">
        <f t="shared" si="27"/>
        <v>0</v>
      </c>
      <c r="BD39" s="12">
        <f t="shared" si="27"/>
        <v>0</v>
      </c>
      <c r="BE39" s="12">
        <f t="shared" si="27"/>
        <v>0</v>
      </c>
      <c r="BF39" s="14">
        <f t="shared" si="19"/>
        <v>0</v>
      </c>
      <c r="BH39" s="14">
        <f t="shared" si="20"/>
        <v>0</v>
      </c>
      <c r="BI39" s="14">
        <f t="shared" si="2"/>
        <v>0</v>
      </c>
      <c r="BJ39" s="14">
        <f t="shared" si="3"/>
        <v>0</v>
      </c>
      <c r="BK39" s="14">
        <f t="shared" si="21"/>
        <v>0</v>
      </c>
      <c r="BM39" s="22">
        <f t="shared" si="40"/>
        <v>0</v>
      </c>
      <c r="BN39" s="22">
        <f t="shared" si="41"/>
        <v>0</v>
      </c>
      <c r="BO39" s="22">
        <f t="shared" si="42"/>
        <v>0</v>
      </c>
      <c r="BP39" s="22">
        <f t="shared" si="43"/>
        <v>0</v>
      </c>
    </row>
    <row r="40" spans="1:73" x14ac:dyDescent="0.35">
      <c r="A40" t="s">
        <v>232</v>
      </c>
      <c r="B40" t="s">
        <v>233</v>
      </c>
      <c r="C40" t="s">
        <v>94</v>
      </c>
      <c r="D40" s="5">
        <v>-279904616.51999998</v>
      </c>
      <c r="E40" s="5">
        <v>435213.91</v>
      </c>
      <c r="F40" s="5">
        <v>435213.91</v>
      </c>
      <c r="G40" s="5">
        <v>0</v>
      </c>
      <c r="H40" s="5">
        <v>435213.9</v>
      </c>
      <c r="I40" s="5">
        <v>435213.91</v>
      </c>
      <c r="J40" s="5">
        <v>435213.91</v>
      </c>
      <c r="K40" s="5">
        <v>435213.91</v>
      </c>
      <c r="L40" s="5">
        <v>435213.9</v>
      </c>
      <c r="M40" s="5">
        <v>435213.91</v>
      </c>
      <c r="N40" s="5">
        <v>-3385057.43</v>
      </c>
      <c r="O40" s="5">
        <v>10739.31</v>
      </c>
      <c r="P40" s="5">
        <v>-5900631.6200000001</v>
      </c>
      <c r="Q40" s="5">
        <v>0</v>
      </c>
      <c r="R40" s="5">
        <v>10739.32</v>
      </c>
      <c r="S40" s="5">
        <v>0</v>
      </c>
      <c r="T40" s="5">
        <v>0</v>
      </c>
      <c r="U40" s="5">
        <v>0</v>
      </c>
      <c r="V40" s="5">
        <v>108177.07</v>
      </c>
      <c r="W40" s="5">
        <v>0</v>
      </c>
      <c r="X40" s="5">
        <v>0</v>
      </c>
      <c r="Y40" s="8">
        <f t="shared" si="6"/>
        <v>-285578938.6099999</v>
      </c>
      <c r="AA40" s="12">
        <v>-101607515.64</v>
      </c>
      <c r="AD40" s="14">
        <f t="shared" si="7"/>
        <v>-101607515.64</v>
      </c>
      <c r="AF40" s="18">
        <v>-60948179.310000002</v>
      </c>
      <c r="AG40" s="19"/>
      <c r="AH40" s="19"/>
      <c r="AI40" s="14">
        <f t="shared" si="8"/>
        <v>-60948179.310000002</v>
      </c>
      <c r="AK40" s="14">
        <f t="shared" si="9"/>
        <v>40659336.329999998</v>
      </c>
      <c r="AL40" s="14">
        <f t="shared" si="10"/>
        <v>0</v>
      </c>
      <c r="AM40" s="14">
        <f t="shared" si="11"/>
        <v>0</v>
      </c>
      <c r="AN40" s="14">
        <f t="shared" si="12"/>
        <v>40659336.329999998</v>
      </c>
      <c r="AP40" s="28">
        <f t="shared" si="13"/>
        <v>40659336.329999998</v>
      </c>
      <c r="AQ40" s="28">
        <f t="shared" si="14"/>
        <v>0</v>
      </c>
      <c r="AR40" s="28">
        <f t="shared" si="15"/>
        <v>0</v>
      </c>
      <c r="AS40" s="28">
        <f t="shared" si="16"/>
        <v>40659336.329999998</v>
      </c>
      <c r="AU40" s="18">
        <v>-218999.4</v>
      </c>
      <c r="AV40" s="12">
        <f t="shared" si="17"/>
        <v>-285797938.00999987</v>
      </c>
      <c r="AX40" s="18">
        <f>'Plant from Rpt 120'!AX9</f>
        <v>-74126.390000000596</v>
      </c>
      <c r="AY40" s="19"/>
      <c r="AZ40" s="19"/>
      <c r="BA40" s="14">
        <f t="shared" si="18"/>
        <v>-74126.390000000596</v>
      </c>
      <c r="BC40" s="18">
        <f>'Plant from Rpt 120'!BC9</f>
        <v>-44415.969999998808</v>
      </c>
      <c r="BD40" s="19"/>
      <c r="BE40" s="19"/>
      <c r="BF40" s="14">
        <f t="shared" si="19"/>
        <v>-44415.969999998808</v>
      </c>
      <c r="BH40" s="14">
        <f t="shared" si="20"/>
        <v>29710.420000001788</v>
      </c>
      <c r="BI40" s="14">
        <f t="shared" si="2"/>
        <v>0</v>
      </c>
      <c r="BJ40" s="14">
        <f t="shared" si="3"/>
        <v>0</v>
      </c>
      <c r="BK40" s="14">
        <f t="shared" si="21"/>
        <v>29710.420000001788</v>
      </c>
      <c r="BM40" s="28">
        <f t="shared" si="40"/>
        <v>29710.420000001788</v>
      </c>
      <c r="BN40" s="28">
        <f t="shared" si="41"/>
        <v>0</v>
      </c>
      <c r="BO40" s="28">
        <f t="shared" si="42"/>
        <v>0</v>
      </c>
      <c r="BP40" s="28">
        <f t="shared" si="43"/>
        <v>29710.420000001788</v>
      </c>
      <c r="BQ40" s="1" t="s">
        <v>298</v>
      </c>
      <c r="BR40" s="33">
        <f t="shared" ref="BR40:BR41" si="44">AP40+BM40</f>
        <v>40689046.75</v>
      </c>
      <c r="BS40" s="33">
        <f t="shared" ref="BS40:BS41" si="45">AQ40+BN40</f>
        <v>0</v>
      </c>
      <c r="BT40" s="33">
        <f t="shared" ref="BT40:BT41" si="46">AR40+BO40</f>
        <v>0</v>
      </c>
      <c r="BU40" s="33">
        <f t="shared" ref="BU40:BU41" si="47">AS40+BP40</f>
        <v>40689046.75</v>
      </c>
    </row>
    <row r="41" spans="1:73" x14ac:dyDescent="0.35">
      <c r="A41" t="s">
        <v>234</v>
      </c>
      <c r="B41" t="s">
        <v>235</v>
      </c>
      <c r="C41" t="s">
        <v>94</v>
      </c>
      <c r="D41" s="5">
        <v>-276388498.36000001</v>
      </c>
      <c r="E41" s="5">
        <v>397424.04</v>
      </c>
      <c r="F41" s="5">
        <v>397424.04</v>
      </c>
      <c r="G41" s="5">
        <v>0</v>
      </c>
      <c r="H41" s="5">
        <v>397424.03</v>
      </c>
      <c r="I41" s="5">
        <v>397424.04</v>
      </c>
      <c r="J41" s="5">
        <v>397424.04</v>
      </c>
      <c r="K41" s="5">
        <v>397424.04</v>
      </c>
      <c r="L41" s="5">
        <v>397424.03</v>
      </c>
      <c r="M41" s="5">
        <v>397424.04</v>
      </c>
      <c r="N41" s="5">
        <v>-3422908.66</v>
      </c>
      <c r="O41" s="5">
        <v>-27057.37</v>
      </c>
      <c r="P41" s="5">
        <v>-5901515.4299999997</v>
      </c>
      <c r="Q41" s="5">
        <v>0</v>
      </c>
      <c r="R41" s="5">
        <v>-27057.38</v>
      </c>
      <c r="S41" s="5">
        <v>0</v>
      </c>
      <c r="T41" s="5">
        <v>0</v>
      </c>
      <c r="U41" s="5">
        <v>0</v>
      </c>
      <c r="V41" s="5">
        <v>70329.95</v>
      </c>
      <c r="W41" s="5">
        <v>0</v>
      </c>
      <c r="X41" s="5">
        <v>0</v>
      </c>
      <c r="Y41" s="8">
        <f t="shared" si="6"/>
        <v>-282517314.94999999</v>
      </c>
      <c r="AB41" s="12">
        <v>1487942.2</v>
      </c>
      <c r="AC41" s="12">
        <v>-4251363.62</v>
      </c>
      <c r="AD41" s="14">
        <f t="shared" si="7"/>
        <v>-2763421.42</v>
      </c>
      <c r="AF41" s="19"/>
      <c r="AG41" s="18">
        <v>1088431.6499999999</v>
      </c>
      <c r="AH41" s="18">
        <v>-5183007.79</v>
      </c>
      <c r="AI41" s="14">
        <f t="shared" si="8"/>
        <v>-4094576.14</v>
      </c>
      <c r="AK41" s="14">
        <f t="shared" si="9"/>
        <v>0</v>
      </c>
      <c r="AL41" s="14">
        <f t="shared" si="10"/>
        <v>-399510.55000000005</v>
      </c>
      <c r="AM41" s="14">
        <f t="shared" si="11"/>
        <v>-931644.16999999993</v>
      </c>
      <c r="AN41" s="14">
        <f t="shared" si="12"/>
        <v>-1331154.72</v>
      </c>
      <c r="AP41" s="28">
        <f t="shared" si="13"/>
        <v>0</v>
      </c>
      <c r="AQ41" s="28">
        <f t="shared" si="14"/>
        <v>-399510.55000000005</v>
      </c>
      <c r="AR41" s="28">
        <f t="shared" si="15"/>
        <v>-931644.16999999993</v>
      </c>
      <c r="AS41" s="28">
        <f t="shared" si="16"/>
        <v>-1331154.72</v>
      </c>
      <c r="AU41" s="18">
        <v>-218953.01</v>
      </c>
      <c r="AV41" s="12">
        <f t="shared" si="17"/>
        <v>-282736267.95999998</v>
      </c>
      <c r="AX41" s="19"/>
      <c r="AY41" s="18">
        <f>'Plant from Rpt 120'!AY10</f>
        <v>1598.2800000000279</v>
      </c>
      <c r="AZ41" s="18">
        <f>'Plant from Rpt 120'!AZ10</f>
        <v>-4566.9699999997392</v>
      </c>
      <c r="BA41" s="14">
        <f t="shared" si="18"/>
        <v>-2968.6899999997113</v>
      </c>
      <c r="BC41" s="19"/>
      <c r="BD41" s="18">
        <f>'Plant from Rpt 120'!BD10</f>
        <v>801.45000000018626</v>
      </c>
      <c r="BE41" s="18">
        <f>'Plant from Rpt 120'!BE10</f>
        <v>-3816.5599999995902</v>
      </c>
      <c r="BF41" s="14">
        <f t="shared" si="19"/>
        <v>-3015.109999999404</v>
      </c>
      <c r="BH41" s="14">
        <f t="shared" si="20"/>
        <v>0</v>
      </c>
      <c r="BI41" s="14">
        <f t="shared" si="2"/>
        <v>-796.82999999984168</v>
      </c>
      <c r="BJ41" s="14">
        <f t="shared" si="3"/>
        <v>750.41000000014901</v>
      </c>
      <c r="BK41" s="14">
        <f t="shared" si="21"/>
        <v>-46.419999999692664</v>
      </c>
      <c r="BM41" s="28">
        <f t="shared" si="40"/>
        <v>0</v>
      </c>
      <c r="BN41" s="28">
        <f t="shared" si="41"/>
        <v>-796.82999999984168</v>
      </c>
      <c r="BO41" s="28">
        <f t="shared" si="42"/>
        <v>750.41000000014901</v>
      </c>
      <c r="BP41" s="28">
        <f t="shared" si="43"/>
        <v>-46.419999999692664</v>
      </c>
      <c r="BQ41" s="1" t="s">
        <v>298</v>
      </c>
      <c r="BR41" s="33">
        <f t="shared" si="44"/>
        <v>0</v>
      </c>
      <c r="BS41" s="33">
        <f t="shared" si="45"/>
        <v>-400307.37999999989</v>
      </c>
      <c r="BT41" s="33">
        <f t="shared" si="46"/>
        <v>-930893.75999999978</v>
      </c>
      <c r="BU41" s="33">
        <f t="shared" si="47"/>
        <v>-1331201.1399999997</v>
      </c>
    </row>
    <row r="42" spans="1:73" x14ac:dyDescent="0.35">
      <c r="A42" t="s">
        <v>252</v>
      </c>
      <c r="B42" t="s">
        <v>253</v>
      </c>
      <c r="C42" t="s">
        <v>94</v>
      </c>
      <c r="D42" s="5">
        <v>3935403.41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8">
        <f t="shared" si="6"/>
        <v>3935403.41</v>
      </c>
      <c r="AA42" s="12">
        <v>1377391.19</v>
      </c>
      <c r="AB42" s="12">
        <v>-24860.14</v>
      </c>
      <c r="AC42" s="12">
        <v>71028.95</v>
      </c>
      <c r="AD42" s="14">
        <f t="shared" si="7"/>
        <v>1423560</v>
      </c>
      <c r="AF42" s="12">
        <f t="shared" si="25"/>
        <v>826434.72</v>
      </c>
      <c r="AG42" s="12">
        <f t="shared" si="25"/>
        <v>-14916.08</v>
      </c>
      <c r="AH42" s="12">
        <f t="shared" si="25"/>
        <v>71028.95</v>
      </c>
      <c r="AI42" s="14">
        <f t="shared" si="8"/>
        <v>882547.59</v>
      </c>
      <c r="AK42" s="14">
        <f t="shared" si="9"/>
        <v>-550956.47</v>
      </c>
      <c r="AL42" s="14">
        <f t="shared" si="10"/>
        <v>9944.06</v>
      </c>
      <c r="AM42" s="14">
        <f t="shared" si="11"/>
        <v>0</v>
      </c>
      <c r="AN42" s="14">
        <f t="shared" si="12"/>
        <v>-541012.40999999992</v>
      </c>
      <c r="AP42" s="20">
        <f t="shared" si="13"/>
        <v>-550956.47</v>
      </c>
      <c r="AQ42" s="20">
        <f t="shared" si="14"/>
        <v>9944.06</v>
      </c>
      <c r="AR42" s="20">
        <f t="shared" si="15"/>
        <v>0</v>
      </c>
      <c r="AS42" s="20">
        <f t="shared" si="16"/>
        <v>-541012.40999999992</v>
      </c>
      <c r="AU42" s="12">
        <v>0</v>
      </c>
      <c r="AV42" s="12">
        <f t="shared" si="17"/>
        <v>3935403.41</v>
      </c>
      <c r="AX42" s="12">
        <f t="shared" ref="AX42:AZ56" si="48">ROUND($AU42*AX$4,2)</f>
        <v>0</v>
      </c>
      <c r="AY42" s="12">
        <f t="shared" si="48"/>
        <v>0</v>
      </c>
      <c r="AZ42" s="12">
        <f t="shared" si="48"/>
        <v>0</v>
      </c>
      <c r="BA42" s="14">
        <f t="shared" si="18"/>
        <v>0</v>
      </c>
      <c r="BC42" s="12">
        <f t="shared" ref="BC42:BE56" si="49">ROUND($AU42*BC$4,2)</f>
        <v>0</v>
      </c>
      <c r="BD42" s="12">
        <f t="shared" si="49"/>
        <v>0</v>
      </c>
      <c r="BE42" s="12">
        <f t="shared" si="49"/>
        <v>0</v>
      </c>
      <c r="BF42" s="14">
        <f t="shared" si="19"/>
        <v>0</v>
      </c>
      <c r="BH42" s="14">
        <f t="shared" si="20"/>
        <v>0</v>
      </c>
      <c r="BI42" s="14">
        <f t="shared" si="2"/>
        <v>0</v>
      </c>
      <c r="BJ42" s="14">
        <f t="shared" si="3"/>
        <v>0</v>
      </c>
      <c r="BK42" s="14">
        <f t="shared" si="21"/>
        <v>0</v>
      </c>
      <c r="BM42" s="20">
        <f t="shared" si="40"/>
        <v>0</v>
      </c>
      <c r="BN42" s="20">
        <f t="shared" si="41"/>
        <v>0</v>
      </c>
      <c r="BO42" s="20">
        <f t="shared" si="42"/>
        <v>0</v>
      </c>
      <c r="BP42" s="20">
        <f t="shared" si="43"/>
        <v>0</v>
      </c>
    </row>
    <row r="43" spans="1:73" x14ac:dyDescent="0.35">
      <c r="A43" t="s">
        <v>254</v>
      </c>
      <c r="B43" t="s">
        <v>255</v>
      </c>
      <c r="C43" t="s">
        <v>94</v>
      </c>
      <c r="D43" s="5">
        <v>-3935403.41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8">
        <f t="shared" si="6"/>
        <v>-3935403.41</v>
      </c>
      <c r="AA43" s="12">
        <v>-1377391.19</v>
      </c>
      <c r="AB43" s="12">
        <v>24860.14</v>
      </c>
      <c r="AC43" s="12">
        <v>-71028.95</v>
      </c>
      <c r="AD43" s="14">
        <f t="shared" si="7"/>
        <v>-1423560</v>
      </c>
      <c r="AF43" s="12">
        <f t="shared" si="25"/>
        <v>-826434.72</v>
      </c>
      <c r="AG43" s="12">
        <f t="shared" si="25"/>
        <v>14916.08</v>
      </c>
      <c r="AH43" s="12">
        <f t="shared" si="25"/>
        <v>-71028.95</v>
      </c>
      <c r="AI43" s="14">
        <f t="shared" si="8"/>
        <v>-882547.59</v>
      </c>
      <c r="AK43" s="14">
        <f t="shared" si="9"/>
        <v>550956.47</v>
      </c>
      <c r="AL43" s="14">
        <f t="shared" si="10"/>
        <v>-9944.06</v>
      </c>
      <c r="AM43" s="14">
        <f t="shared" si="11"/>
        <v>0</v>
      </c>
      <c r="AN43" s="14">
        <f t="shared" si="12"/>
        <v>541012.40999999992</v>
      </c>
      <c r="AP43" s="20">
        <f t="shared" si="13"/>
        <v>550956.47</v>
      </c>
      <c r="AQ43" s="20">
        <f t="shared" si="14"/>
        <v>-9944.06</v>
      </c>
      <c r="AR43" s="20">
        <f t="shared" si="15"/>
        <v>0</v>
      </c>
      <c r="AS43" s="20">
        <f t="shared" si="16"/>
        <v>541012.40999999992</v>
      </c>
      <c r="AU43" s="12">
        <v>0</v>
      </c>
      <c r="AV43" s="12">
        <f t="shared" si="17"/>
        <v>-3935403.41</v>
      </c>
      <c r="AX43" s="12">
        <f t="shared" si="48"/>
        <v>0</v>
      </c>
      <c r="AY43" s="12">
        <f t="shared" si="48"/>
        <v>0</v>
      </c>
      <c r="AZ43" s="12">
        <f t="shared" si="48"/>
        <v>0</v>
      </c>
      <c r="BA43" s="14">
        <f t="shared" si="18"/>
        <v>0</v>
      </c>
      <c r="BC43" s="12">
        <f t="shared" si="49"/>
        <v>0</v>
      </c>
      <c r="BD43" s="12">
        <f t="shared" si="49"/>
        <v>0</v>
      </c>
      <c r="BE43" s="12">
        <f t="shared" si="49"/>
        <v>0</v>
      </c>
      <c r="BF43" s="14">
        <f t="shared" si="19"/>
        <v>0</v>
      </c>
      <c r="BH43" s="14">
        <f t="shared" si="20"/>
        <v>0</v>
      </c>
      <c r="BI43" s="14">
        <f t="shared" si="2"/>
        <v>0</v>
      </c>
      <c r="BJ43" s="14">
        <f t="shared" si="3"/>
        <v>0</v>
      </c>
      <c r="BK43" s="14">
        <f t="shared" si="21"/>
        <v>0</v>
      </c>
      <c r="BM43" s="20">
        <f t="shared" si="40"/>
        <v>0</v>
      </c>
      <c r="BN43" s="20">
        <f t="shared" si="41"/>
        <v>0</v>
      </c>
      <c r="BO43" s="20">
        <f t="shared" si="42"/>
        <v>0</v>
      </c>
      <c r="BP43" s="20">
        <f t="shared" si="43"/>
        <v>0</v>
      </c>
    </row>
    <row r="44" spans="1:73" x14ac:dyDescent="0.35">
      <c r="A44" t="s">
        <v>188</v>
      </c>
      <c r="B44" t="s">
        <v>189</v>
      </c>
      <c r="C44" t="s">
        <v>66</v>
      </c>
      <c r="D44" s="5">
        <v>-5866035.1200000001</v>
      </c>
      <c r="E44" s="5">
        <v>9217.81</v>
      </c>
      <c r="F44" s="5">
        <v>9217.81</v>
      </c>
      <c r="G44" s="5">
        <v>0</v>
      </c>
      <c r="H44" s="5">
        <v>9217.81</v>
      </c>
      <c r="I44" s="5">
        <v>9217.81</v>
      </c>
      <c r="J44" s="5">
        <v>9217.81</v>
      </c>
      <c r="K44" s="5">
        <v>-80300.19</v>
      </c>
      <c r="L44" s="5">
        <v>-5701.86</v>
      </c>
      <c r="M44" s="5">
        <v>-5701.85</v>
      </c>
      <c r="N44" s="5">
        <v>-5701.86</v>
      </c>
      <c r="O44" s="5">
        <v>-5701.86</v>
      </c>
      <c r="P44" s="5">
        <v>0</v>
      </c>
      <c r="Q44" s="5">
        <v>0</v>
      </c>
      <c r="R44" s="5">
        <v>-5701.85</v>
      </c>
      <c r="S44" s="5">
        <v>0</v>
      </c>
      <c r="T44" s="5">
        <v>0</v>
      </c>
      <c r="U44" s="5">
        <v>0</v>
      </c>
      <c r="V44" s="5">
        <v>65952.62</v>
      </c>
      <c r="W44" s="5">
        <v>0</v>
      </c>
      <c r="X44" s="5">
        <v>0</v>
      </c>
      <c r="Y44" s="8">
        <f t="shared" si="6"/>
        <v>-5862802.9200000027</v>
      </c>
      <c r="AA44" s="12">
        <v>-2051981.04</v>
      </c>
      <c r="AB44" s="12">
        <v>31457.02</v>
      </c>
      <c r="AC44" s="12">
        <v>-89877.2</v>
      </c>
      <c r="AD44" s="14">
        <f t="shared" si="7"/>
        <v>-2110401.2200000002</v>
      </c>
      <c r="AF44" s="12">
        <f t="shared" si="25"/>
        <v>-1231188.6100000001</v>
      </c>
      <c r="AG44" s="12">
        <f t="shared" si="25"/>
        <v>22221.360000000001</v>
      </c>
      <c r="AH44" s="12">
        <f t="shared" si="25"/>
        <v>-105816.02</v>
      </c>
      <c r="AI44" s="14">
        <f t="shared" si="8"/>
        <v>-1314783.27</v>
      </c>
      <c r="AK44" s="14">
        <f t="shared" si="9"/>
        <v>820792.42999999993</v>
      </c>
      <c r="AL44" s="14">
        <f t="shared" si="10"/>
        <v>-9235.66</v>
      </c>
      <c r="AM44" s="14">
        <f t="shared" si="11"/>
        <v>-15938.820000000007</v>
      </c>
      <c r="AN44" s="14">
        <f t="shared" si="12"/>
        <v>795617.95</v>
      </c>
      <c r="AP44" s="22">
        <f t="shared" si="13"/>
        <v>820792.42999999993</v>
      </c>
      <c r="AQ44" s="22">
        <f t="shared" si="14"/>
        <v>-9235.66</v>
      </c>
      <c r="AR44" s="22">
        <f t="shared" si="15"/>
        <v>-15938.820000000007</v>
      </c>
      <c r="AS44" s="22">
        <f t="shared" si="16"/>
        <v>795617.95</v>
      </c>
      <c r="AU44" s="12">
        <v>0</v>
      </c>
      <c r="AV44" s="12">
        <f t="shared" si="17"/>
        <v>-5862802.9200000027</v>
      </c>
      <c r="AX44" s="12">
        <f t="shared" si="48"/>
        <v>0</v>
      </c>
      <c r="AY44" s="12">
        <f t="shared" si="48"/>
        <v>0</v>
      </c>
      <c r="AZ44" s="12">
        <f t="shared" si="48"/>
        <v>0</v>
      </c>
      <c r="BA44" s="14">
        <f t="shared" si="18"/>
        <v>0</v>
      </c>
      <c r="BC44" s="12">
        <f t="shared" si="49"/>
        <v>0</v>
      </c>
      <c r="BD44" s="12">
        <f t="shared" si="49"/>
        <v>0</v>
      </c>
      <c r="BE44" s="12">
        <f t="shared" si="49"/>
        <v>0</v>
      </c>
      <c r="BF44" s="14">
        <f t="shared" si="19"/>
        <v>0</v>
      </c>
      <c r="BH44" s="14">
        <f t="shared" si="20"/>
        <v>0</v>
      </c>
      <c r="BI44" s="14">
        <f t="shared" si="2"/>
        <v>0</v>
      </c>
      <c r="BJ44" s="14">
        <f t="shared" si="3"/>
        <v>0</v>
      </c>
      <c r="BK44" s="14">
        <f t="shared" si="21"/>
        <v>0</v>
      </c>
      <c r="BM44" s="22">
        <f t="shared" si="40"/>
        <v>0</v>
      </c>
      <c r="BN44" s="22">
        <f t="shared" si="41"/>
        <v>0</v>
      </c>
      <c r="BO44" s="22">
        <f t="shared" si="42"/>
        <v>0</v>
      </c>
      <c r="BP44" s="22">
        <f t="shared" si="43"/>
        <v>0</v>
      </c>
    </row>
    <row r="45" spans="1:73" x14ac:dyDescent="0.35">
      <c r="A45" t="s">
        <v>200</v>
      </c>
      <c r="B45" t="s">
        <v>201</v>
      </c>
      <c r="C45" t="s">
        <v>75</v>
      </c>
      <c r="D45" s="5">
        <v>-209141.59</v>
      </c>
      <c r="E45" s="5">
        <v>17428.47</v>
      </c>
      <c r="F45" s="5">
        <v>17428.46</v>
      </c>
      <c r="G45" s="5">
        <v>0</v>
      </c>
      <c r="H45" s="5">
        <v>17428.47</v>
      </c>
      <c r="I45" s="5">
        <v>17428.46</v>
      </c>
      <c r="J45" s="5">
        <v>17428.47</v>
      </c>
      <c r="K45" s="5">
        <v>17428.47</v>
      </c>
      <c r="L45" s="5">
        <v>17428.46</v>
      </c>
      <c r="M45" s="5">
        <v>17428.47</v>
      </c>
      <c r="N45" s="5">
        <v>17428.46</v>
      </c>
      <c r="O45" s="5">
        <v>17428.47</v>
      </c>
      <c r="P45" s="5">
        <v>0</v>
      </c>
      <c r="Q45" s="5">
        <v>0</v>
      </c>
      <c r="R45" s="5">
        <v>17428.46</v>
      </c>
      <c r="S45" s="5">
        <v>0</v>
      </c>
      <c r="T45" s="5">
        <v>0</v>
      </c>
      <c r="U45" s="5">
        <v>0</v>
      </c>
      <c r="V45" s="5">
        <v>-294166.36</v>
      </c>
      <c r="W45" s="5">
        <v>0</v>
      </c>
      <c r="X45" s="5">
        <v>0</v>
      </c>
      <c r="Y45" s="8">
        <f t="shared" si="6"/>
        <v>-311594.83</v>
      </c>
      <c r="AA45" s="12">
        <v>-109058.2</v>
      </c>
      <c r="AB45" s="12">
        <v>1967.5</v>
      </c>
      <c r="AC45" s="12">
        <v>-5621.44</v>
      </c>
      <c r="AD45" s="14">
        <f t="shared" si="7"/>
        <v>-112712.14</v>
      </c>
      <c r="AF45" s="12">
        <f t="shared" si="25"/>
        <v>-65434.91</v>
      </c>
      <c r="AG45" s="12">
        <f t="shared" si="25"/>
        <v>1181.02</v>
      </c>
      <c r="AH45" s="12">
        <f t="shared" si="25"/>
        <v>-5623.88</v>
      </c>
      <c r="AI45" s="14">
        <f t="shared" si="8"/>
        <v>-69877.77</v>
      </c>
      <c r="AK45" s="14">
        <f t="shared" si="9"/>
        <v>43623.289999999994</v>
      </c>
      <c r="AL45" s="14">
        <f t="shared" si="10"/>
        <v>-786.48</v>
      </c>
      <c r="AM45" s="14">
        <f t="shared" si="11"/>
        <v>-2.4400000000005093</v>
      </c>
      <c r="AN45" s="14">
        <f t="shared" si="12"/>
        <v>42834.369999999988</v>
      </c>
      <c r="AP45" s="22">
        <f t="shared" si="13"/>
        <v>43623.289999999994</v>
      </c>
      <c r="AQ45" s="22">
        <f t="shared" si="14"/>
        <v>-786.48</v>
      </c>
      <c r="AR45" s="22">
        <f t="shared" si="15"/>
        <v>-2.4400000000005093</v>
      </c>
      <c r="AS45" s="22">
        <f t="shared" si="16"/>
        <v>42834.369999999988</v>
      </c>
      <c r="AU45" s="12">
        <v>0</v>
      </c>
      <c r="AV45" s="12">
        <f t="shared" si="17"/>
        <v>-311594.83</v>
      </c>
      <c r="AX45" s="12">
        <f t="shared" si="48"/>
        <v>0</v>
      </c>
      <c r="AY45" s="12">
        <f t="shared" si="48"/>
        <v>0</v>
      </c>
      <c r="AZ45" s="12">
        <f t="shared" si="48"/>
        <v>0</v>
      </c>
      <c r="BA45" s="14">
        <f t="shared" si="18"/>
        <v>0</v>
      </c>
      <c r="BC45" s="12">
        <f t="shared" si="49"/>
        <v>0</v>
      </c>
      <c r="BD45" s="12">
        <f t="shared" si="49"/>
        <v>0</v>
      </c>
      <c r="BE45" s="12">
        <f t="shared" si="49"/>
        <v>0</v>
      </c>
      <c r="BF45" s="14">
        <f t="shared" si="19"/>
        <v>0</v>
      </c>
      <c r="BH45" s="14">
        <f t="shared" si="20"/>
        <v>0</v>
      </c>
      <c r="BI45" s="14">
        <f t="shared" si="2"/>
        <v>0</v>
      </c>
      <c r="BJ45" s="14">
        <f t="shared" si="3"/>
        <v>0</v>
      </c>
      <c r="BK45" s="14">
        <f t="shared" si="21"/>
        <v>0</v>
      </c>
      <c r="BM45" s="22">
        <f t="shared" si="40"/>
        <v>0</v>
      </c>
      <c r="BN45" s="22">
        <f t="shared" si="41"/>
        <v>0</v>
      </c>
      <c r="BO45" s="22">
        <f t="shared" si="42"/>
        <v>0</v>
      </c>
      <c r="BP45" s="22">
        <f t="shared" si="43"/>
        <v>0</v>
      </c>
    </row>
    <row r="46" spans="1:73" x14ac:dyDescent="0.35">
      <c r="A46" t="s">
        <v>212</v>
      </c>
      <c r="B46" t="s">
        <v>213</v>
      </c>
      <c r="C46" t="s">
        <v>75</v>
      </c>
      <c r="D46" s="5">
        <v>-318120.31</v>
      </c>
      <c r="E46" s="5">
        <v>-153822.25</v>
      </c>
      <c r="F46" s="5">
        <v>-153822.25</v>
      </c>
      <c r="G46" s="5">
        <v>0</v>
      </c>
      <c r="H46" s="5">
        <v>-2004769.46</v>
      </c>
      <c r="I46" s="5">
        <v>-770804.65</v>
      </c>
      <c r="J46" s="5">
        <v>-770804.65</v>
      </c>
      <c r="K46" s="5">
        <v>-78750.09</v>
      </c>
      <c r="L46" s="5">
        <v>-655462.22</v>
      </c>
      <c r="M46" s="5">
        <v>-655462.22</v>
      </c>
      <c r="N46" s="5">
        <v>-6200961.1600000001</v>
      </c>
      <c r="O46" s="5">
        <v>-1271628.77</v>
      </c>
      <c r="P46" s="5">
        <v>0</v>
      </c>
      <c r="Q46" s="5">
        <v>0</v>
      </c>
      <c r="R46" s="5">
        <v>-1271628.78</v>
      </c>
      <c r="S46" s="5">
        <v>0</v>
      </c>
      <c r="T46" s="5">
        <v>0</v>
      </c>
      <c r="U46" s="5">
        <v>0</v>
      </c>
      <c r="V46" s="5">
        <v>2709706.73</v>
      </c>
      <c r="W46" s="5">
        <v>0</v>
      </c>
      <c r="X46" s="5">
        <v>0</v>
      </c>
      <c r="Y46" s="8">
        <f t="shared" si="6"/>
        <v>-11596330.079999998</v>
      </c>
      <c r="AA46" s="12">
        <v>-4058715.53</v>
      </c>
      <c r="AB46" s="12">
        <v>73254.600000000006</v>
      </c>
      <c r="AC46" s="12">
        <v>-209298.8</v>
      </c>
      <c r="AD46" s="14">
        <f t="shared" si="7"/>
        <v>-4194759.7299999995</v>
      </c>
      <c r="AF46" s="12">
        <f t="shared" si="25"/>
        <v>-2435229.3199999998</v>
      </c>
      <c r="AG46" s="12">
        <f t="shared" si="25"/>
        <v>43952.74</v>
      </c>
      <c r="AH46" s="12">
        <f t="shared" si="25"/>
        <v>-209298.78</v>
      </c>
      <c r="AI46" s="14">
        <f t="shared" si="8"/>
        <v>-2600575.3599999994</v>
      </c>
      <c r="AK46" s="14">
        <f t="shared" si="9"/>
        <v>1623486.21</v>
      </c>
      <c r="AL46" s="14">
        <f t="shared" si="10"/>
        <v>-29301.860000000008</v>
      </c>
      <c r="AM46" s="14">
        <f t="shared" si="11"/>
        <v>1.9999999989522621E-2</v>
      </c>
      <c r="AN46" s="14">
        <f t="shared" si="12"/>
        <v>1594184.3699999999</v>
      </c>
      <c r="AP46" s="22">
        <f t="shared" si="13"/>
        <v>1623486.21</v>
      </c>
      <c r="AQ46" s="22">
        <f t="shared" si="14"/>
        <v>-29301.860000000008</v>
      </c>
      <c r="AR46" s="22">
        <f t="shared" si="15"/>
        <v>1.9999999989522621E-2</v>
      </c>
      <c r="AS46" s="22">
        <f t="shared" si="16"/>
        <v>1594184.3699999999</v>
      </c>
      <c r="AU46" s="12">
        <v>0</v>
      </c>
      <c r="AV46" s="12">
        <f t="shared" si="17"/>
        <v>-11596330.079999998</v>
      </c>
      <c r="AX46" s="12">
        <f t="shared" si="48"/>
        <v>0</v>
      </c>
      <c r="AY46" s="12">
        <f t="shared" si="48"/>
        <v>0</v>
      </c>
      <c r="AZ46" s="12">
        <f t="shared" si="48"/>
        <v>0</v>
      </c>
      <c r="BA46" s="14">
        <f t="shared" si="18"/>
        <v>0</v>
      </c>
      <c r="BC46" s="12">
        <f t="shared" si="49"/>
        <v>0</v>
      </c>
      <c r="BD46" s="12">
        <f t="shared" si="49"/>
        <v>0</v>
      </c>
      <c r="BE46" s="12">
        <f t="shared" si="49"/>
        <v>0</v>
      </c>
      <c r="BF46" s="14">
        <f t="shared" si="19"/>
        <v>0</v>
      </c>
      <c r="BH46" s="14">
        <f t="shared" si="20"/>
        <v>0</v>
      </c>
      <c r="BI46" s="14">
        <f t="shared" si="2"/>
        <v>0</v>
      </c>
      <c r="BJ46" s="14">
        <f t="shared" si="3"/>
        <v>0</v>
      </c>
      <c r="BK46" s="14">
        <f t="shared" si="21"/>
        <v>0</v>
      </c>
      <c r="BM46" s="22">
        <f t="shared" si="40"/>
        <v>0</v>
      </c>
      <c r="BN46" s="22">
        <f t="shared" si="41"/>
        <v>0</v>
      </c>
      <c r="BO46" s="22">
        <f t="shared" si="42"/>
        <v>0</v>
      </c>
      <c r="BP46" s="22">
        <f t="shared" si="43"/>
        <v>0</v>
      </c>
    </row>
    <row r="47" spans="1:73" x14ac:dyDescent="0.35">
      <c r="A47" t="s">
        <v>263</v>
      </c>
      <c r="B47" t="s">
        <v>264</v>
      </c>
      <c r="C47" t="s">
        <v>66</v>
      </c>
      <c r="D47" s="5">
        <v>174016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-130245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8">
        <f t="shared" si="6"/>
        <v>43771</v>
      </c>
      <c r="AA47" s="12">
        <v>43771</v>
      </c>
      <c r="AD47" s="14">
        <f t="shared" si="7"/>
        <v>43771</v>
      </c>
      <c r="AF47" s="17">
        <f>Y47</f>
        <v>43771</v>
      </c>
      <c r="AG47" s="12">
        <v>0</v>
      </c>
      <c r="AH47" s="12">
        <v>0</v>
      </c>
      <c r="AI47" s="14">
        <f t="shared" si="8"/>
        <v>43771</v>
      </c>
      <c r="AK47" s="14">
        <f t="shared" si="9"/>
        <v>0</v>
      </c>
      <c r="AL47" s="14">
        <f t="shared" si="10"/>
        <v>0</v>
      </c>
      <c r="AM47" s="14">
        <f t="shared" si="11"/>
        <v>0</v>
      </c>
      <c r="AN47" s="14">
        <f t="shared" si="12"/>
        <v>0</v>
      </c>
      <c r="AP47" s="14">
        <f t="shared" si="13"/>
        <v>0</v>
      </c>
      <c r="AQ47" s="14">
        <f t="shared" si="14"/>
        <v>0</v>
      </c>
      <c r="AR47" s="14">
        <f t="shared" si="15"/>
        <v>0</v>
      </c>
      <c r="AS47" s="14">
        <f t="shared" si="16"/>
        <v>0</v>
      </c>
      <c r="AU47" s="12">
        <v>0</v>
      </c>
      <c r="AV47" s="12">
        <f t="shared" si="17"/>
        <v>43771</v>
      </c>
      <c r="AX47" s="12">
        <f t="shared" si="48"/>
        <v>0</v>
      </c>
      <c r="AY47" s="12">
        <f t="shared" si="48"/>
        <v>0</v>
      </c>
      <c r="AZ47" s="12">
        <f t="shared" si="48"/>
        <v>0</v>
      </c>
      <c r="BA47" s="14">
        <f t="shared" si="18"/>
        <v>0</v>
      </c>
      <c r="BC47" s="12">
        <f t="shared" si="49"/>
        <v>0</v>
      </c>
      <c r="BD47" s="12">
        <f t="shared" si="49"/>
        <v>0</v>
      </c>
      <c r="BE47" s="12">
        <f t="shared" si="49"/>
        <v>0</v>
      </c>
      <c r="BF47" s="14">
        <f t="shared" si="19"/>
        <v>0</v>
      </c>
      <c r="BH47" s="14">
        <f t="shared" si="20"/>
        <v>0</v>
      </c>
      <c r="BI47" s="14">
        <f t="shared" si="2"/>
        <v>0</v>
      </c>
      <c r="BJ47" s="14">
        <f t="shared" si="3"/>
        <v>0</v>
      </c>
      <c r="BK47" s="14">
        <f t="shared" si="21"/>
        <v>0</v>
      </c>
      <c r="BM47" s="14">
        <f t="shared" si="40"/>
        <v>0</v>
      </c>
      <c r="BN47" s="14">
        <f t="shared" si="41"/>
        <v>0</v>
      </c>
      <c r="BO47" s="14">
        <f t="shared" si="42"/>
        <v>0</v>
      </c>
      <c r="BP47" s="14">
        <f t="shared" si="43"/>
        <v>0</v>
      </c>
    </row>
    <row r="48" spans="1:73" x14ac:dyDescent="0.35">
      <c r="A48" t="s">
        <v>196</v>
      </c>
      <c r="B48" t="s">
        <v>197</v>
      </c>
      <c r="C48" t="s">
        <v>66</v>
      </c>
      <c r="D48" s="5">
        <v>126953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-126953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8">
        <f t="shared" si="6"/>
        <v>0</v>
      </c>
      <c r="AA48" s="12">
        <v>0</v>
      </c>
      <c r="AB48" s="12">
        <v>0</v>
      </c>
      <c r="AC48" s="12">
        <v>0</v>
      </c>
      <c r="AD48" s="14">
        <f t="shared" si="7"/>
        <v>0</v>
      </c>
      <c r="AF48" s="12">
        <f t="shared" si="25"/>
        <v>0</v>
      </c>
      <c r="AG48" s="12">
        <f t="shared" si="25"/>
        <v>0</v>
      </c>
      <c r="AH48" s="12">
        <f t="shared" si="25"/>
        <v>0</v>
      </c>
      <c r="AI48" s="14">
        <f t="shared" si="8"/>
        <v>0</v>
      </c>
      <c r="AK48" s="14">
        <f t="shared" si="9"/>
        <v>0</v>
      </c>
      <c r="AL48" s="14">
        <f t="shared" si="10"/>
        <v>0</v>
      </c>
      <c r="AM48" s="14">
        <f t="shared" si="11"/>
        <v>0</v>
      </c>
      <c r="AN48" s="14">
        <f t="shared" si="12"/>
        <v>0</v>
      </c>
      <c r="AP48" s="14">
        <f t="shared" si="13"/>
        <v>0</v>
      </c>
      <c r="AQ48" s="14">
        <f t="shared" si="14"/>
        <v>0</v>
      </c>
      <c r="AR48" s="14">
        <f t="shared" si="15"/>
        <v>0</v>
      </c>
      <c r="AS48" s="14">
        <f t="shared" si="16"/>
        <v>0</v>
      </c>
      <c r="AU48" s="12">
        <v>0</v>
      </c>
      <c r="AV48" s="12">
        <f t="shared" si="17"/>
        <v>0</v>
      </c>
      <c r="AX48" s="12">
        <f t="shared" si="48"/>
        <v>0</v>
      </c>
      <c r="AY48" s="12">
        <f t="shared" si="48"/>
        <v>0</v>
      </c>
      <c r="AZ48" s="12">
        <f t="shared" si="48"/>
        <v>0</v>
      </c>
      <c r="BA48" s="14">
        <f t="shared" si="18"/>
        <v>0</v>
      </c>
      <c r="BC48" s="12">
        <f t="shared" si="49"/>
        <v>0</v>
      </c>
      <c r="BD48" s="12">
        <f t="shared" si="49"/>
        <v>0</v>
      </c>
      <c r="BE48" s="12">
        <f t="shared" si="49"/>
        <v>0</v>
      </c>
      <c r="BF48" s="14">
        <f t="shared" si="19"/>
        <v>0</v>
      </c>
      <c r="BH48" s="14">
        <f t="shared" si="20"/>
        <v>0</v>
      </c>
      <c r="BI48" s="14">
        <f t="shared" si="2"/>
        <v>0</v>
      </c>
      <c r="BJ48" s="14">
        <f t="shared" si="3"/>
        <v>0</v>
      </c>
      <c r="BK48" s="14">
        <f t="shared" si="21"/>
        <v>0</v>
      </c>
      <c r="BM48" s="14">
        <f t="shared" si="40"/>
        <v>0</v>
      </c>
      <c r="BN48" s="14">
        <f t="shared" si="41"/>
        <v>0</v>
      </c>
      <c r="BO48" s="14">
        <f t="shared" si="42"/>
        <v>0</v>
      </c>
      <c r="BP48" s="14">
        <f t="shared" si="43"/>
        <v>0</v>
      </c>
    </row>
    <row r="49" spans="1:68" x14ac:dyDescent="0.35">
      <c r="A49" t="s">
        <v>280</v>
      </c>
      <c r="B49" t="s">
        <v>279</v>
      </c>
      <c r="C49" t="s">
        <v>94</v>
      </c>
      <c r="D49" s="5">
        <v>-7961737.6399999997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-23765.040000000001</v>
      </c>
      <c r="L49" s="5">
        <v>-3960.83</v>
      </c>
      <c r="M49" s="5">
        <v>-3960.84</v>
      </c>
      <c r="N49" s="5">
        <v>-246717.39</v>
      </c>
      <c r="O49" s="5">
        <v>-30933.79</v>
      </c>
      <c r="P49" s="5">
        <v>0</v>
      </c>
      <c r="Q49" s="5">
        <v>0</v>
      </c>
      <c r="R49" s="5">
        <v>-30933.79</v>
      </c>
      <c r="S49" s="5">
        <v>0</v>
      </c>
      <c r="T49" s="5">
        <v>0</v>
      </c>
      <c r="U49" s="5">
        <v>0</v>
      </c>
      <c r="V49" s="5">
        <v>-431617.33</v>
      </c>
      <c r="W49" s="5">
        <v>0</v>
      </c>
      <c r="X49" s="5">
        <v>0</v>
      </c>
      <c r="Y49" s="8">
        <f t="shared" si="6"/>
        <v>-8733626.6499999985</v>
      </c>
      <c r="AA49" s="12">
        <v>-3056769.33</v>
      </c>
      <c r="AB49" s="12">
        <v>55170.76</v>
      </c>
      <c r="AC49" s="12">
        <v>-157630.69</v>
      </c>
      <c r="AD49" s="14">
        <f t="shared" si="7"/>
        <v>-3159229.2600000002</v>
      </c>
      <c r="AF49" s="12">
        <f t="shared" si="25"/>
        <v>-1834061.6</v>
      </c>
      <c r="AG49" s="12">
        <f t="shared" si="25"/>
        <v>33102.44</v>
      </c>
      <c r="AH49" s="12">
        <f t="shared" si="25"/>
        <v>-157630.68</v>
      </c>
      <c r="AI49" s="14">
        <f t="shared" si="8"/>
        <v>-1958589.84</v>
      </c>
      <c r="AK49" s="14">
        <f t="shared" si="9"/>
        <v>1222707.73</v>
      </c>
      <c r="AL49" s="14">
        <f t="shared" si="10"/>
        <v>-22068.32</v>
      </c>
      <c r="AM49" s="14">
        <f t="shared" si="11"/>
        <v>1.0000000009313226E-2</v>
      </c>
      <c r="AN49" s="14">
        <f t="shared" si="12"/>
        <v>1200639.42</v>
      </c>
      <c r="AP49" s="20">
        <f t="shared" si="13"/>
        <v>1222707.73</v>
      </c>
      <c r="AQ49" s="20">
        <f t="shared" si="14"/>
        <v>-22068.32</v>
      </c>
      <c r="AR49" s="20">
        <f t="shared" si="15"/>
        <v>1.0000000009313226E-2</v>
      </c>
      <c r="AS49" s="20">
        <f t="shared" si="16"/>
        <v>1200639.42</v>
      </c>
      <c r="AU49" s="12">
        <v>593919</v>
      </c>
      <c r="AV49" s="12">
        <f t="shared" si="17"/>
        <v>-8139707.6499999985</v>
      </c>
      <c r="AX49" s="12">
        <f t="shared" si="48"/>
        <v>207871.65</v>
      </c>
      <c r="AY49" s="12">
        <f t="shared" si="48"/>
        <v>-3751.81</v>
      </c>
      <c r="AZ49" s="12">
        <f t="shared" si="48"/>
        <v>10719.47</v>
      </c>
      <c r="BA49" s="14">
        <f t="shared" si="18"/>
        <v>214839.31</v>
      </c>
      <c r="BC49" s="12">
        <f t="shared" si="49"/>
        <v>124722.99</v>
      </c>
      <c r="BD49" s="12">
        <f t="shared" si="49"/>
        <v>-2251.09</v>
      </c>
      <c r="BE49" s="12">
        <f t="shared" si="49"/>
        <v>10719.47</v>
      </c>
      <c r="BF49" s="14">
        <f t="shared" si="19"/>
        <v>133191.37</v>
      </c>
      <c r="BH49" s="14">
        <f t="shared" si="20"/>
        <v>-83148.659999999989</v>
      </c>
      <c r="BI49" s="14">
        <f t="shared" si="2"/>
        <v>1500.7199999999998</v>
      </c>
      <c r="BJ49" s="14">
        <f t="shared" si="3"/>
        <v>0</v>
      </c>
      <c r="BK49" s="14">
        <f t="shared" si="21"/>
        <v>-81647.939999999988</v>
      </c>
      <c r="BM49" s="20">
        <f t="shared" si="40"/>
        <v>-83148.659999999989</v>
      </c>
      <c r="BN49" s="20">
        <f t="shared" si="41"/>
        <v>1500.7199999999998</v>
      </c>
      <c r="BO49" s="20">
        <f t="shared" si="42"/>
        <v>0</v>
      </c>
      <c r="BP49" s="20">
        <f t="shared" si="43"/>
        <v>-81647.939999999988</v>
      </c>
    </row>
    <row r="50" spans="1:68" x14ac:dyDescent="0.35">
      <c r="A50" t="s">
        <v>265</v>
      </c>
      <c r="B50" t="s">
        <v>266</v>
      </c>
      <c r="C50" t="s">
        <v>123</v>
      </c>
      <c r="D50" s="5">
        <v>0</v>
      </c>
      <c r="E50" s="5">
        <v>0</v>
      </c>
      <c r="F50" s="5">
        <v>0</v>
      </c>
      <c r="G50" s="5">
        <v>-2123223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-210981</v>
      </c>
      <c r="W50" s="5">
        <v>0</v>
      </c>
      <c r="X50" s="5">
        <v>0</v>
      </c>
      <c r="Y50" s="8">
        <f t="shared" si="6"/>
        <v>-2334204</v>
      </c>
      <c r="AA50" s="12">
        <v>-816971.4</v>
      </c>
      <c r="AB50" s="12">
        <v>14745.28</v>
      </c>
      <c r="AC50" s="12">
        <v>-42129.37</v>
      </c>
      <c r="AD50" s="14">
        <f t="shared" si="7"/>
        <v>-844355.49</v>
      </c>
      <c r="AF50" s="12">
        <f t="shared" si="25"/>
        <v>-490182.84</v>
      </c>
      <c r="AG50" s="12">
        <f t="shared" si="25"/>
        <v>8847.17</v>
      </c>
      <c r="AH50" s="12">
        <f t="shared" si="25"/>
        <v>-42129.37</v>
      </c>
      <c r="AI50" s="14">
        <f t="shared" si="8"/>
        <v>-523465.04000000004</v>
      </c>
      <c r="AK50" s="14">
        <f t="shared" si="9"/>
        <v>326788.56</v>
      </c>
      <c r="AL50" s="14">
        <f t="shared" si="10"/>
        <v>-5898.1100000000006</v>
      </c>
      <c r="AM50" s="14">
        <f t="shared" si="11"/>
        <v>0</v>
      </c>
      <c r="AN50" s="14">
        <f t="shared" si="12"/>
        <v>320890.45</v>
      </c>
      <c r="AP50" s="14"/>
      <c r="AQ50" s="14"/>
      <c r="AR50" s="14"/>
      <c r="AS50" s="14"/>
      <c r="AU50" s="12">
        <v>0</v>
      </c>
      <c r="AV50" s="12">
        <f t="shared" si="17"/>
        <v>-2334204</v>
      </c>
      <c r="AX50" s="12">
        <f t="shared" si="48"/>
        <v>0</v>
      </c>
      <c r="AY50" s="12">
        <f t="shared" si="48"/>
        <v>0</v>
      </c>
      <c r="AZ50" s="12">
        <f t="shared" si="48"/>
        <v>0</v>
      </c>
      <c r="BA50" s="14">
        <f t="shared" si="18"/>
        <v>0</v>
      </c>
      <c r="BC50" s="12">
        <f t="shared" si="49"/>
        <v>0</v>
      </c>
      <c r="BD50" s="12">
        <f t="shared" si="49"/>
        <v>0</v>
      </c>
      <c r="BE50" s="12">
        <f t="shared" si="49"/>
        <v>0</v>
      </c>
      <c r="BF50" s="14">
        <f t="shared" si="19"/>
        <v>0</v>
      </c>
      <c r="BH50" s="14">
        <f t="shared" si="20"/>
        <v>0</v>
      </c>
      <c r="BI50" s="14">
        <f t="shared" si="2"/>
        <v>0</v>
      </c>
      <c r="BJ50" s="14">
        <f t="shared" si="3"/>
        <v>0</v>
      </c>
      <c r="BK50" s="14">
        <f t="shared" si="21"/>
        <v>0</v>
      </c>
      <c r="BM50" s="14"/>
      <c r="BN50" s="14"/>
      <c r="BO50" s="14"/>
      <c r="BP50" s="14"/>
    </row>
    <row r="51" spans="1:68" x14ac:dyDescent="0.35">
      <c r="A51" t="s">
        <v>218</v>
      </c>
      <c r="B51" t="s">
        <v>219</v>
      </c>
      <c r="C51" t="s">
        <v>66</v>
      </c>
      <c r="D51" s="5">
        <v>9090296.3200000003</v>
      </c>
      <c r="E51" s="5">
        <v>8038.01</v>
      </c>
      <c r="F51" s="5">
        <v>8038</v>
      </c>
      <c r="G51" s="5">
        <v>0</v>
      </c>
      <c r="H51" s="5">
        <v>8038.01</v>
      </c>
      <c r="I51" s="5">
        <v>8038.01</v>
      </c>
      <c r="J51" s="5">
        <v>8038</v>
      </c>
      <c r="K51" s="5">
        <v>15450.51</v>
      </c>
      <c r="L51" s="5">
        <v>9273.42</v>
      </c>
      <c r="M51" s="5">
        <v>9273.43</v>
      </c>
      <c r="N51" s="5">
        <v>9273.42</v>
      </c>
      <c r="O51" s="5">
        <v>9273.42</v>
      </c>
      <c r="P51" s="5">
        <v>0</v>
      </c>
      <c r="Q51" s="5">
        <v>0</v>
      </c>
      <c r="R51" s="5">
        <v>9273.43</v>
      </c>
      <c r="S51" s="5">
        <v>0</v>
      </c>
      <c r="T51" s="5">
        <v>0</v>
      </c>
      <c r="U51" s="5">
        <v>0</v>
      </c>
      <c r="V51" s="5">
        <v>48287.12</v>
      </c>
      <c r="W51" s="5">
        <v>0</v>
      </c>
      <c r="X51" s="5">
        <v>0</v>
      </c>
      <c r="Y51" s="8">
        <f t="shared" si="6"/>
        <v>9240591.0999999978</v>
      </c>
      <c r="AA51" s="12">
        <v>3234206.89</v>
      </c>
      <c r="AB51" s="12">
        <v>-58373.279999999999</v>
      </c>
      <c r="AC51" s="12">
        <v>166780.75</v>
      </c>
      <c r="AD51" s="14">
        <f t="shared" si="7"/>
        <v>3342614.3600000003</v>
      </c>
      <c r="AF51" s="12">
        <f t="shared" si="25"/>
        <v>1940524.13</v>
      </c>
      <c r="AG51" s="12">
        <f t="shared" si="25"/>
        <v>-35023.949999999997</v>
      </c>
      <c r="AH51" s="12">
        <f t="shared" si="25"/>
        <v>166780.73000000001</v>
      </c>
      <c r="AI51" s="14">
        <f t="shared" si="8"/>
        <v>2072280.91</v>
      </c>
      <c r="AK51" s="14">
        <f t="shared" si="9"/>
        <v>-1293682.7600000002</v>
      </c>
      <c r="AL51" s="14">
        <f t="shared" si="10"/>
        <v>23349.33</v>
      </c>
      <c r="AM51" s="14">
        <f t="shared" si="11"/>
        <v>-1.9999999989522621E-2</v>
      </c>
      <c r="AN51" s="14">
        <f t="shared" si="12"/>
        <v>-1270333.4500000002</v>
      </c>
      <c r="AP51" s="14"/>
      <c r="AQ51" s="14"/>
      <c r="AR51" s="14"/>
      <c r="AS51" s="14"/>
      <c r="AU51" s="12">
        <v>0</v>
      </c>
      <c r="AV51" s="12">
        <f t="shared" si="17"/>
        <v>9240591.0999999978</v>
      </c>
      <c r="AX51" s="12">
        <f t="shared" si="48"/>
        <v>0</v>
      </c>
      <c r="AY51" s="12">
        <f t="shared" si="48"/>
        <v>0</v>
      </c>
      <c r="AZ51" s="12">
        <f t="shared" si="48"/>
        <v>0</v>
      </c>
      <c r="BA51" s="14">
        <f t="shared" si="18"/>
        <v>0</v>
      </c>
      <c r="BC51" s="12">
        <f t="shared" si="49"/>
        <v>0</v>
      </c>
      <c r="BD51" s="12">
        <f t="shared" si="49"/>
        <v>0</v>
      </c>
      <c r="BE51" s="12">
        <f t="shared" si="49"/>
        <v>0</v>
      </c>
      <c r="BF51" s="14">
        <f t="shared" si="19"/>
        <v>0</v>
      </c>
      <c r="BH51" s="14">
        <f t="shared" si="20"/>
        <v>0</v>
      </c>
      <c r="BI51" s="14">
        <f t="shared" si="2"/>
        <v>0</v>
      </c>
      <c r="BJ51" s="14">
        <f t="shared" si="3"/>
        <v>0</v>
      </c>
      <c r="BK51" s="14">
        <f t="shared" si="21"/>
        <v>0</v>
      </c>
      <c r="BM51" s="14"/>
      <c r="BN51" s="14"/>
      <c r="BO51" s="14"/>
      <c r="BP51" s="14"/>
    </row>
    <row r="52" spans="1:68" x14ac:dyDescent="0.35">
      <c r="A52" t="s">
        <v>182</v>
      </c>
      <c r="B52" t="s">
        <v>183</v>
      </c>
      <c r="C52" t="s">
        <v>75</v>
      </c>
      <c r="D52" s="5">
        <v>1212600.8999999999</v>
      </c>
      <c r="E52" s="5">
        <v>2792.38</v>
      </c>
      <c r="F52" s="5">
        <v>2792.38</v>
      </c>
      <c r="G52" s="5">
        <v>0</v>
      </c>
      <c r="H52" s="5">
        <v>2792.38</v>
      </c>
      <c r="I52" s="5">
        <v>2792.37</v>
      </c>
      <c r="J52" s="5">
        <v>2792.38</v>
      </c>
      <c r="K52" s="5">
        <v>2792.38</v>
      </c>
      <c r="L52" s="5">
        <v>2792.38</v>
      </c>
      <c r="M52" s="5">
        <v>2792.38</v>
      </c>
      <c r="N52" s="5">
        <v>2792.38</v>
      </c>
      <c r="O52" s="5">
        <v>2792.37</v>
      </c>
      <c r="P52" s="5">
        <v>0</v>
      </c>
      <c r="Q52" s="5">
        <v>0</v>
      </c>
      <c r="R52" s="5">
        <v>2792.38</v>
      </c>
      <c r="S52" s="5">
        <v>0</v>
      </c>
      <c r="T52" s="5">
        <v>0</v>
      </c>
      <c r="U52" s="5">
        <v>0</v>
      </c>
      <c r="V52" s="5">
        <v>-1076556.06</v>
      </c>
      <c r="W52" s="5">
        <v>-166761</v>
      </c>
      <c r="X52" s="5">
        <v>166761</v>
      </c>
      <c r="Y52" s="8">
        <f t="shared" si="6"/>
        <v>166760.99999999907</v>
      </c>
      <c r="AA52" s="12">
        <v>58366.35</v>
      </c>
      <c r="AB52" s="12">
        <v>-1053.44</v>
      </c>
      <c r="AC52" s="12">
        <v>3009.82</v>
      </c>
      <c r="AD52" s="14">
        <f t="shared" si="7"/>
        <v>60322.729999999996</v>
      </c>
      <c r="AF52" s="12">
        <f t="shared" si="25"/>
        <v>35019.81</v>
      </c>
      <c r="AG52" s="12">
        <f t="shared" si="25"/>
        <v>-632.05999999999995</v>
      </c>
      <c r="AH52" s="12">
        <f t="shared" si="25"/>
        <v>3009.82</v>
      </c>
      <c r="AI52" s="14">
        <f t="shared" si="8"/>
        <v>37397.57</v>
      </c>
      <c r="AK52" s="14">
        <f t="shared" si="9"/>
        <v>-23346.54</v>
      </c>
      <c r="AL52" s="14">
        <f t="shared" si="10"/>
        <v>421.38000000000011</v>
      </c>
      <c r="AM52" s="14">
        <f t="shared" si="11"/>
        <v>0</v>
      </c>
      <c r="AN52" s="14">
        <f t="shared" si="12"/>
        <v>-22925.16</v>
      </c>
      <c r="AP52" s="22">
        <f t="shared" si="13"/>
        <v>-23346.54</v>
      </c>
      <c r="AQ52" s="22">
        <f t="shared" si="14"/>
        <v>421.38000000000011</v>
      </c>
      <c r="AR52" s="22">
        <f t="shared" si="15"/>
        <v>0</v>
      </c>
      <c r="AS52" s="22">
        <f t="shared" si="16"/>
        <v>-22925.16</v>
      </c>
      <c r="AU52" s="12">
        <v>0</v>
      </c>
      <c r="AV52" s="12">
        <f t="shared" si="17"/>
        <v>166760.99999999907</v>
      </c>
      <c r="AX52" s="12">
        <f t="shared" si="48"/>
        <v>0</v>
      </c>
      <c r="AY52" s="12">
        <f t="shared" si="48"/>
        <v>0</v>
      </c>
      <c r="AZ52" s="12">
        <f t="shared" si="48"/>
        <v>0</v>
      </c>
      <c r="BA52" s="14">
        <f t="shared" si="18"/>
        <v>0</v>
      </c>
      <c r="BC52" s="12">
        <f t="shared" si="49"/>
        <v>0</v>
      </c>
      <c r="BD52" s="12">
        <f t="shared" si="49"/>
        <v>0</v>
      </c>
      <c r="BE52" s="12">
        <f t="shared" si="49"/>
        <v>0</v>
      </c>
      <c r="BF52" s="14">
        <f t="shared" si="19"/>
        <v>0</v>
      </c>
      <c r="BH52" s="14">
        <f t="shared" si="20"/>
        <v>0</v>
      </c>
      <c r="BI52" s="14">
        <f t="shared" si="2"/>
        <v>0</v>
      </c>
      <c r="BJ52" s="14">
        <f t="shared" si="3"/>
        <v>0</v>
      </c>
      <c r="BK52" s="14">
        <f t="shared" si="21"/>
        <v>0</v>
      </c>
      <c r="BM52" s="22">
        <f t="shared" ref="BM52:BM56" si="50">BH52</f>
        <v>0</v>
      </c>
      <c r="BN52" s="22">
        <f t="shared" ref="BN52:BN56" si="51">BI52</f>
        <v>0</v>
      </c>
      <c r="BO52" s="22">
        <f t="shared" ref="BO52:BO56" si="52">BJ52</f>
        <v>0</v>
      </c>
      <c r="BP52" s="22">
        <f t="shared" ref="BP52:BP56" si="53">SUM(BM52:BO52)</f>
        <v>0</v>
      </c>
    </row>
    <row r="53" spans="1:68" x14ac:dyDescent="0.35">
      <c r="A53" t="s">
        <v>214</v>
      </c>
      <c r="B53" t="s">
        <v>215</v>
      </c>
      <c r="C53" t="s">
        <v>66</v>
      </c>
      <c r="D53" s="5">
        <v>71808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-71808</v>
      </c>
      <c r="X53" s="5">
        <v>71808</v>
      </c>
      <c r="Y53" s="8">
        <f t="shared" si="6"/>
        <v>71808</v>
      </c>
      <c r="AA53" s="12">
        <v>25132.799999999999</v>
      </c>
      <c r="AB53" s="12">
        <v>-382.02</v>
      </c>
      <c r="AC53" s="12">
        <v>1091.48</v>
      </c>
      <c r="AD53" s="14">
        <f t="shared" si="7"/>
        <v>25842.26</v>
      </c>
      <c r="AF53" s="12">
        <f t="shared" si="25"/>
        <v>15079.68</v>
      </c>
      <c r="AG53" s="12">
        <f t="shared" si="25"/>
        <v>-272.17</v>
      </c>
      <c r="AH53" s="12">
        <f t="shared" si="25"/>
        <v>1296.04</v>
      </c>
      <c r="AI53" s="14">
        <f t="shared" si="8"/>
        <v>16103.55</v>
      </c>
      <c r="AK53" s="14">
        <f t="shared" si="9"/>
        <v>-10053.119999999999</v>
      </c>
      <c r="AL53" s="14">
        <f t="shared" si="10"/>
        <v>109.84999999999997</v>
      </c>
      <c r="AM53" s="14">
        <f t="shared" si="11"/>
        <v>204.55999999999995</v>
      </c>
      <c r="AN53" s="14">
        <f t="shared" si="12"/>
        <v>-9738.7099999999991</v>
      </c>
      <c r="AP53" s="22">
        <f t="shared" si="13"/>
        <v>-10053.119999999999</v>
      </c>
      <c r="AQ53" s="22">
        <f t="shared" si="14"/>
        <v>109.84999999999997</v>
      </c>
      <c r="AR53" s="22">
        <f t="shared" si="15"/>
        <v>204.55999999999995</v>
      </c>
      <c r="AS53" s="22">
        <f t="shared" si="16"/>
        <v>-9738.7099999999991</v>
      </c>
      <c r="AU53" s="12">
        <v>0</v>
      </c>
      <c r="AV53" s="12">
        <f t="shared" si="17"/>
        <v>71808</v>
      </c>
      <c r="AX53" s="12">
        <f t="shared" si="48"/>
        <v>0</v>
      </c>
      <c r="AY53" s="12">
        <f t="shared" si="48"/>
        <v>0</v>
      </c>
      <c r="AZ53" s="12">
        <f t="shared" si="48"/>
        <v>0</v>
      </c>
      <c r="BA53" s="14">
        <f t="shared" si="18"/>
        <v>0</v>
      </c>
      <c r="BC53" s="12">
        <f t="shared" si="49"/>
        <v>0</v>
      </c>
      <c r="BD53" s="12">
        <f t="shared" si="49"/>
        <v>0</v>
      </c>
      <c r="BE53" s="12">
        <f t="shared" si="49"/>
        <v>0</v>
      </c>
      <c r="BF53" s="14">
        <f t="shared" si="19"/>
        <v>0</v>
      </c>
      <c r="BH53" s="14">
        <f t="shared" si="20"/>
        <v>0</v>
      </c>
      <c r="BI53" s="14">
        <f t="shared" si="2"/>
        <v>0</v>
      </c>
      <c r="BJ53" s="14">
        <f t="shared" si="3"/>
        <v>0</v>
      </c>
      <c r="BK53" s="14">
        <f t="shared" si="21"/>
        <v>0</v>
      </c>
      <c r="BM53" s="22">
        <f t="shared" si="50"/>
        <v>0</v>
      </c>
      <c r="BN53" s="22">
        <f t="shared" si="51"/>
        <v>0</v>
      </c>
      <c r="BO53" s="22">
        <f t="shared" si="52"/>
        <v>0</v>
      </c>
      <c r="BP53" s="22">
        <f t="shared" si="53"/>
        <v>0</v>
      </c>
    </row>
    <row r="54" spans="1:68" x14ac:dyDescent="0.35">
      <c r="A54" t="s">
        <v>202</v>
      </c>
      <c r="B54" t="s">
        <v>203</v>
      </c>
      <c r="C54" t="s">
        <v>120</v>
      </c>
      <c r="D54" s="5">
        <v>-826241.75</v>
      </c>
      <c r="E54" s="5">
        <v>3414.22</v>
      </c>
      <c r="F54" s="5">
        <v>3414.22</v>
      </c>
      <c r="G54" s="5">
        <v>0</v>
      </c>
      <c r="H54" s="5">
        <v>3414.22</v>
      </c>
      <c r="I54" s="5">
        <v>3414.22</v>
      </c>
      <c r="J54" s="5">
        <v>3414.22</v>
      </c>
      <c r="K54" s="5">
        <v>3414.22</v>
      </c>
      <c r="L54" s="5">
        <v>3414.22</v>
      </c>
      <c r="M54" s="5">
        <v>3414.22</v>
      </c>
      <c r="N54" s="5">
        <v>3414.22</v>
      </c>
      <c r="O54" s="5">
        <v>3414.22</v>
      </c>
      <c r="P54" s="5">
        <v>0</v>
      </c>
      <c r="Q54" s="5">
        <v>0</v>
      </c>
      <c r="R54" s="5">
        <v>3414.22</v>
      </c>
      <c r="S54" s="5">
        <v>0</v>
      </c>
      <c r="T54" s="5">
        <v>0</v>
      </c>
      <c r="U54" s="5">
        <v>0</v>
      </c>
      <c r="V54" s="5">
        <v>3414.22</v>
      </c>
      <c r="W54" s="5">
        <v>785271.11</v>
      </c>
      <c r="X54" s="5">
        <v>-785271.11</v>
      </c>
      <c r="Y54" s="8">
        <f t="shared" si="6"/>
        <v>-785271.11000000034</v>
      </c>
      <c r="AA54" s="12">
        <v>-274844.82</v>
      </c>
      <c r="AB54" s="12">
        <v>4177.7299999999996</v>
      </c>
      <c r="AC54" s="12">
        <v>-11936.03</v>
      </c>
      <c r="AD54" s="14">
        <f t="shared" si="7"/>
        <v>-282603.12000000005</v>
      </c>
      <c r="AF54" s="12">
        <f t="shared" si="25"/>
        <v>-164906.93</v>
      </c>
      <c r="AG54" s="12">
        <f t="shared" si="25"/>
        <v>2976.36</v>
      </c>
      <c r="AH54" s="12">
        <f t="shared" si="25"/>
        <v>-14173.13</v>
      </c>
      <c r="AI54" s="14">
        <f t="shared" si="8"/>
        <v>-176103.7</v>
      </c>
      <c r="AK54" s="14">
        <f t="shared" si="9"/>
        <v>109937.89000000001</v>
      </c>
      <c r="AL54" s="14">
        <f t="shared" si="10"/>
        <v>-1201.3699999999994</v>
      </c>
      <c r="AM54" s="14">
        <f t="shared" si="11"/>
        <v>-2237.0999999999985</v>
      </c>
      <c r="AN54" s="14">
        <f t="shared" si="12"/>
        <v>106499.42000000001</v>
      </c>
      <c r="AP54" s="21">
        <f t="shared" si="13"/>
        <v>109937.89000000001</v>
      </c>
      <c r="AQ54" s="21">
        <f t="shared" si="14"/>
        <v>-1201.3699999999994</v>
      </c>
      <c r="AR54" s="21">
        <f t="shared" si="15"/>
        <v>-2237.0999999999985</v>
      </c>
      <c r="AS54" s="21">
        <f t="shared" si="16"/>
        <v>106499.42000000001</v>
      </c>
      <c r="AU54" s="12">
        <v>0</v>
      </c>
      <c r="AV54" s="12">
        <f t="shared" si="17"/>
        <v>-785271.11000000034</v>
      </c>
      <c r="AX54" s="12">
        <f t="shared" si="48"/>
        <v>0</v>
      </c>
      <c r="AY54" s="12">
        <f t="shared" si="48"/>
        <v>0</v>
      </c>
      <c r="AZ54" s="12">
        <f t="shared" si="48"/>
        <v>0</v>
      </c>
      <c r="BA54" s="14">
        <f t="shared" si="18"/>
        <v>0</v>
      </c>
      <c r="BC54" s="12">
        <f t="shared" si="49"/>
        <v>0</v>
      </c>
      <c r="BD54" s="12">
        <f t="shared" si="49"/>
        <v>0</v>
      </c>
      <c r="BE54" s="12">
        <f t="shared" si="49"/>
        <v>0</v>
      </c>
      <c r="BF54" s="14">
        <f t="shared" si="19"/>
        <v>0</v>
      </c>
      <c r="BH54" s="14">
        <f t="shared" si="20"/>
        <v>0</v>
      </c>
      <c r="BI54" s="14">
        <f t="shared" si="2"/>
        <v>0</v>
      </c>
      <c r="BJ54" s="14">
        <f t="shared" si="3"/>
        <v>0</v>
      </c>
      <c r="BK54" s="14">
        <f t="shared" si="21"/>
        <v>0</v>
      </c>
      <c r="BM54" s="21">
        <f t="shared" si="50"/>
        <v>0</v>
      </c>
      <c r="BN54" s="21">
        <f t="shared" si="51"/>
        <v>0</v>
      </c>
      <c r="BO54" s="21">
        <f t="shared" si="52"/>
        <v>0</v>
      </c>
      <c r="BP54" s="21">
        <f t="shared" si="53"/>
        <v>0</v>
      </c>
    </row>
    <row r="55" spans="1:68" x14ac:dyDescent="0.35">
      <c r="A55" t="s">
        <v>184</v>
      </c>
      <c r="B55" t="s">
        <v>185</v>
      </c>
      <c r="C55" t="s">
        <v>75</v>
      </c>
      <c r="D55" s="5">
        <v>16458.29</v>
      </c>
      <c r="E55" s="5">
        <v>-774.67</v>
      </c>
      <c r="F55" s="5">
        <v>-774.68</v>
      </c>
      <c r="G55" s="5">
        <v>0</v>
      </c>
      <c r="H55" s="5">
        <v>-774.68</v>
      </c>
      <c r="I55" s="5">
        <v>-774.67</v>
      </c>
      <c r="J55" s="5">
        <v>-774.68</v>
      </c>
      <c r="K55" s="5">
        <v>-774.67</v>
      </c>
      <c r="L55" s="5">
        <v>-774.67</v>
      </c>
      <c r="M55" s="5">
        <v>-774.68</v>
      </c>
      <c r="N55" s="5">
        <v>7986.51</v>
      </c>
      <c r="O55" s="5">
        <v>198.79</v>
      </c>
      <c r="P55" s="5">
        <v>11681.58</v>
      </c>
      <c r="Q55" s="5">
        <v>0</v>
      </c>
      <c r="R55" s="5">
        <v>198.79</v>
      </c>
      <c r="S55" s="5">
        <v>0</v>
      </c>
      <c r="T55" s="5">
        <v>0</v>
      </c>
      <c r="U55" s="5">
        <v>0</v>
      </c>
      <c r="V55" s="5">
        <v>198.79</v>
      </c>
      <c r="W55" s="5">
        <v>-30525.35</v>
      </c>
      <c r="X55" s="5">
        <v>30525.35</v>
      </c>
      <c r="Y55" s="8">
        <f t="shared" si="6"/>
        <v>30525.350000000006</v>
      </c>
      <c r="AA55" s="12">
        <v>10683.88</v>
      </c>
      <c r="AB55" s="12">
        <v>-183.67</v>
      </c>
      <c r="AC55" s="12">
        <v>524.71</v>
      </c>
      <c r="AD55" s="14">
        <f t="shared" si="7"/>
        <v>11024.919999999998</v>
      </c>
      <c r="AF55" s="12">
        <f t="shared" si="25"/>
        <v>6410.32</v>
      </c>
      <c r="AG55" s="12">
        <f t="shared" si="25"/>
        <v>-115.7</v>
      </c>
      <c r="AH55" s="12">
        <f t="shared" si="25"/>
        <v>550.94000000000005</v>
      </c>
      <c r="AI55" s="14">
        <f t="shared" si="8"/>
        <v>6845.5599999999995</v>
      </c>
      <c r="AK55" s="14">
        <f t="shared" si="9"/>
        <v>-4273.5599999999995</v>
      </c>
      <c r="AL55" s="14">
        <f t="shared" si="10"/>
        <v>67.969999999999985</v>
      </c>
      <c r="AM55" s="14">
        <f t="shared" si="11"/>
        <v>26.230000000000018</v>
      </c>
      <c r="AN55" s="14">
        <f t="shared" si="12"/>
        <v>-4179.3599999999988</v>
      </c>
      <c r="AP55" s="22">
        <f t="shared" si="13"/>
        <v>-4273.5599999999995</v>
      </c>
      <c r="AQ55" s="22">
        <f t="shared" si="14"/>
        <v>67.969999999999985</v>
      </c>
      <c r="AR55" s="22">
        <f t="shared" si="15"/>
        <v>26.230000000000018</v>
      </c>
      <c r="AS55" s="22">
        <f t="shared" si="16"/>
        <v>-4179.3599999999988</v>
      </c>
      <c r="AU55" s="12">
        <v>1844.14</v>
      </c>
      <c r="AV55" s="12">
        <f t="shared" si="17"/>
        <v>32369.490000000005</v>
      </c>
      <c r="AX55" s="12">
        <f t="shared" si="48"/>
        <v>645.45000000000005</v>
      </c>
      <c r="AY55" s="12">
        <f t="shared" si="48"/>
        <v>-11.65</v>
      </c>
      <c r="AZ55" s="12">
        <f t="shared" si="48"/>
        <v>33.28</v>
      </c>
      <c r="BA55" s="14">
        <f t="shared" si="18"/>
        <v>667.08</v>
      </c>
      <c r="BC55" s="12">
        <f t="shared" si="49"/>
        <v>387.27</v>
      </c>
      <c r="BD55" s="12">
        <f t="shared" si="49"/>
        <v>-6.99</v>
      </c>
      <c r="BE55" s="12">
        <f t="shared" si="49"/>
        <v>33.28</v>
      </c>
      <c r="BF55" s="14">
        <f t="shared" si="19"/>
        <v>413.55999999999995</v>
      </c>
      <c r="BH55" s="14">
        <f t="shared" si="20"/>
        <v>-258.18000000000006</v>
      </c>
      <c r="BI55" s="14">
        <f t="shared" si="2"/>
        <v>4.66</v>
      </c>
      <c r="BJ55" s="14">
        <f t="shared" si="3"/>
        <v>0</v>
      </c>
      <c r="BK55" s="14">
        <f t="shared" si="21"/>
        <v>-253.52000000000007</v>
      </c>
      <c r="BM55" s="22">
        <f t="shared" si="50"/>
        <v>-258.18000000000006</v>
      </c>
      <c r="BN55" s="22">
        <f t="shared" si="51"/>
        <v>4.66</v>
      </c>
      <c r="BO55" s="22">
        <f t="shared" si="52"/>
        <v>0</v>
      </c>
      <c r="BP55" s="22">
        <f t="shared" si="53"/>
        <v>-253.52000000000007</v>
      </c>
    </row>
    <row r="56" spans="1:68" x14ac:dyDescent="0.35">
      <c r="A56" t="s">
        <v>194</v>
      </c>
      <c r="B56" t="s">
        <v>195</v>
      </c>
      <c r="C56" t="s">
        <v>75</v>
      </c>
      <c r="D56" s="5">
        <v>1746436.66</v>
      </c>
      <c r="E56" s="5">
        <v>11718.75</v>
      </c>
      <c r="F56" s="5">
        <v>11718.75</v>
      </c>
      <c r="G56" s="5">
        <v>0</v>
      </c>
      <c r="H56" s="5">
        <v>11718.75</v>
      </c>
      <c r="I56" s="5">
        <v>11718.75</v>
      </c>
      <c r="J56" s="5">
        <v>11718.75</v>
      </c>
      <c r="K56" s="5">
        <v>11718.75</v>
      </c>
      <c r="L56" s="5">
        <v>11718.74</v>
      </c>
      <c r="M56" s="5">
        <v>11718.75</v>
      </c>
      <c r="N56" s="5">
        <v>53460.480000000003</v>
      </c>
      <c r="O56" s="5">
        <v>16356.72</v>
      </c>
      <c r="P56" s="5">
        <v>55655.64</v>
      </c>
      <c r="Q56" s="5">
        <v>0</v>
      </c>
      <c r="R56" s="5">
        <v>16356.72</v>
      </c>
      <c r="S56" s="5">
        <v>0</v>
      </c>
      <c r="T56" s="5">
        <v>0</v>
      </c>
      <c r="U56" s="5">
        <v>0</v>
      </c>
      <c r="V56" s="5">
        <v>-58170.67</v>
      </c>
      <c r="W56" s="5">
        <v>-1923845.54</v>
      </c>
      <c r="X56" s="5">
        <v>1923845.54</v>
      </c>
      <c r="Y56" s="8">
        <f t="shared" si="6"/>
        <v>1923845.5399999998</v>
      </c>
      <c r="AA56" s="12">
        <v>673345.95</v>
      </c>
      <c r="AB56" s="12">
        <v>-10619.31</v>
      </c>
      <c r="AC56" s="12">
        <v>30340.87</v>
      </c>
      <c r="AD56" s="14">
        <f t="shared" si="7"/>
        <v>693067.50999999989</v>
      </c>
      <c r="AF56" s="12">
        <f t="shared" si="25"/>
        <v>404007.56</v>
      </c>
      <c r="AG56" s="12">
        <f t="shared" si="25"/>
        <v>-7291.81</v>
      </c>
      <c r="AH56" s="12">
        <f t="shared" si="25"/>
        <v>34722.93</v>
      </c>
      <c r="AI56" s="14">
        <f t="shared" si="8"/>
        <v>431438.68</v>
      </c>
      <c r="AK56" s="14">
        <f t="shared" si="9"/>
        <v>-269338.38999999996</v>
      </c>
      <c r="AL56" s="14">
        <f t="shared" si="10"/>
        <v>3327.4999999999991</v>
      </c>
      <c r="AM56" s="14">
        <f t="shared" si="11"/>
        <v>4382.0600000000013</v>
      </c>
      <c r="AN56" s="14">
        <f t="shared" si="12"/>
        <v>-261628.82999999996</v>
      </c>
      <c r="AP56" s="22">
        <f t="shared" si="13"/>
        <v>-269338.38999999996</v>
      </c>
      <c r="AQ56" s="22">
        <f t="shared" si="14"/>
        <v>3327.4999999999991</v>
      </c>
      <c r="AR56" s="22">
        <f t="shared" si="15"/>
        <v>4382.0600000000013</v>
      </c>
      <c r="AS56" s="22">
        <f t="shared" si="16"/>
        <v>-261628.82999999996</v>
      </c>
      <c r="AU56" s="12">
        <v>-71820.03</v>
      </c>
      <c r="AV56" s="12">
        <f t="shared" si="17"/>
        <v>1852025.5099999998</v>
      </c>
      <c r="AX56" s="12">
        <f t="shared" si="48"/>
        <v>-25137.01</v>
      </c>
      <c r="AY56" s="12">
        <f t="shared" si="48"/>
        <v>453.69</v>
      </c>
      <c r="AZ56" s="12">
        <f t="shared" si="48"/>
        <v>-1296.26</v>
      </c>
      <c r="BA56" s="14">
        <f t="shared" si="18"/>
        <v>-25979.579999999998</v>
      </c>
      <c r="BC56" s="12">
        <f t="shared" si="49"/>
        <v>-15082.21</v>
      </c>
      <c r="BD56" s="12">
        <f t="shared" si="49"/>
        <v>272.20999999999998</v>
      </c>
      <c r="BE56" s="12">
        <f t="shared" si="49"/>
        <v>-1296.26</v>
      </c>
      <c r="BF56" s="14">
        <f t="shared" si="19"/>
        <v>-16106.26</v>
      </c>
      <c r="BH56" s="14">
        <f t="shared" si="20"/>
        <v>10054.799999999999</v>
      </c>
      <c r="BI56" s="14">
        <f t="shared" si="2"/>
        <v>-181.48000000000002</v>
      </c>
      <c r="BJ56" s="14">
        <f t="shared" si="3"/>
        <v>0</v>
      </c>
      <c r="BK56" s="14">
        <f t="shared" si="21"/>
        <v>9873.32</v>
      </c>
      <c r="BM56" s="22">
        <f t="shared" si="50"/>
        <v>10054.799999999999</v>
      </c>
      <c r="BN56" s="22">
        <f t="shared" si="51"/>
        <v>-181.48000000000002</v>
      </c>
      <c r="BO56" s="22">
        <f t="shared" si="52"/>
        <v>0</v>
      </c>
      <c r="BP56" s="22">
        <f t="shared" si="53"/>
        <v>9873.32</v>
      </c>
    </row>
    <row r="57" spans="1:68" x14ac:dyDescent="0.35">
      <c r="A57" s="3" t="s">
        <v>275</v>
      </c>
      <c r="B57" s="3" t="s">
        <v>276</v>
      </c>
      <c r="C57" s="3"/>
    </row>
    <row r="58" spans="1:68" x14ac:dyDescent="0.35">
      <c r="A58" s="6" t="s">
        <v>277</v>
      </c>
      <c r="B58" s="6" t="s">
        <v>278</v>
      </c>
      <c r="C58" s="6"/>
      <c r="D58" s="7">
        <f t="shared" ref="D58:Y58" si="54">SUM(D7:D56)</f>
        <v>-582456209.75999999</v>
      </c>
      <c r="E58" s="7">
        <f t="shared" si="54"/>
        <v>-210618.7600000001</v>
      </c>
      <c r="F58" s="7">
        <f t="shared" si="54"/>
        <v>-210618.85000000015</v>
      </c>
      <c r="G58" s="7">
        <f t="shared" si="54"/>
        <v>0</v>
      </c>
      <c r="H58" s="7">
        <f t="shared" si="54"/>
        <v>-2058995.23</v>
      </c>
      <c r="I58" s="7">
        <f t="shared" si="54"/>
        <v>-826744.28000000026</v>
      </c>
      <c r="J58" s="7">
        <f t="shared" si="54"/>
        <v>-826744.30000000028</v>
      </c>
      <c r="K58" s="7">
        <f t="shared" si="54"/>
        <v>112673.62000000002</v>
      </c>
      <c r="L58" s="7">
        <f t="shared" si="54"/>
        <v>-670174.65999999992</v>
      </c>
      <c r="M58" s="7">
        <f t="shared" si="54"/>
        <v>-670174.63</v>
      </c>
      <c r="N58" s="7">
        <f t="shared" si="54"/>
        <v>-11111642.52</v>
      </c>
      <c r="O58" s="7">
        <f t="shared" si="54"/>
        <v>-1830337.75</v>
      </c>
      <c r="P58" s="7">
        <f t="shared" si="54"/>
        <v>-13427731.449999999</v>
      </c>
      <c r="Q58" s="7">
        <f t="shared" si="54"/>
        <v>-126953</v>
      </c>
      <c r="R58" s="7">
        <f t="shared" si="54"/>
        <v>-1830337.7400000005</v>
      </c>
      <c r="S58" s="7">
        <f t="shared" si="54"/>
        <v>-130245</v>
      </c>
      <c r="T58" s="7">
        <f t="shared" si="54"/>
        <v>308668.05</v>
      </c>
      <c r="U58" s="7">
        <f t="shared" si="54"/>
        <v>-3910744</v>
      </c>
      <c r="V58" s="7">
        <f t="shared" si="54"/>
        <v>2390792.5200000005</v>
      </c>
      <c r="W58" s="7">
        <f t="shared" si="54"/>
        <v>40103975.049999997</v>
      </c>
      <c r="X58" s="7">
        <f t="shared" si="54"/>
        <v>-40636767.259999998</v>
      </c>
      <c r="Y58" s="7">
        <f t="shared" si="54"/>
        <v>-618018929.94999993</v>
      </c>
      <c r="AA58" s="15">
        <f>SUM(AA7:AA57)</f>
        <v>-119075578.38000001</v>
      </c>
      <c r="AB58" s="15">
        <f>SUM(AB7:AB57)</f>
        <v>1704288.55</v>
      </c>
      <c r="AC58" s="15">
        <f>SUM(AC7:AC57)</f>
        <v>-4826341.9100000011</v>
      </c>
      <c r="AD58" s="15">
        <f>SUM(AD7:AD57)</f>
        <v>-122197631.73999999</v>
      </c>
      <c r="AF58" s="15">
        <f>SUM(AF7:AF57)</f>
        <v>-71411508.579999998</v>
      </c>
      <c r="AG58" s="15">
        <f>SUM(AG7:AG57)</f>
        <v>1218696.99</v>
      </c>
      <c r="AH58" s="15">
        <f>SUM(AH7:AH57)</f>
        <v>-5873259.0299999984</v>
      </c>
      <c r="AI58" s="15">
        <f>SUM(AI7:AI57)</f>
        <v>-76066070.620000005</v>
      </c>
      <c r="AK58" s="15">
        <f>SUM(AK7:AK57)</f>
        <v>47664069.799999997</v>
      </c>
      <c r="AL58" s="15">
        <f>SUM(AL7:AL57)</f>
        <v>-485591.56</v>
      </c>
      <c r="AM58" s="15">
        <f>SUM(AM7:AM57)</f>
        <v>-1046917.1199999999</v>
      </c>
      <c r="AN58" s="15">
        <f>SUM(AN7:AN57)</f>
        <v>46131561.120000005</v>
      </c>
      <c r="AP58" s="15">
        <f>SUM(AP7:AP57)</f>
        <v>40659336.329999998</v>
      </c>
      <c r="AQ58" s="15">
        <f>SUM(AQ7:AQ57)</f>
        <v>-399510.55</v>
      </c>
      <c r="AR58" s="15">
        <f>SUM(AR7:AR57)</f>
        <v>-931644.15999999957</v>
      </c>
      <c r="AS58" s="15">
        <f>SUM(AS7:AS57)</f>
        <v>39328181.620000005</v>
      </c>
      <c r="AU58" s="15">
        <f t="shared" ref="AU58:AV58" si="55">SUM(AU7:AU57)</f>
        <v>733516.65</v>
      </c>
      <c r="AV58" s="15">
        <f t="shared" si="55"/>
        <v>-617285413.29999983</v>
      </c>
      <c r="AX58" s="15">
        <f>SUM(AX7:AX57)</f>
        <v>245088.93999999942</v>
      </c>
      <c r="AY58" s="15">
        <f>SUM(AY7:AY57)</f>
        <v>-4163.1499999999714</v>
      </c>
      <c r="AZ58" s="15">
        <f>SUM(AZ7:AZ57)</f>
        <v>11894.230000000261</v>
      </c>
      <c r="BA58" s="15">
        <f>SUM(BA7:BA57)</f>
        <v>252820.0199999997</v>
      </c>
      <c r="BC58" s="15">
        <f>SUM(BC7:BC57)</f>
        <v>147113.2300000012</v>
      </c>
      <c r="BD58" s="15">
        <f>SUM(BD7:BD57)</f>
        <v>-2655.4099999998134</v>
      </c>
      <c r="BE58" s="15">
        <f>SUM(BE7:BE57)</f>
        <v>12644.640000000411</v>
      </c>
      <c r="BF58" s="15">
        <f>SUM(BF7:BF57)</f>
        <v>157102.46000000177</v>
      </c>
      <c r="BH58" s="15">
        <f>SUM(BH7:BH57)</f>
        <v>-97975.709999998202</v>
      </c>
      <c r="BI58" s="15">
        <f>SUM(BI7:BI57)</f>
        <v>1507.740000000158</v>
      </c>
      <c r="BJ58" s="15">
        <f>SUM(BJ7:BJ57)</f>
        <v>750.41000000014901</v>
      </c>
      <c r="BK58" s="15">
        <f>SUM(BK7:BK57)</f>
        <v>-95717.559999997902</v>
      </c>
      <c r="BM58" s="15">
        <f>SUM(BM7:BM57)</f>
        <v>29710.420000001792</v>
      </c>
      <c r="BN58" s="15">
        <f>SUM(BN7:BN57)</f>
        <v>-796.82999999984202</v>
      </c>
      <c r="BO58" s="15">
        <f>SUM(BO7:BO57)</f>
        <v>750.41000000014901</v>
      </c>
      <c r="BP58" s="15">
        <f>SUM(BP7:BP57)</f>
        <v>29664.000000002092</v>
      </c>
    </row>
    <row r="59" spans="1:68" x14ac:dyDescent="0.35">
      <c r="AP59" s="26" t="s">
        <v>292</v>
      </c>
      <c r="AQ59" s="26" t="s">
        <v>292</v>
      </c>
      <c r="AR59" s="26" t="s">
        <v>292</v>
      </c>
      <c r="AS59" s="26" t="s">
        <v>292</v>
      </c>
      <c r="BM59" s="26" t="s">
        <v>292</v>
      </c>
      <c r="BN59" s="26" t="s">
        <v>292</v>
      </c>
      <c r="BO59" s="26" t="s">
        <v>292</v>
      </c>
      <c r="BP59" s="26" t="s">
        <v>292</v>
      </c>
    </row>
  </sheetData>
  <autoFilter ref="A6:Y6" xr:uid="{00000000-0009-0000-0000-000001000000}"/>
  <sortState ref="A7:AH92">
    <sortCondition ref="B7:B92"/>
    <sortCondition ref="Y7:Y9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P14"/>
  <sheetViews>
    <sheetView workbookViewId="0">
      <pane xSplit="25" ySplit="4" topLeftCell="AT5" activePane="bottomRight" state="frozen"/>
      <selection pane="topRight" activeCell="Z1" sqref="Z1"/>
      <selection pane="bottomLeft" activeCell="A5" sqref="A5"/>
      <selection pane="bottomRight" activeCell="C32" sqref="C32"/>
    </sheetView>
  </sheetViews>
  <sheetFormatPr defaultRowHeight="14.5" x14ac:dyDescent="0.35"/>
  <cols>
    <col min="1" max="1" width="7.453125" customWidth="1"/>
    <col min="2" max="2" width="13.7265625" bestFit="1" customWidth="1"/>
    <col min="3" max="3" width="46.81640625" bestFit="1" customWidth="1"/>
    <col min="4" max="4" width="16.26953125" bestFit="1" customWidth="1"/>
    <col min="5" max="6" width="11.81640625" hidden="1" customWidth="1"/>
    <col min="7" max="7" width="17.453125" hidden="1" customWidth="1"/>
    <col min="8" max="13" width="11.81640625" hidden="1" customWidth="1"/>
    <col min="14" max="14" width="14.26953125" hidden="1" customWidth="1"/>
    <col min="15" max="15" width="11.54296875" hidden="1" customWidth="1"/>
    <col min="16" max="16" width="14.26953125" hidden="1" customWidth="1"/>
    <col min="17" max="17" width="26.81640625" hidden="1" customWidth="1"/>
    <col min="18" max="18" width="11.54296875" hidden="1" customWidth="1"/>
    <col min="19" max="19" width="20.81640625" hidden="1" customWidth="1"/>
    <col min="20" max="20" width="18.54296875" hidden="1" customWidth="1"/>
    <col min="21" max="21" width="14.7265625" hidden="1" customWidth="1"/>
    <col min="22" max="22" width="11.81640625" hidden="1" customWidth="1"/>
    <col min="23" max="23" width="18.453125" hidden="1" customWidth="1"/>
    <col min="24" max="24" width="23.26953125" hidden="1" customWidth="1"/>
    <col min="25" max="25" width="16.26953125" bestFit="1" customWidth="1"/>
    <col min="26" max="26" width="2.7265625" customWidth="1"/>
    <col min="27" max="27" width="16" customWidth="1"/>
    <col min="28" max="28" width="13.26953125" bestFit="1" customWidth="1"/>
    <col min="29" max="29" width="14" bestFit="1" customWidth="1"/>
    <col min="30" max="30" width="16" customWidth="1"/>
    <col min="31" max="31" width="2.26953125" customWidth="1"/>
    <col min="32" max="32" width="16.1796875" customWidth="1"/>
    <col min="33" max="33" width="13.26953125" bestFit="1" customWidth="1"/>
    <col min="34" max="34" width="14" bestFit="1" customWidth="1"/>
    <col min="35" max="35" width="15" bestFit="1" customWidth="1"/>
    <col min="36" max="36" width="2.453125" customWidth="1"/>
    <col min="37" max="37" width="14.26953125" bestFit="1" customWidth="1"/>
    <col min="38" max="39" width="12.26953125" bestFit="1" customWidth="1"/>
    <col min="40" max="40" width="14.26953125" bestFit="1" customWidth="1"/>
    <col min="42" max="42" width="15.26953125" bestFit="1" customWidth="1"/>
    <col min="43" max="44" width="12.26953125" bestFit="1" customWidth="1"/>
    <col min="45" max="45" width="14.26953125" bestFit="1" customWidth="1"/>
    <col min="47" max="47" width="12.26953125" bestFit="1" customWidth="1"/>
    <col min="48" max="48" width="16" bestFit="1" customWidth="1"/>
    <col min="49" max="49" width="3.453125" customWidth="1"/>
    <col min="50" max="50" width="20" bestFit="1" customWidth="1"/>
    <col min="51" max="51" width="13.26953125" bestFit="1" customWidth="1"/>
    <col min="52" max="52" width="14" bestFit="1" customWidth="1"/>
    <col min="53" max="53" width="16" bestFit="1" customWidth="1"/>
    <col min="54" max="54" width="2.453125" customWidth="1"/>
    <col min="55" max="55" width="20" bestFit="1" customWidth="1"/>
    <col min="56" max="56" width="13.26953125" bestFit="1" customWidth="1"/>
    <col min="57" max="57" width="14" bestFit="1" customWidth="1"/>
    <col min="58" max="58" width="15" bestFit="1" customWidth="1"/>
    <col min="60" max="60" width="14.26953125" bestFit="1" customWidth="1"/>
    <col min="61" max="62" width="12.26953125" bestFit="1" customWidth="1"/>
    <col min="63" max="63" width="14.26953125" bestFit="1" customWidth="1"/>
    <col min="65" max="65" width="15.26953125" bestFit="1" customWidth="1"/>
    <col min="66" max="67" width="12.26953125" bestFit="1" customWidth="1"/>
    <col min="68" max="68" width="14.26953125" bestFit="1" customWidth="1"/>
  </cols>
  <sheetData>
    <row r="1" spans="1:68" x14ac:dyDescent="0.35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AA1" s="12"/>
      <c r="AB1" s="12"/>
      <c r="AC1" s="12"/>
      <c r="AU1" s="12"/>
      <c r="AV1" s="12"/>
    </row>
    <row r="2" spans="1:68" x14ac:dyDescent="0.35">
      <c r="A2" s="2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A2" s="12" t="s">
        <v>288</v>
      </c>
      <c r="AB2" s="12"/>
      <c r="AC2" s="12"/>
      <c r="AF2" s="16">
        <v>0.21</v>
      </c>
      <c r="AG2" s="16">
        <f>-AF2*AH2</f>
        <v>-3.79022868E-3</v>
      </c>
      <c r="AH2" s="16">
        <f>0.076*0.237483</f>
        <v>1.8048708E-2</v>
      </c>
      <c r="AU2" s="12"/>
      <c r="AV2" s="12"/>
      <c r="AX2" s="16">
        <v>0.35</v>
      </c>
      <c r="AY2" s="16">
        <f>-AX2*AZ2</f>
        <v>-6.3170477999999995E-3</v>
      </c>
      <c r="AZ2" s="16">
        <f>0.076*0.237483</f>
        <v>1.8048708E-2</v>
      </c>
      <c r="BC2" s="16">
        <v>0.21</v>
      </c>
      <c r="BD2" s="16">
        <f>-BC2*BE2</f>
        <v>-3.79022868E-3</v>
      </c>
      <c r="BE2" s="16">
        <f>0.076*0.237483</f>
        <v>1.8048708E-2</v>
      </c>
    </row>
    <row r="3" spans="1:68" x14ac:dyDescent="0.35">
      <c r="A3" s="2" t="s">
        <v>34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AA3" s="13" t="s">
        <v>284</v>
      </c>
      <c r="AB3" s="12"/>
      <c r="AC3" s="12"/>
      <c r="AF3" s="13" t="s">
        <v>289</v>
      </c>
      <c r="AG3" s="12"/>
      <c r="AH3" s="12"/>
      <c r="AK3" s="1" t="s">
        <v>290</v>
      </c>
      <c r="AP3" s="1" t="s">
        <v>291</v>
      </c>
      <c r="AU3" s="12"/>
      <c r="AV3" s="12" t="s">
        <v>294</v>
      </c>
      <c r="AX3" s="13" t="s">
        <v>288</v>
      </c>
      <c r="AY3" s="12"/>
      <c r="AZ3" s="12"/>
      <c r="BC3" s="13" t="s">
        <v>289</v>
      </c>
      <c r="BD3" s="12"/>
      <c r="BE3" s="12"/>
      <c r="BH3" s="1" t="s">
        <v>290</v>
      </c>
      <c r="BM3" s="1" t="s">
        <v>291</v>
      </c>
    </row>
    <row r="4" spans="1:68" x14ac:dyDescent="0.35">
      <c r="A4" s="1"/>
      <c r="B4" s="1"/>
      <c r="C4" s="1" t="s">
        <v>281</v>
      </c>
      <c r="D4" s="1" t="s">
        <v>1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13</v>
      </c>
      <c r="P4" s="1" t="s">
        <v>14</v>
      </c>
      <c r="Q4" s="1" t="s">
        <v>17</v>
      </c>
      <c r="R4" s="1" t="s">
        <v>18</v>
      </c>
      <c r="S4" s="1" t="s">
        <v>19</v>
      </c>
      <c r="T4" s="1" t="s">
        <v>21</v>
      </c>
      <c r="U4" s="1" t="s">
        <v>22</v>
      </c>
      <c r="V4" s="1" t="s">
        <v>23</v>
      </c>
      <c r="W4" s="1" t="s">
        <v>24</v>
      </c>
      <c r="X4" s="1" t="s">
        <v>27</v>
      </c>
      <c r="Y4" s="1" t="s">
        <v>30</v>
      </c>
      <c r="AA4" s="13" t="s">
        <v>285</v>
      </c>
      <c r="AB4" s="13" t="s">
        <v>286</v>
      </c>
      <c r="AC4" s="13" t="s">
        <v>287</v>
      </c>
      <c r="AF4" s="13" t="s">
        <v>285</v>
      </c>
      <c r="AG4" s="13" t="s">
        <v>286</v>
      </c>
      <c r="AH4" s="13" t="s">
        <v>287</v>
      </c>
      <c r="AK4" s="13" t="s">
        <v>285</v>
      </c>
      <c r="AL4" s="13" t="s">
        <v>286</v>
      </c>
      <c r="AM4" s="13" t="s">
        <v>287</v>
      </c>
      <c r="AP4" s="13" t="s">
        <v>285</v>
      </c>
      <c r="AQ4" s="13" t="s">
        <v>286</v>
      </c>
      <c r="AR4" s="13" t="s">
        <v>287</v>
      </c>
      <c r="AU4" s="13" t="s">
        <v>293</v>
      </c>
      <c r="AV4" s="13" t="s">
        <v>295</v>
      </c>
      <c r="AX4" s="13" t="s">
        <v>285</v>
      </c>
      <c r="AY4" s="13" t="s">
        <v>286</v>
      </c>
      <c r="AZ4" s="13" t="s">
        <v>287</v>
      </c>
      <c r="BC4" s="13" t="s">
        <v>285</v>
      </c>
      <c r="BD4" s="13" t="s">
        <v>286</v>
      </c>
      <c r="BE4" s="13" t="s">
        <v>287</v>
      </c>
      <c r="BH4" s="13" t="s">
        <v>285</v>
      </c>
      <c r="BI4" s="13" t="s">
        <v>286</v>
      </c>
      <c r="BJ4" s="13" t="s">
        <v>287</v>
      </c>
      <c r="BM4" s="13" t="s">
        <v>285</v>
      </c>
      <c r="BN4" s="13" t="s">
        <v>286</v>
      </c>
      <c r="BO4" s="13" t="s">
        <v>287</v>
      </c>
    </row>
    <row r="5" spans="1:68" x14ac:dyDescent="0.35">
      <c r="A5" t="s">
        <v>232</v>
      </c>
      <c r="B5" t="s">
        <v>233</v>
      </c>
      <c r="C5" t="s">
        <v>94</v>
      </c>
      <c r="D5" s="5">
        <v>-279904616.51999998</v>
      </c>
      <c r="E5" s="5">
        <v>435213.91</v>
      </c>
      <c r="F5" s="5">
        <v>435213.91</v>
      </c>
      <c r="G5" s="5">
        <v>0</v>
      </c>
      <c r="H5" s="5">
        <v>435213.9</v>
      </c>
      <c r="I5" s="5">
        <v>435213.91</v>
      </c>
      <c r="J5" s="5">
        <v>435213.91</v>
      </c>
      <c r="K5" s="5">
        <v>435213.91</v>
      </c>
      <c r="L5" s="5">
        <v>435213.9</v>
      </c>
      <c r="M5" s="5">
        <v>435213.91</v>
      </c>
      <c r="N5" s="5">
        <v>-3385057.43</v>
      </c>
      <c r="O5" s="5">
        <v>10739.31</v>
      </c>
      <c r="P5" s="5">
        <v>-5900631.6200000001</v>
      </c>
      <c r="Q5" s="5">
        <v>0</v>
      </c>
      <c r="R5" s="5">
        <v>10739.32</v>
      </c>
      <c r="S5" s="5">
        <v>0</v>
      </c>
      <c r="T5" s="5">
        <v>0</v>
      </c>
      <c r="U5" s="5">
        <v>0</v>
      </c>
      <c r="V5" s="5">
        <v>108177.07</v>
      </c>
      <c r="W5" s="5">
        <v>0</v>
      </c>
      <c r="X5" s="5">
        <v>0</v>
      </c>
      <c r="Y5" s="8">
        <f t="shared" ref="Y5:Y6" si="0">SUM(D5:X5)</f>
        <v>-285578938.6099999</v>
      </c>
      <c r="AA5" s="12">
        <v>-101607515.64</v>
      </c>
      <c r="AB5" s="12"/>
      <c r="AC5" s="12"/>
      <c r="AD5" s="14">
        <f t="shared" ref="AD5:AD6" si="1">SUM(AA5:AC5)</f>
        <v>-101607515.64</v>
      </c>
      <c r="AF5" s="18">
        <v>-60948179.310000002</v>
      </c>
      <c r="AG5" s="19"/>
      <c r="AH5" s="19"/>
      <c r="AI5" s="14">
        <f t="shared" ref="AI5:AI6" si="2">SUM(AF5:AH5)</f>
        <v>-60948179.310000002</v>
      </c>
      <c r="AK5" s="14">
        <f t="shared" ref="AK5:AM6" si="3">AF5-AA5</f>
        <v>40659336.329999998</v>
      </c>
      <c r="AL5" s="14">
        <f t="shared" si="3"/>
        <v>0</v>
      </c>
      <c r="AM5" s="14">
        <f t="shared" si="3"/>
        <v>0</v>
      </c>
      <c r="AN5" s="14">
        <f t="shared" ref="AN5:AN6" si="4">SUM(AK5:AM5)</f>
        <v>40659336.329999998</v>
      </c>
      <c r="AP5" s="28">
        <f t="shared" ref="AP5:AR6" si="5">AK5</f>
        <v>40659336.329999998</v>
      </c>
      <c r="AQ5" s="28">
        <f t="shared" si="5"/>
        <v>0</v>
      </c>
      <c r="AR5" s="28">
        <f t="shared" si="5"/>
        <v>0</v>
      </c>
      <c r="AS5" s="28">
        <f t="shared" ref="AS5:AS6" si="6">SUM(AP5:AR5)</f>
        <v>40659336.329999998</v>
      </c>
      <c r="AU5" s="18">
        <v>-218999.4</v>
      </c>
      <c r="AV5" s="12">
        <f t="shared" ref="AV5:AV6" si="7">Y5+AU5</f>
        <v>-285797938.00999987</v>
      </c>
      <c r="AX5" s="18">
        <v>-101681642.03</v>
      </c>
      <c r="AY5" s="19"/>
      <c r="AZ5" s="19"/>
      <c r="BA5" s="14">
        <f t="shared" ref="BA5:BA6" si="8">SUM(AX5:AZ5)</f>
        <v>-101681642.03</v>
      </c>
      <c r="BC5" s="18">
        <v>-60992595.280000001</v>
      </c>
      <c r="BD5" s="19"/>
      <c r="BE5" s="19"/>
      <c r="BF5" s="14">
        <f t="shared" ref="BF5:BF6" si="9">SUM(BC5:BE5)</f>
        <v>-60992595.280000001</v>
      </c>
      <c r="BH5" s="14">
        <f t="shared" ref="BH5:BJ6" si="10">BC5-AX5</f>
        <v>40689046.75</v>
      </c>
      <c r="BI5" s="14">
        <f t="shared" si="10"/>
        <v>0</v>
      </c>
      <c r="BJ5" s="14">
        <f t="shared" si="10"/>
        <v>0</v>
      </c>
      <c r="BK5" s="14">
        <f t="shared" ref="BK5:BK6" si="11">SUM(BH5:BJ5)</f>
        <v>40689046.75</v>
      </c>
      <c r="BM5" s="28">
        <f t="shared" ref="BM5:BO6" si="12">BH5</f>
        <v>40689046.75</v>
      </c>
      <c r="BN5" s="28">
        <f t="shared" si="12"/>
        <v>0</v>
      </c>
      <c r="BO5" s="28">
        <f t="shared" si="12"/>
        <v>0</v>
      </c>
      <c r="BP5" s="28">
        <f t="shared" ref="BP5:BP6" si="13">SUM(BM5:BO5)</f>
        <v>40689046.75</v>
      </c>
    </row>
    <row r="6" spans="1:68" x14ac:dyDescent="0.35">
      <c r="A6" t="s">
        <v>234</v>
      </c>
      <c r="B6" t="s">
        <v>235</v>
      </c>
      <c r="C6" t="s">
        <v>94</v>
      </c>
      <c r="D6" s="5">
        <v>-276388498.36000001</v>
      </c>
      <c r="E6" s="5">
        <v>397424.04</v>
      </c>
      <c r="F6" s="5">
        <v>397424.04</v>
      </c>
      <c r="G6" s="5">
        <v>0</v>
      </c>
      <c r="H6" s="5">
        <v>397424.03</v>
      </c>
      <c r="I6" s="5">
        <v>397424.04</v>
      </c>
      <c r="J6" s="5">
        <v>397424.04</v>
      </c>
      <c r="K6" s="5">
        <v>397424.04</v>
      </c>
      <c r="L6" s="5">
        <v>397424.03</v>
      </c>
      <c r="M6" s="5">
        <v>397424.04</v>
      </c>
      <c r="N6" s="5">
        <v>-3422908.66</v>
      </c>
      <c r="O6" s="5">
        <v>-27057.37</v>
      </c>
      <c r="P6" s="5">
        <v>-5901515.4299999997</v>
      </c>
      <c r="Q6" s="5">
        <v>0</v>
      </c>
      <c r="R6" s="5">
        <v>-27057.38</v>
      </c>
      <c r="S6" s="5">
        <v>0</v>
      </c>
      <c r="T6" s="5">
        <v>0</v>
      </c>
      <c r="U6" s="5">
        <v>0</v>
      </c>
      <c r="V6" s="5">
        <v>70329.95</v>
      </c>
      <c r="W6" s="5">
        <v>0</v>
      </c>
      <c r="X6" s="5">
        <v>0</v>
      </c>
      <c r="Y6" s="8">
        <f t="shared" si="0"/>
        <v>-282517314.94999999</v>
      </c>
      <c r="AA6" s="12"/>
      <c r="AB6" s="12">
        <v>1487942.2</v>
      </c>
      <c r="AC6" s="12">
        <v>-4251363.62</v>
      </c>
      <c r="AD6" s="14">
        <f t="shared" si="1"/>
        <v>-2763421.42</v>
      </c>
      <c r="AF6" s="19"/>
      <c r="AG6" s="18">
        <v>1088431.6499999999</v>
      </c>
      <c r="AH6" s="18">
        <v>-5183007.79</v>
      </c>
      <c r="AI6" s="14">
        <f t="shared" si="2"/>
        <v>-4094576.14</v>
      </c>
      <c r="AK6" s="14">
        <f t="shared" si="3"/>
        <v>0</v>
      </c>
      <c r="AL6" s="14">
        <f t="shared" si="3"/>
        <v>-399510.55000000005</v>
      </c>
      <c r="AM6" s="14">
        <f t="shared" si="3"/>
        <v>-931644.16999999993</v>
      </c>
      <c r="AN6" s="14">
        <f t="shared" si="4"/>
        <v>-1331154.72</v>
      </c>
      <c r="AP6" s="28">
        <f t="shared" si="5"/>
        <v>0</v>
      </c>
      <c r="AQ6" s="28">
        <f t="shared" si="5"/>
        <v>-399510.55000000005</v>
      </c>
      <c r="AR6" s="28">
        <f t="shared" si="5"/>
        <v>-931644.16999999993</v>
      </c>
      <c r="AS6" s="28">
        <f t="shared" si="6"/>
        <v>-1331154.72</v>
      </c>
      <c r="AU6" s="18">
        <v>-218953.01</v>
      </c>
      <c r="AV6" s="12">
        <f t="shared" si="7"/>
        <v>-282736267.95999998</v>
      </c>
      <c r="AX6" s="19"/>
      <c r="AY6" s="18">
        <v>1489540.48</v>
      </c>
      <c r="AZ6" s="18">
        <v>-4255930.59</v>
      </c>
      <c r="BA6" s="14">
        <f t="shared" si="8"/>
        <v>-2766390.11</v>
      </c>
      <c r="BC6" s="19"/>
      <c r="BD6" s="18">
        <v>1089233.1000000001</v>
      </c>
      <c r="BE6" s="18">
        <v>-5186824.3499999996</v>
      </c>
      <c r="BF6" s="14">
        <f t="shared" si="9"/>
        <v>-4097591.2499999995</v>
      </c>
      <c r="BH6" s="14">
        <f t="shared" si="10"/>
        <v>0</v>
      </c>
      <c r="BI6" s="14">
        <f t="shared" si="10"/>
        <v>-400307.37999999989</v>
      </c>
      <c r="BJ6" s="14">
        <f t="shared" si="10"/>
        <v>-930893.75999999978</v>
      </c>
      <c r="BK6" s="14">
        <f t="shared" si="11"/>
        <v>-1331201.1399999997</v>
      </c>
      <c r="BM6" s="28">
        <f t="shared" si="12"/>
        <v>0</v>
      </c>
      <c r="BN6" s="28">
        <f t="shared" si="12"/>
        <v>-400307.37999999989</v>
      </c>
      <c r="BO6" s="28">
        <f t="shared" si="12"/>
        <v>-930893.75999999978</v>
      </c>
      <c r="BP6" s="28">
        <f t="shared" si="13"/>
        <v>-1331201.1399999997</v>
      </c>
    </row>
    <row r="8" spans="1:68" x14ac:dyDescent="0.35">
      <c r="AX8" t="s">
        <v>296</v>
      </c>
    </row>
    <row r="9" spans="1:68" x14ac:dyDescent="0.35">
      <c r="AX9" s="14">
        <f>AX5-AA5</f>
        <v>-74126.390000000596</v>
      </c>
      <c r="AY9" s="14">
        <f t="shared" ref="AY9:AZ9" si="14">AY5-AB5</f>
        <v>0</v>
      </c>
      <c r="AZ9" s="14">
        <f t="shared" si="14"/>
        <v>0</v>
      </c>
      <c r="BA9" s="14">
        <f t="shared" ref="BA9:BA10" si="15">SUM(AX9:AZ9)</f>
        <v>-74126.390000000596</v>
      </c>
      <c r="BC9" s="14">
        <f>BC5-AF5</f>
        <v>-44415.969999998808</v>
      </c>
      <c r="BD9" s="14">
        <f t="shared" ref="BD9:BE9" si="16">BD5-AG5</f>
        <v>0</v>
      </c>
      <c r="BE9" s="14">
        <f t="shared" si="16"/>
        <v>0</v>
      </c>
      <c r="BF9" s="14">
        <f t="shared" ref="BF9:BF10" si="17">SUM(BC9:BE9)</f>
        <v>-44415.969999998808</v>
      </c>
      <c r="BH9" s="14">
        <f t="shared" ref="BH9:BH10" si="18">BC9-AX9</f>
        <v>29710.420000001788</v>
      </c>
      <c r="BI9" s="14">
        <f t="shared" ref="BI9:BI10" si="19">BD9-AY9</f>
        <v>0</v>
      </c>
      <c r="BJ9" s="14">
        <f t="shared" ref="BJ9:BJ10" si="20">BE9-AZ9</f>
        <v>0</v>
      </c>
      <c r="BK9" s="14">
        <f t="shared" ref="BK9:BK10" si="21">SUM(BH9:BJ9)</f>
        <v>29710.420000001788</v>
      </c>
      <c r="BM9" s="28">
        <f t="shared" ref="BM9:BM10" si="22">BH9</f>
        <v>29710.420000001788</v>
      </c>
      <c r="BN9" s="28">
        <f t="shared" ref="BN9:BN10" si="23">BI9</f>
        <v>0</v>
      </c>
      <c r="BO9" s="28">
        <f t="shared" ref="BO9:BO10" si="24">BJ9</f>
        <v>0</v>
      </c>
      <c r="BP9" s="28">
        <f t="shared" ref="BP9:BP10" si="25">SUM(BM9:BO9)</f>
        <v>29710.420000001788</v>
      </c>
    </row>
    <row r="10" spans="1:68" x14ac:dyDescent="0.35">
      <c r="AX10" s="14">
        <f>AX6-AA6</f>
        <v>0</v>
      </c>
      <c r="AY10" s="14">
        <f t="shared" ref="AY10" si="26">AY6-AB6</f>
        <v>1598.2800000000279</v>
      </c>
      <c r="AZ10" s="14">
        <f t="shared" ref="AZ10" si="27">AZ6-AC6</f>
        <v>-4566.9699999997392</v>
      </c>
      <c r="BA10" s="14">
        <f t="shared" si="15"/>
        <v>-2968.6899999997113</v>
      </c>
      <c r="BC10" s="14">
        <f>BC6-AF6</f>
        <v>0</v>
      </c>
      <c r="BD10" s="14">
        <f t="shared" ref="BD10" si="28">BD6-AG6</f>
        <v>801.45000000018626</v>
      </c>
      <c r="BE10" s="14">
        <f t="shared" ref="BE10" si="29">BE6-AH6</f>
        <v>-3816.5599999995902</v>
      </c>
      <c r="BF10" s="14">
        <f t="shared" si="17"/>
        <v>-3015.109999999404</v>
      </c>
      <c r="BH10" s="14">
        <f t="shared" si="18"/>
        <v>0</v>
      </c>
      <c r="BI10" s="14">
        <f t="shared" si="19"/>
        <v>-796.82999999984168</v>
      </c>
      <c r="BJ10" s="14">
        <f t="shared" si="20"/>
        <v>750.41000000014901</v>
      </c>
      <c r="BK10" s="14">
        <f t="shared" si="21"/>
        <v>-46.419999999692664</v>
      </c>
      <c r="BM10" s="28">
        <f t="shared" si="22"/>
        <v>0</v>
      </c>
      <c r="BN10" s="28">
        <f t="shared" si="23"/>
        <v>-796.82999999984168</v>
      </c>
      <c r="BO10" s="28">
        <f t="shared" si="24"/>
        <v>750.41000000014901</v>
      </c>
      <c r="BP10" s="28">
        <f t="shared" si="25"/>
        <v>-46.419999999692664</v>
      </c>
    </row>
    <row r="13" spans="1:68" x14ac:dyDescent="0.35">
      <c r="BM13" s="14">
        <f>BM5-AP5</f>
        <v>29710.420000001788</v>
      </c>
      <c r="BN13" s="14">
        <f t="shared" ref="BN13:BP13" si="30">BN5-AQ5</f>
        <v>0</v>
      </c>
      <c r="BO13" s="14">
        <f t="shared" si="30"/>
        <v>0</v>
      </c>
      <c r="BP13" s="14">
        <f t="shared" si="30"/>
        <v>29710.420000001788</v>
      </c>
    </row>
    <row r="14" spans="1:68" x14ac:dyDescent="0.35">
      <c r="BM14" s="14">
        <f>BM6-AP6</f>
        <v>0</v>
      </c>
      <c r="BN14" s="14">
        <f t="shared" ref="BN14" si="31">BN6-AQ6</f>
        <v>-796.82999999984168</v>
      </c>
      <c r="BO14" s="14">
        <f t="shared" ref="BO14" si="32">BO6-AR6</f>
        <v>750.41000000014901</v>
      </c>
      <c r="BP14" s="14">
        <f t="shared" ref="BP14" si="33">BP6-AS6</f>
        <v>-46.419999999692664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5"/>
  <sheetViews>
    <sheetView workbookViewId="0">
      <selection activeCell="C8" sqref="C8"/>
    </sheetView>
  </sheetViews>
  <sheetFormatPr defaultRowHeight="14.5" x14ac:dyDescent="0.35"/>
  <cols>
    <col min="1" max="1" width="14.7265625" bestFit="1" customWidth="1"/>
  </cols>
  <sheetData>
    <row r="2" spans="1:3" x14ac:dyDescent="0.35">
      <c r="B2" s="38" t="s">
        <v>324</v>
      </c>
      <c r="C2" s="38" t="s">
        <v>325</v>
      </c>
    </row>
    <row r="3" spans="1:3" x14ac:dyDescent="0.35">
      <c r="A3" t="s">
        <v>322</v>
      </c>
      <c r="B3" s="39">
        <v>0.75039999999999996</v>
      </c>
      <c r="C3" s="39">
        <v>0.24959999999999999</v>
      </c>
    </row>
    <row r="4" spans="1:3" x14ac:dyDescent="0.35">
      <c r="A4" t="s">
        <v>323</v>
      </c>
      <c r="B4" s="39">
        <v>0.77159999999999995</v>
      </c>
      <c r="C4" s="39">
        <v>0.22839999999999999</v>
      </c>
    </row>
    <row r="5" spans="1:3" x14ac:dyDescent="0.35">
      <c r="A5" t="s">
        <v>321</v>
      </c>
      <c r="B5" s="39">
        <v>0.77159999999999995</v>
      </c>
      <c r="C5" s="39">
        <v>0.22839999999999999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AE414"/>
  <sheetViews>
    <sheetView workbookViewId="0">
      <selection activeCell="A425" sqref="A425"/>
    </sheetView>
  </sheetViews>
  <sheetFormatPr defaultRowHeight="14.5" x14ac:dyDescent="0.35"/>
  <cols>
    <col min="1" max="1" width="78" bestFit="1" customWidth="1"/>
    <col min="2" max="2" width="16.26953125" bestFit="1" customWidth="1"/>
    <col min="3" max="3" width="11.1796875" bestFit="1" customWidth="1"/>
    <col min="4" max="5" width="12.54296875" bestFit="1" customWidth="1"/>
    <col min="6" max="6" width="17.453125" bestFit="1" customWidth="1"/>
    <col min="7" max="7" width="14.26953125" bestFit="1" customWidth="1"/>
    <col min="8" max="12" width="12.54296875" bestFit="1" customWidth="1"/>
    <col min="13" max="13" width="15.26953125" bestFit="1" customWidth="1"/>
    <col min="14" max="14" width="14.26953125" bestFit="1" customWidth="1"/>
    <col min="15" max="15" width="15.26953125" bestFit="1" customWidth="1"/>
    <col min="16" max="16" width="18.81640625" bestFit="1" customWidth="1"/>
    <col min="17" max="17" width="16.1796875" bestFit="1" customWidth="1"/>
    <col min="18" max="18" width="26.81640625" bestFit="1" customWidth="1"/>
    <col min="19" max="19" width="14.26953125" bestFit="1" customWidth="1"/>
    <col min="20" max="20" width="20.81640625" bestFit="1" customWidth="1"/>
    <col min="21" max="21" width="21.453125" bestFit="1" customWidth="1"/>
    <col min="22" max="22" width="18.54296875" bestFit="1" customWidth="1"/>
    <col min="23" max="23" width="14.7265625" bestFit="1" customWidth="1"/>
    <col min="24" max="24" width="14.54296875" bestFit="1" customWidth="1"/>
    <col min="25" max="25" width="18.453125" bestFit="1" customWidth="1"/>
    <col min="26" max="26" width="26.54296875" bestFit="1" customWidth="1"/>
    <col min="27" max="27" width="23.7265625" bestFit="1" customWidth="1"/>
    <col min="28" max="28" width="23.26953125" bestFit="1" customWidth="1"/>
    <col min="29" max="29" width="16.1796875" bestFit="1" customWidth="1"/>
    <col min="30" max="30" width="30.1796875" bestFit="1" customWidth="1"/>
    <col min="31" max="31" width="16.26953125" style="11" bestFit="1" customWidth="1"/>
  </cols>
  <sheetData>
    <row r="1" spans="1:31" x14ac:dyDescent="0.35">
      <c r="A1" s="2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10"/>
    </row>
    <row r="2" spans="1:3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10"/>
    </row>
    <row r="3" spans="1:31" x14ac:dyDescent="0.35">
      <c r="A3" s="2" t="s">
        <v>32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10"/>
    </row>
    <row r="4" spans="1:31" x14ac:dyDescent="0.35">
      <c r="A4" s="2" t="s">
        <v>33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10"/>
    </row>
    <row r="5" spans="1:31" x14ac:dyDescent="0.35">
      <c r="A5" s="2" t="s">
        <v>34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10"/>
    </row>
    <row r="6" spans="1:31" x14ac:dyDescent="0.3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  <c r="P6" s="1" t="s">
        <v>15</v>
      </c>
      <c r="Q6" s="1" t="s">
        <v>16</v>
      </c>
      <c r="R6" s="1" t="s">
        <v>17</v>
      </c>
      <c r="S6" s="1" t="s">
        <v>18</v>
      </c>
      <c r="T6" s="1" t="s">
        <v>19</v>
      </c>
      <c r="U6" s="1" t="s">
        <v>20</v>
      </c>
      <c r="V6" s="1" t="s">
        <v>21</v>
      </c>
      <c r="W6" s="1" t="s">
        <v>22</v>
      </c>
      <c r="X6" s="1" t="s">
        <v>23</v>
      </c>
      <c r="Y6" s="1" t="s">
        <v>24</v>
      </c>
      <c r="Z6" s="1" t="s">
        <v>25</v>
      </c>
      <c r="AA6" s="1" t="s">
        <v>26</v>
      </c>
      <c r="AB6" s="1" t="s">
        <v>27</v>
      </c>
      <c r="AC6" s="1" t="s">
        <v>28</v>
      </c>
      <c r="AD6" s="1" t="s">
        <v>29</v>
      </c>
      <c r="AE6" s="10" t="s">
        <v>30</v>
      </c>
    </row>
    <row r="7" spans="1:31" hidden="1" x14ac:dyDescent="0.35">
      <c r="A7" s="4" t="s">
        <v>35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/>
    </row>
    <row r="8" spans="1:31" hidden="1" x14ac:dyDescent="0.35">
      <c r="A8" t="s">
        <v>36</v>
      </c>
    </row>
    <row r="9" spans="1:31" hidden="1" x14ac:dyDescent="0.35">
      <c r="A9" t="s">
        <v>37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8">
        <v>0</v>
      </c>
    </row>
    <row r="10" spans="1:31" hidden="1" x14ac:dyDescent="0.35">
      <c r="A10" t="s">
        <v>38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-30525.35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8">
        <v>-30525.35</v>
      </c>
    </row>
    <row r="11" spans="1:31" hidden="1" x14ac:dyDescent="0.35">
      <c r="A11" t="s">
        <v>39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65952.62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8">
        <v>65952.62</v>
      </c>
    </row>
    <row r="12" spans="1:31" hidden="1" x14ac:dyDescent="0.35">
      <c r="A12" t="s">
        <v>40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-308668.05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8">
        <v>-308668.05</v>
      </c>
    </row>
    <row r="13" spans="1:31" hidden="1" x14ac:dyDescent="0.35">
      <c r="A13" t="s">
        <v>41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-471320.7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8">
        <v>-471320.7</v>
      </c>
    </row>
    <row r="14" spans="1:31" hidden="1" x14ac:dyDescent="0.35">
      <c r="A14" t="s">
        <v>42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-58170.67</v>
      </c>
      <c r="Y14" s="5">
        <v>-1923845.54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8">
        <v>-1982016.21</v>
      </c>
    </row>
    <row r="15" spans="1:31" hidden="1" x14ac:dyDescent="0.35">
      <c r="A15" t="s">
        <v>43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-3383214.49</v>
      </c>
      <c r="Z15" s="5">
        <v>0</v>
      </c>
      <c r="AA15" s="5">
        <v>0</v>
      </c>
      <c r="AB15" s="5">
        <v>3383214.49</v>
      </c>
      <c r="AC15" s="5">
        <v>0</v>
      </c>
      <c r="AD15" s="5">
        <v>0</v>
      </c>
      <c r="AE15" s="8">
        <v>0</v>
      </c>
    </row>
    <row r="16" spans="1:31" hidden="1" x14ac:dyDescent="0.35">
      <c r="A16" t="s">
        <v>44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-294166.36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8">
        <v>-294166.36</v>
      </c>
    </row>
    <row r="17" spans="1:31" hidden="1" x14ac:dyDescent="0.35">
      <c r="A17" t="s">
        <v>45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1261380.43</v>
      </c>
      <c r="Y17" s="5">
        <v>-12302478.710000001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8">
        <v>-11041098.279999999</v>
      </c>
    </row>
    <row r="18" spans="1:31" hidden="1" x14ac:dyDescent="0.35">
      <c r="A18" t="s">
        <v>46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728603.06</v>
      </c>
      <c r="Y18" s="5">
        <v>-1558863.99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8">
        <v>-830260.93</v>
      </c>
    </row>
    <row r="19" spans="1:31" hidden="1" x14ac:dyDescent="0.35">
      <c r="A19" t="s">
        <v>47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-71808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8">
        <v>-71808</v>
      </c>
    </row>
    <row r="20" spans="1:31" hidden="1" x14ac:dyDescent="0.35">
      <c r="A20" t="s">
        <v>48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-400000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9">
        <v>-400000</v>
      </c>
    </row>
    <row r="21" spans="1:31" hidden="1" x14ac:dyDescent="0.35">
      <c r="A21" t="s">
        <v>49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-9090296.3200000003</v>
      </c>
      <c r="W21" s="5">
        <v>0</v>
      </c>
      <c r="X21" s="5">
        <v>-102007.66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8">
        <v>-9192303.9800000004</v>
      </c>
    </row>
    <row r="22" spans="1:31" hidden="1" x14ac:dyDescent="0.35">
      <c r="A22" t="s">
        <v>50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-2123223</v>
      </c>
      <c r="X22" s="5">
        <v>-4855874</v>
      </c>
      <c r="Y22" s="5">
        <v>-41664116.100000001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8">
        <v>-48643213.100000001</v>
      </c>
    </row>
    <row r="23" spans="1:31" x14ac:dyDescent="0.35">
      <c r="A23" t="s">
        <v>51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-3028559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9">
        <v>-3028559</v>
      </c>
    </row>
    <row r="24" spans="1:31" hidden="1" x14ac:dyDescent="0.35">
      <c r="A24" t="s">
        <v>52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3364261</v>
      </c>
      <c r="X24" s="5">
        <v>0</v>
      </c>
      <c r="Y24" s="5">
        <v>-1273541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9">
        <v>2090720</v>
      </c>
    </row>
    <row r="25" spans="1:31" hidden="1" x14ac:dyDescent="0.35">
      <c r="A25" t="s">
        <v>53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8">
        <v>0</v>
      </c>
    </row>
    <row r="26" spans="1:31" hidden="1" x14ac:dyDescent="0.35">
      <c r="A26" t="s">
        <v>54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8">
        <v>0</v>
      </c>
    </row>
    <row r="27" spans="1:31" hidden="1" x14ac:dyDescent="0.35">
      <c r="A27" s="6" t="s">
        <v>55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-9398964.3699999992</v>
      </c>
      <c r="W27" s="7">
        <v>-1787521</v>
      </c>
      <c r="X27" s="7">
        <v>-3254282.58</v>
      </c>
      <c r="Y27" s="7">
        <v>-63079713.880000003</v>
      </c>
      <c r="Z27" s="7">
        <v>0</v>
      </c>
      <c r="AA27" s="7">
        <v>0</v>
      </c>
      <c r="AB27" s="7">
        <v>3383214.49</v>
      </c>
      <c r="AC27" s="7">
        <v>0</v>
      </c>
      <c r="AD27" s="7">
        <v>0</v>
      </c>
      <c r="AE27" s="8">
        <v>-74137267.340000004</v>
      </c>
    </row>
    <row r="28" spans="1:31" hidden="1" x14ac:dyDescent="0.35">
      <c r="A28" s="3" t="s">
        <v>35</v>
      </c>
    </row>
    <row r="29" spans="1:31" hidden="1" x14ac:dyDescent="0.35">
      <c r="A29" t="s">
        <v>56</v>
      </c>
    </row>
    <row r="30" spans="1:31" hidden="1" x14ac:dyDescent="0.35">
      <c r="A30" t="s">
        <v>37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-1076556.06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8">
        <v>-1076556.06</v>
      </c>
    </row>
    <row r="31" spans="1:31" hidden="1" x14ac:dyDescent="0.35">
      <c r="A31" t="s">
        <v>38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198.79</v>
      </c>
      <c r="Y31" s="5">
        <v>-30525.35</v>
      </c>
      <c r="Z31" s="5">
        <v>0</v>
      </c>
      <c r="AA31" s="5">
        <v>0</v>
      </c>
      <c r="AB31" s="5">
        <v>30525.35</v>
      </c>
      <c r="AC31" s="5">
        <v>0</v>
      </c>
      <c r="AD31" s="5">
        <v>0</v>
      </c>
      <c r="AE31" s="8">
        <v>198.79</v>
      </c>
    </row>
    <row r="32" spans="1:31" hidden="1" x14ac:dyDescent="0.35">
      <c r="A32" t="s">
        <v>39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65952.62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8">
        <v>65952.62</v>
      </c>
    </row>
    <row r="33" spans="1:31" hidden="1" x14ac:dyDescent="0.35">
      <c r="A33" t="s">
        <v>40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-308668.05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8">
        <v>-308668.05</v>
      </c>
    </row>
    <row r="34" spans="1:31" hidden="1" x14ac:dyDescent="0.35">
      <c r="A34" t="s">
        <v>41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169.64</v>
      </c>
      <c r="Y34" s="5">
        <v>-471320.7</v>
      </c>
      <c r="Z34" s="5">
        <v>0</v>
      </c>
      <c r="AA34" s="5">
        <v>0</v>
      </c>
      <c r="AB34" s="5">
        <v>471320.7</v>
      </c>
      <c r="AC34" s="5">
        <v>0</v>
      </c>
      <c r="AD34" s="5">
        <v>0</v>
      </c>
      <c r="AE34" s="8">
        <v>169.64</v>
      </c>
    </row>
    <row r="35" spans="1:31" hidden="1" x14ac:dyDescent="0.35">
      <c r="A35" t="s">
        <v>42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-58170.67</v>
      </c>
      <c r="Y35" s="5">
        <v>-1923845.54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8">
        <v>-1982016.21</v>
      </c>
    </row>
    <row r="36" spans="1:31" hidden="1" x14ac:dyDescent="0.35">
      <c r="A36" t="s">
        <v>43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-3383214.49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8">
        <v>-3383214.49</v>
      </c>
    </row>
    <row r="37" spans="1:31" hidden="1" x14ac:dyDescent="0.35">
      <c r="A37" t="s">
        <v>44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-294166.36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8">
        <v>-294166.36</v>
      </c>
    </row>
    <row r="38" spans="1:31" hidden="1" x14ac:dyDescent="0.35">
      <c r="A38" t="s">
        <v>45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1261380.43</v>
      </c>
      <c r="Y38" s="5">
        <v>-12302478.710000001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8">
        <v>-11041098.279999999</v>
      </c>
    </row>
    <row r="39" spans="1:31" hidden="1" x14ac:dyDescent="0.35">
      <c r="A39" t="s">
        <v>46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728603.06</v>
      </c>
      <c r="Y39" s="5">
        <v>-1558863.99</v>
      </c>
      <c r="Z39" s="5">
        <v>0</v>
      </c>
      <c r="AA39" s="5">
        <v>0</v>
      </c>
      <c r="AB39" s="5">
        <v>1558863.99</v>
      </c>
      <c r="AC39" s="5">
        <v>0</v>
      </c>
      <c r="AD39" s="5">
        <v>0</v>
      </c>
      <c r="AE39" s="8">
        <v>728603.06</v>
      </c>
    </row>
    <row r="40" spans="1:31" hidden="1" x14ac:dyDescent="0.35">
      <c r="A40" t="s">
        <v>57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318120.31</v>
      </c>
      <c r="W40" s="5">
        <v>0</v>
      </c>
      <c r="X40" s="5">
        <v>13987916.5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8">
        <v>14306036.810000001</v>
      </c>
    </row>
    <row r="41" spans="1:31" hidden="1" x14ac:dyDescent="0.35">
      <c r="A41" t="s">
        <v>47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-71808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8">
        <v>-71808</v>
      </c>
    </row>
    <row r="42" spans="1:31" hidden="1" x14ac:dyDescent="0.35">
      <c r="A42" t="s">
        <v>48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-400000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9">
        <v>-400000</v>
      </c>
    </row>
    <row r="43" spans="1:31" hidden="1" x14ac:dyDescent="0.35">
      <c r="A43" t="s">
        <v>49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-9090296.3200000003</v>
      </c>
      <c r="W43" s="5">
        <v>0</v>
      </c>
      <c r="X43" s="5">
        <v>-102007.66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8">
        <v>-9192303.9800000004</v>
      </c>
    </row>
    <row r="44" spans="1:31" hidden="1" x14ac:dyDescent="0.35">
      <c r="A44" t="s">
        <v>50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-2123223</v>
      </c>
      <c r="X44" s="5">
        <v>-4855874</v>
      </c>
      <c r="Y44" s="5">
        <v>-41664116.100000001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8">
        <v>-48643213.100000001</v>
      </c>
    </row>
    <row r="45" spans="1:31" x14ac:dyDescent="0.35">
      <c r="A45" t="s">
        <v>51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-3028559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9">
        <v>-3028559</v>
      </c>
    </row>
    <row r="46" spans="1:31" hidden="1" x14ac:dyDescent="0.35">
      <c r="A46" t="s">
        <v>52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3364261</v>
      </c>
      <c r="X46" s="5">
        <v>36029</v>
      </c>
      <c r="Y46" s="5">
        <v>-1273541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9">
        <v>2126749</v>
      </c>
    </row>
    <row r="47" spans="1:31" hidden="1" x14ac:dyDescent="0.35">
      <c r="A47" t="s">
        <v>53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8">
        <v>0</v>
      </c>
    </row>
    <row r="48" spans="1:31" hidden="1" x14ac:dyDescent="0.35">
      <c r="A48" s="6" t="s">
        <v>58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-9080844.0600000005</v>
      </c>
      <c r="W48" s="7">
        <v>-1787521</v>
      </c>
      <c r="X48" s="7">
        <v>9693475.2899999991</v>
      </c>
      <c r="Y48" s="7">
        <v>-63079713.880000003</v>
      </c>
      <c r="Z48" s="7">
        <v>0</v>
      </c>
      <c r="AA48" s="7">
        <v>0</v>
      </c>
      <c r="AB48" s="7">
        <v>2060710.04</v>
      </c>
      <c r="AC48" s="7">
        <v>0</v>
      </c>
      <c r="AD48" s="7">
        <v>0</v>
      </c>
      <c r="AE48" s="8">
        <v>-62193893.609999999</v>
      </c>
    </row>
    <row r="49" spans="1:31" hidden="1" x14ac:dyDescent="0.35">
      <c r="A49" s="3" t="s">
        <v>35</v>
      </c>
    </row>
    <row r="50" spans="1:31" hidden="1" x14ac:dyDescent="0.35">
      <c r="A50" t="s">
        <v>59</v>
      </c>
    </row>
    <row r="51" spans="1:31" hidden="1" x14ac:dyDescent="0.35">
      <c r="A51" t="s">
        <v>60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3383214.49</v>
      </c>
      <c r="Z51" s="5">
        <v>0</v>
      </c>
      <c r="AA51" s="5">
        <v>0</v>
      </c>
      <c r="AB51" s="5">
        <v>-3383214.49</v>
      </c>
      <c r="AC51" s="5">
        <v>0</v>
      </c>
      <c r="AD51" s="5">
        <v>0</v>
      </c>
      <c r="AE51" s="8">
        <v>0</v>
      </c>
    </row>
    <row r="52" spans="1:31" hidden="1" x14ac:dyDescent="0.35">
      <c r="A52" t="s">
        <v>43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14962.55</v>
      </c>
      <c r="Y52" s="5">
        <v>-3383214.49</v>
      </c>
      <c r="Z52" s="5">
        <v>0</v>
      </c>
      <c r="AA52" s="5">
        <v>0</v>
      </c>
      <c r="AB52" s="5">
        <v>3383214.49</v>
      </c>
      <c r="AC52" s="5">
        <v>0</v>
      </c>
      <c r="AD52" s="5">
        <v>0</v>
      </c>
      <c r="AE52" s="8">
        <v>14962.55</v>
      </c>
    </row>
    <row r="53" spans="1:31" hidden="1" x14ac:dyDescent="0.35">
      <c r="A53" s="6" t="s">
        <v>61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14962.55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8">
        <v>14962.55</v>
      </c>
    </row>
    <row r="54" spans="1:31" hidden="1" x14ac:dyDescent="0.35">
      <c r="A54" s="3" t="s">
        <v>35</v>
      </c>
    </row>
    <row r="55" spans="1:31" hidden="1" x14ac:dyDescent="0.35">
      <c r="A55" t="s">
        <v>62</v>
      </c>
    </row>
    <row r="56" spans="1:31" hidden="1" x14ac:dyDescent="0.35">
      <c r="A56" t="s">
        <v>63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8">
        <v>0</v>
      </c>
    </row>
    <row r="57" spans="1:31" hidden="1" x14ac:dyDescent="0.35">
      <c r="A57" t="s">
        <v>49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150294.78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8">
        <v>150294.78</v>
      </c>
    </row>
    <row r="58" spans="1:31" hidden="1" x14ac:dyDescent="0.35">
      <c r="A58" t="s">
        <v>64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175561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8">
        <v>175561</v>
      </c>
    </row>
    <row r="59" spans="1:31" hidden="1" x14ac:dyDescent="0.35">
      <c r="A59" s="6" t="s">
        <v>65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325855.78000000003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8">
        <v>325855.78000000003</v>
      </c>
    </row>
    <row r="60" spans="1:31" hidden="1" x14ac:dyDescent="0.35">
      <c r="A60" s="3" t="s">
        <v>35</v>
      </c>
    </row>
    <row r="61" spans="1:31" hidden="1" x14ac:dyDescent="0.35">
      <c r="A61" t="s">
        <v>66</v>
      </c>
    </row>
    <row r="62" spans="1:31" hidden="1" x14ac:dyDescent="0.35">
      <c r="A62" t="s">
        <v>39</v>
      </c>
      <c r="B62" s="5">
        <v>-5866035.1200000001</v>
      </c>
      <c r="C62" s="5">
        <v>0</v>
      </c>
      <c r="D62" s="5">
        <v>9217.81</v>
      </c>
      <c r="E62" s="5">
        <v>9217.81</v>
      </c>
      <c r="F62" s="5">
        <v>0</v>
      </c>
      <c r="G62" s="5">
        <v>9217.81</v>
      </c>
      <c r="H62" s="5">
        <v>9217.81</v>
      </c>
      <c r="I62" s="5">
        <v>9217.81</v>
      </c>
      <c r="J62" s="5">
        <v>-80300.19</v>
      </c>
      <c r="K62" s="5">
        <v>-5701.86</v>
      </c>
      <c r="L62" s="5">
        <v>-5701.85</v>
      </c>
      <c r="M62" s="5">
        <v>-5701.86</v>
      </c>
      <c r="N62" s="5">
        <v>-5701.86</v>
      </c>
      <c r="O62" s="5">
        <v>0</v>
      </c>
      <c r="P62" s="5">
        <v>0</v>
      </c>
      <c r="Q62" s="5">
        <v>0</v>
      </c>
      <c r="R62" s="5">
        <v>0</v>
      </c>
      <c r="S62" s="5">
        <v>-5701.85</v>
      </c>
      <c r="T62" s="5">
        <v>0</v>
      </c>
      <c r="U62" s="5">
        <v>0</v>
      </c>
      <c r="V62" s="5">
        <v>0</v>
      </c>
      <c r="W62" s="5">
        <v>0</v>
      </c>
      <c r="X62" s="5">
        <v>65952.62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8">
        <v>-5862802.9199999999</v>
      </c>
    </row>
    <row r="63" spans="1:31" hidden="1" x14ac:dyDescent="0.35">
      <c r="A63" t="s">
        <v>67</v>
      </c>
      <c r="B63" s="5">
        <v>126953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-126953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8">
        <v>0</v>
      </c>
    </row>
    <row r="64" spans="1:31" hidden="1" x14ac:dyDescent="0.35">
      <c r="A64" t="s">
        <v>68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12302478.710000001</v>
      </c>
      <c r="Z64" s="5">
        <v>0</v>
      </c>
      <c r="AA64" s="5">
        <v>0</v>
      </c>
      <c r="AB64" s="5">
        <v>-12302478.710000001</v>
      </c>
      <c r="AC64" s="5">
        <v>0</v>
      </c>
      <c r="AD64" s="5">
        <v>0</v>
      </c>
      <c r="AE64" s="8">
        <v>0</v>
      </c>
    </row>
    <row r="65" spans="1:31" hidden="1" x14ac:dyDescent="0.35">
      <c r="A65" t="s">
        <v>69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1558863.99</v>
      </c>
      <c r="Z65" s="5">
        <v>0</v>
      </c>
      <c r="AA65" s="5">
        <v>0</v>
      </c>
      <c r="AB65" s="5">
        <v>-1558863.99</v>
      </c>
      <c r="AC65" s="5">
        <v>0</v>
      </c>
      <c r="AD65" s="5">
        <v>0</v>
      </c>
      <c r="AE65" s="8">
        <v>0</v>
      </c>
    </row>
    <row r="66" spans="1:31" hidden="1" x14ac:dyDescent="0.35">
      <c r="A66" t="s">
        <v>45</v>
      </c>
      <c r="B66" s="5">
        <v>12466514.949999999</v>
      </c>
      <c r="C66" s="5">
        <v>0</v>
      </c>
      <c r="D66" s="5">
        <v>-129583.33</v>
      </c>
      <c r="E66" s="5">
        <v>-129583.34</v>
      </c>
      <c r="F66" s="5">
        <v>0</v>
      </c>
      <c r="G66" s="5">
        <v>-129583.33</v>
      </c>
      <c r="H66" s="5">
        <v>-129583.33</v>
      </c>
      <c r="I66" s="5">
        <v>-129583.34</v>
      </c>
      <c r="J66" s="5">
        <v>-129583.33</v>
      </c>
      <c r="K66" s="5">
        <v>-129583.33</v>
      </c>
      <c r="L66" s="5">
        <v>-129583.34</v>
      </c>
      <c r="M66" s="5">
        <v>-129583.33</v>
      </c>
      <c r="N66" s="5">
        <v>-129583.33</v>
      </c>
      <c r="O66" s="5">
        <v>0</v>
      </c>
      <c r="P66" s="5">
        <v>0</v>
      </c>
      <c r="Q66" s="5">
        <v>0</v>
      </c>
      <c r="R66" s="5">
        <v>0</v>
      </c>
      <c r="S66" s="5">
        <v>-129583.34</v>
      </c>
      <c r="T66" s="5">
        <v>0</v>
      </c>
      <c r="U66" s="5">
        <v>0</v>
      </c>
      <c r="V66" s="5">
        <v>0</v>
      </c>
      <c r="W66" s="5">
        <v>0</v>
      </c>
      <c r="X66" s="5">
        <v>1261380.43</v>
      </c>
      <c r="Y66" s="5">
        <v>-12302478.710000001</v>
      </c>
      <c r="Z66" s="5">
        <v>0</v>
      </c>
      <c r="AA66" s="5">
        <v>0</v>
      </c>
      <c r="AB66" s="5">
        <v>12302478.710000001</v>
      </c>
      <c r="AC66" s="5">
        <v>0</v>
      </c>
      <c r="AD66" s="5">
        <v>0</v>
      </c>
      <c r="AE66" s="8">
        <v>12302478.710000001</v>
      </c>
    </row>
    <row r="67" spans="1:31" hidden="1" x14ac:dyDescent="0.35">
      <c r="A67" t="s">
        <v>46</v>
      </c>
      <c r="B67" s="5">
        <v>1632252.6</v>
      </c>
      <c r="C67" s="5">
        <v>0</v>
      </c>
      <c r="D67" s="5">
        <v>-72908.33</v>
      </c>
      <c r="E67" s="5">
        <v>-72908.34</v>
      </c>
      <c r="F67" s="5">
        <v>0</v>
      </c>
      <c r="G67" s="5">
        <v>-72908.33</v>
      </c>
      <c r="H67" s="5">
        <v>-72908.33</v>
      </c>
      <c r="I67" s="5">
        <v>-72908.34</v>
      </c>
      <c r="J67" s="5">
        <v>-72908.33</v>
      </c>
      <c r="K67" s="5">
        <v>-72908.33</v>
      </c>
      <c r="L67" s="5">
        <v>-72908.34</v>
      </c>
      <c r="M67" s="5">
        <v>-72908.33</v>
      </c>
      <c r="N67" s="5">
        <v>-72908.33</v>
      </c>
      <c r="O67" s="5">
        <v>0</v>
      </c>
      <c r="P67" s="5">
        <v>0</v>
      </c>
      <c r="Q67" s="5">
        <v>0</v>
      </c>
      <c r="R67" s="5">
        <v>0</v>
      </c>
      <c r="S67" s="5">
        <v>-72908.34</v>
      </c>
      <c r="T67" s="5">
        <v>0</v>
      </c>
      <c r="U67" s="5">
        <v>0</v>
      </c>
      <c r="V67" s="5">
        <v>0</v>
      </c>
      <c r="W67" s="5">
        <v>0</v>
      </c>
      <c r="X67" s="5">
        <v>728603.06</v>
      </c>
      <c r="Y67" s="5">
        <v>-1558863.99</v>
      </c>
      <c r="Z67" s="5">
        <v>0</v>
      </c>
      <c r="AA67" s="5">
        <v>0</v>
      </c>
      <c r="AB67" s="5">
        <v>1558863.99</v>
      </c>
      <c r="AC67" s="5">
        <v>0</v>
      </c>
      <c r="AD67" s="5">
        <v>0</v>
      </c>
      <c r="AE67" s="8">
        <v>1558863.99</v>
      </c>
    </row>
    <row r="68" spans="1:31" hidden="1" x14ac:dyDescent="0.35">
      <c r="A68" t="s">
        <v>70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71808</v>
      </c>
      <c r="Z68" s="5">
        <v>0</v>
      </c>
      <c r="AA68" s="5">
        <v>0</v>
      </c>
      <c r="AB68" s="5">
        <v>-71808</v>
      </c>
      <c r="AC68" s="5">
        <v>0</v>
      </c>
      <c r="AD68" s="5">
        <v>0</v>
      </c>
      <c r="AE68" s="8">
        <v>0</v>
      </c>
    </row>
    <row r="69" spans="1:31" hidden="1" x14ac:dyDescent="0.35">
      <c r="A69" t="s">
        <v>47</v>
      </c>
      <c r="B69" s="5">
        <v>71808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-71808</v>
      </c>
      <c r="Z69" s="5">
        <v>0</v>
      </c>
      <c r="AA69" s="5">
        <v>0</v>
      </c>
      <c r="AB69" s="5">
        <v>71808</v>
      </c>
      <c r="AC69" s="5">
        <v>0</v>
      </c>
      <c r="AD69" s="5">
        <v>0</v>
      </c>
      <c r="AE69" s="8">
        <v>71808</v>
      </c>
    </row>
    <row r="70" spans="1:31" hidden="1" x14ac:dyDescent="0.35">
      <c r="A70" t="s">
        <v>49</v>
      </c>
      <c r="B70" s="5">
        <v>9090296.3200000003</v>
      </c>
      <c r="C70" s="5">
        <v>0</v>
      </c>
      <c r="D70" s="5">
        <v>8038.01</v>
      </c>
      <c r="E70" s="5">
        <v>8038</v>
      </c>
      <c r="F70" s="5">
        <v>0</v>
      </c>
      <c r="G70" s="5">
        <v>8038.01</v>
      </c>
      <c r="H70" s="5">
        <v>8038.01</v>
      </c>
      <c r="I70" s="5">
        <v>8038</v>
      </c>
      <c r="J70" s="5">
        <v>15450.51</v>
      </c>
      <c r="K70" s="5">
        <v>9273.42</v>
      </c>
      <c r="L70" s="5">
        <v>9273.43</v>
      </c>
      <c r="M70" s="5">
        <v>9273.42</v>
      </c>
      <c r="N70" s="5">
        <v>9273.42</v>
      </c>
      <c r="O70" s="5">
        <v>0</v>
      </c>
      <c r="P70" s="5">
        <v>0</v>
      </c>
      <c r="Q70" s="5">
        <v>0</v>
      </c>
      <c r="R70" s="5">
        <v>0</v>
      </c>
      <c r="S70" s="5">
        <v>9273.43</v>
      </c>
      <c r="T70" s="5">
        <v>0</v>
      </c>
      <c r="U70" s="5">
        <v>0</v>
      </c>
      <c r="V70" s="5">
        <v>0</v>
      </c>
      <c r="W70" s="5">
        <v>0</v>
      </c>
      <c r="X70" s="5">
        <v>48287.12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8">
        <v>9240591.0999999996</v>
      </c>
    </row>
    <row r="71" spans="1:31" hidden="1" x14ac:dyDescent="0.35">
      <c r="A71" t="s">
        <v>71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41664116.100000001</v>
      </c>
      <c r="Z71" s="5">
        <v>0</v>
      </c>
      <c r="AA71" s="5">
        <v>0</v>
      </c>
      <c r="AB71" s="5">
        <v>-41664116.100000001</v>
      </c>
      <c r="AC71" s="5">
        <v>0</v>
      </c>
      <c r="AD71" s="5">
        <v>0</v>
      </c>
      <c r="AE71" s="8">
        <v>0</v>
      </c>
    </row>
    <row r="72" spans="1:31" hidden="1" x14ac:dyDescent="0.35">
      <c r="A72" t="s">
        <v>50</v>
      </c>
      <c r="B72" s="5">
        <v>46519990.100000001</v>
      </c>
      <c r="C72" s="5">
        <v>0</v>
      </c>
      <c r="D72" s="5">
        <v>0</v>
      </c>
      <c r="E72" s="5">
        <v>0</v>
      </c>
      <c r="F72" s="5">
        <v>2123223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-2123223</v>
      </c>
      <c r="X72" s="5">
        <v>-4855874</v>
      </c>
      <c r="Y72" s="5">
        <v>-41664116.100000001</v>
      </c>
      <c r="Z72" s="5">
        <v>0</v>
      </c>
      <c r="AA72" s="5">
        <v>0</v>
      </c>
      <c r="AB72" s="5">
        <v>41664116.100000001</v>
      </c>
      <c r="AC72" s="5">
        <v>0</v>
      </c>
      <c r="AD72" s="5">
        <v>0</v>
      </c>
      <c r="AE72" s="8">
        <v>41664116.100000001</v>
      </c>
    </row>
    <row r="73" spans="1:31" hidden="1" x14ac:dyDescent="0.35">
      <c r="A73" t="s">
        <v>72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1273541</v>
      </c>
      <c r="Z73" s="5">
        <v>0</v>
      </c>
      <c r="AA73" s="5">
        <v>0</v>
      </c>
      <c r="AB73" s="5">
        <v>-1273541</v>
      </c>
      <c r="AC73" s="5">
        <v>0</v>
      </c>
      <c r="AD73" s="5">
        <v>0</v>
      </c>
      <c r="AE73" s="9">
        <v>0</v>
      </c>
    </row>
    <row r="74" spans="1:31" x14ac:dyDescent="0.35">
      <c r="A74" t="s">
        <v>51</v>
      </c>
      <c r="B74" s="5">
        <v>2126749</v>
      </c>
      <c r="C74" s="5">
        <v>0</v>
      </c>
      <c r="D74" s="5">
        <v>0</v>
      </c>
      <c r="E74" s="5">
        <v>0</v>
      </c>
      <c r="F74" s="5">
        <v>-167851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-3028559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9">
        <v>-1069661</v>
      </c>
    </row>
    <row r="75" spans="1:31" hidden="1" x14ac:dyDescent="0.35">
      <c r="A75" t="s">
        <v>52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3364261</v>
      </c>
      <c r="X75" s="5">
        <v>36029</v>
      </c>
      <c r="Y75" s="5">
        <v>-1273541</v>
      </c>
      <c r="Z75" s="5">
        <v>0</v>
      </c>
      <c r="AA75" s="5">
        <v>0</v>
      </c>
      <c r="AB75" s="5">
        <v>1273541</v>
      </c>
      <c r="AC75" s="5">
        <v>0</v>
      </c>
      <c r="AD75" s="5">
        <v>0</v>
      </c>
      <c r="AE75" s="9">
        <v>3400290</v>
      </c>
    </row>
    <row r="76" spans="1:31" hidden="1" x14ac:dyDescent="0.35">
      <c r="A76" t="s">
        <v>73</v>
      </c>
      <c r="B76" s="5">
        <v>174016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-130245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8">
        <v>43771</v>
      </c>
    </row>
    <row r="77" spans="1:31" hidden="1" x14ac:dyDescent="0.35">
      <c r="A77" s="6" t="s">
        <v>74</v>
      </c>
      <c r="B77" s="7">
        <v>66342544.850000001</v>
      </c>
      <c r="C77" s="7">
        <v>0</v>
      </c>
      <c r="D77" s="7">
        <v>-185235.84</v>
      </c>
      <c r="E77" s="7">
        <v>-185235.87</v>
      </c>
      <c r="F77" s="7">
        <v>1955372</v>
      </c>
      <c r="G77" s="7">
        <v>-185235.84</v>
      </c>
      <c r="H77" s="7">
        <v>-185235.84</v>
      </c>
      <c r="I77" s="7">
        <v>-185235.87</v>
      </c>
      <c r="J77" s="7">
        <v>-267341.34000000003</v>
      </c>
      <c r="K77" s="7">
        <v>-198920.1</v>
      </c>
      <c r="L77" s="7">
        <v>-198920.1</v>
      </c>
      <c r="M77" s="7">
        <v>-198920.1</v>
      </c>
      <c r="N77" s="7">
        <v>-198920.1</v>
      </c>
      <c r="O77" s="7">
        <v>0</v>
      </c>
      <c r="P77" s="7">
        <v>0</v>
      </c>
      <c r="Q77" s="7">
        <v>0</v>
      </c>
      <c r="R77" s="7">
        <v>-126953</v>
      </c>
      <c r="S77" s="7">
        <v>-198920.1</v>
      </c>
      <c r="T77" s="7">
        <v>-130245</v>
      </c>
      <c r="U77" s="7">
        <v>0</v>
      </c>
      <c r="V77" s="7">
        <v>0</v>
      </c>
      <c r="W77" s="7">
        <v>-1787521</v>
      </c>
      <c r="X77" s="7">
        <v>-2715621.77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8">
        <v>61349454.979999997</v>
      </c>
    </row>
    <row r="78" spans="1:31" hidden="1" x14ac:dyDescent="0.35">
      <c r="A78" s="3" t="s">
        <v>35</v>
      </c>
    </row>
    <row r="79" spans="1:31" hidden="1" x14ac:dyDescent="0.35">
      <c r="A79" t="s">
        <v>75</v>
      </c>
    </row>
    <row r="80" spans="1:31" hidden="1" x14ac:dyDescent="0.35">
      <c r="A80" t="s">
        <v>37</v>
      </c>
      <c r="B80" s="5">
        <v>1212600.8999999999</v>
      </c>
      <c r="C80" s="5">
        <v>0</v>
      </c>
      <c r="D80" s="5">
        <v>2792.38</v>
      </c>
      <c r="E80" s="5">
        <v>2792.38</v>
      </c>
      <c r="F80" s="5">
        <v>0</v>
      </c>
      <c r="G80" s="5">
        <v>2792.38</v>
      </c>
      <c r="H80" s="5">
        <v>2792.37</v>
      </c>
      <c r="I80" s="5">
        <v>2792.38</v>
      </c>
      <c r="J80" s="5">
        <v>2792.38</v>
      </c>
      <c r="K80" s="5">
        <v>2792.38</v>
      </c>
      <c r="L80" s="5">
        <v>2792.38</v>
      </c>
      <c r="M80" s="5">
        <v>2792.38</v>
      </c>
      <c r="N80" s="5">
        <v>2792.37</v>
      </c>
      <c r="O80" s="5">
        <v>0</v>
      </c>
      <c r="P80" s="5">
        <v>0</v>
      </c>
      <c r="Q80" s="5">
        <v>0</v>
      </c>
      <c r="R80" s="5">
        <v>0</v>
      </c>
      <c r="S80" s="5">
        <v>2792.38</v>
      </c>
      <c r="T80" s="5">
        <v>0</v>
      </c>
      <c r="U80" s="5">
        <v>0</v>
      </c>
      <c r="V80" s="5">
        <v>0</v>
      </c>
      <c r="W80" s="5">
        <v>0</v>
      </c>
      <c r="X80" s="5">
        <v>-1076556.06</v>
      </c>
      <c r="Y80" s="5">
        <v>-166761</v>
      </c>
      <c r="Z80" s="5">
        <v>0</v>
      </c>
      <c r="AA80" s="5">
        <v>0</v>
      </c>
      <c r="AB80" s="5">
        <v>166761</v>
      </c>
      <c r="AC80" s="5">
        <v>0</v>
      </c>
      <c r="AD80" s="5">
        <v>0</v>
      </c>
      <c r="AE80" s="8">
        <v>166761</v>
      </c>
    </row>
    <row r="81" spans="1:31" hidden="1" x14ac:dyDescent="0.35">
      <c r="A81" t="s">
        <v>76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30525.35</v>
      </c>
      <c r="Z81" s="5">
        <v>0</v>
      </c>
      <c r="AA81" s="5">
        <v>0</v>
      </c>
      <c r="AB81" s="5">
        <v>-30525.35</v>
      </c>
      <c r="AC81" s="5">
        <v>0</v>
      </c>
      <c r="AD81" s="5">
        <v>0</v>
      </c>
      <c r="AE81" s="8">
        <v>0</v>
      </c>
    </row>
    <row r="82" spans="1:31" hidden="1" x14ac:dyDescent="0.35">
      <c r="A82" t="s">
        <v>38</v>
      </c>
      <c r="B82" s="5">
        <v>16458.29</v>
      </c>
      <c r="C82" s="5">
        <v>0</v>
      </c>
      <c r="D82" s="5">
        <v>-774.67</v>
      </c>
      <c r="E82" s="5">
        <v>-774.68</v>
      </c>
      <c r="F82" s="5">
        <v>0</v>
      </c>
      <c r="G82" s="5">
        <v>-774.68</v>
      </c>
      <c r="H82" s="5">
        <v>-774.67</v>
      </c>
      <c r="I82" s="5">
        <v>-774.68</v>
      </c>
      <c r="J82" s="5">
        <v>-774.67</v>
      </c>
      <c r="K82" s="5">
        <v>-774.67</v>
      </c>
      <c r="L82" s="5">
        <v>-774.68</v>
      </c>
      <c r="M82" s="5">
        <v>7986.51</v>
      </c>
      <c r="N82" s="5">
        <v>198.79</v>
      </c>
      <c r="O82" s="5">
        <v>11681.58</v>
      </c>
      <c r="P82" s="5">
        <v>0</v>
      </c>
      <c r="Q82" s="5">
        <v>0</v>
      </c>
      <c r="R82" s="5">
        <v>0</v>
      </c>
      <c r="S82" s="5">
        <v>198.79</v>
      </c>
      <c r="T82" s="5">
        <v>0</v>
      </c>
      <c r="U82" s="5">
        <v>0</v>
      </c>
      <c r="V82" s="5">
        <v>0</v>
      </c>
      <c r="W82" s="5">
        <v>0</v>
      </c>
      <c r="X82" s="5">
        <v>198.79</v>
      </c>
      <c r="Y82" s="5">
        <v>-30525.35</v>
      </c>
      <c r="Z82" s="5">
        <v>0</v>
      </c>
      <c r="AA82" s="5">
        <v>0</v>
      </c>
      <c r="AB82" s="5">
        <v>30525.35</v>
      </c>
      <c r="AC82" s="5">
        <v>0</v>
      </c>
      <c r="AD82" s="5">
        <v>0</v>
      </c>
      <c r="AE82" s="8">
        <v>30525.35</v>
      </c>
    </row>
    <row r="83" spans="1:31" hidden="1" x14ac:dyDescent="0.35">
      <c r="A83" t="s">
        <v>63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308668.05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8">
        <v>308668.05</v>
      </c>
    </row>
    <row r="84" spans="1:31" hidden="1" x14ac:dyDescent="0.35">
      <c r="A84" t="s">
        <v>40</v>
      </c>
      <c r="B84" s="5">
        <v>381368.05</v>
      </c>
      <c r="C84" s="5">
        <v>0</v>
      </c>
      <c r="D84" s="5">
        <v>2110.92</v>
      </c>
      <c r="E84" s="5">
        <v>2110.9299999999998</v>
      </c>
      <c r="F84" s="5">
        <v>0</v>
      </c>
      <c r="G84" s="5">
        <v>-4221.8500000000004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-72700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-308668.05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8">
        <v>0</v>
      </c>
    </row>
    <row r="85" spans="1:31" hidden="1" x14ac:dyDescent="0.35">
      <c r="A85" t="s">
        <v>77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471320.7</v>
      </c>
      <c r="Z85" s="5">
        <v>0</v>
      </c>
      <c r="AA85" s="5">
        <v>0</v>
      </c>
      <c r="AB85" s="5">
        <v>-471320.7</v>
      </c>
      <c r="AC85" s="5">
        <v>0</v>
      </c>
      <c r="AD85" s="5">
        <v>0</v>
      </c>
      <c r="AE85" s="8">
        <v>0</v>
      </c>
    </row>
    <row r="86" spans="1:31" hidden="1" x14ac:dyDescent="0.35">
      <c r="A86" t="s">
        <v>41</v>
      </c>
      <c r="B86" s="5">
        <v>471151.06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169.64</v>
      </c>
      <c r="Y86" s="5">
        <v>-471320.7</v>
      </c>
      <c r="Z86" s="5">
        <v>0</v>
      </c>
      <c r="AA86" s="5">
        <v>0</v>
      </c>
      <c r="AB86" s="5">
        <v>471320.7</v>
      </c>
      <c r="AC86" s="5">
        <v>0</v>
      </c>
      <c r="AD86" s="5">
        <v>0</v>
      </c>
      <c r="AE86" s="8">
        <v>471320.7</v>
      </c>
    </row>
    <row r="87" spans="1:31" hidden="1" x14ac:dyDescent="0.35">
      <c r="A87" t="s">
        <v>42</v>
      </c>
      <c r="B87" s="5">
        <v>1746436.66</v>
      </c>
      <c r="C87" s="5">
        <v>0</v>
      </c>
      <c r="D87" s="5">
        <v>11718.75</v>
      </c>
      <c r="E87" s="5">
        <v>11718.75</v>
      </c>
      <c r="F87" s="5">
        <v>0</v>
      </c>
      <c r="G87" s="5">
        <v>11718.75</v>
      </c>
      <c r="H87" s="5">
        <v>11718.75</v>
      </c>
      <c r="I87" s="5">
        <v>11718.75</v>
      </c>
      <c r="J87" s="5">
        <v>11718.75</v>
      </c>
      <c r="K87" s="5">
        <v>11718.74</v>
      </c>
      <c r="L87" s="5">
        <v>11718.75</v>
      </c>
      <c r="M87" s="5">
        <v>53460.480000000003</v>
      </c>
      <c r="N87" s="5">
        <v>16356.72</v>
      </c>
      <c r="O87" s="5">
        <v>55655.64</v>
      </c>
      <c r="P87" s="5">
        <v>0</v>
      </c>
      <c r="Q87" s="5">
        <v>0</v>
      </c>
      <c r="R87" s="5">
        <v>0</v>
      </c>
      <c r="S87" s="5">
        <v>16356.72</v>
      </c>
      <c r="T87" s="5">
        <v>0</v>
      </c>
      <c r="U87" s="5">
        <v>0</v>
      </c>
      <c r="V87" s="5">
        <v>0</v>
      </c>
      <c r="W87" s="5">
        <v>0</v>
      </c>
      <c r="X87" s="5">
        <v>-58170.67</v>
      </c>
      <c r="Y87" s="5">
        <v>-1923845.54</v>
      </c>
      <c r="Z87" s="5">
        <v>0</v>
      </c>
      <c r="AA87" s="5">
        <v>0</v>
      </c>
      <c r="AB87" s="5">
        <v>1923845.54</v>
      </c>
      <c r="AC87" s="5">
        <v>0</v>
      </c>
      <c r="AD87" s="5">
        <v>0</v>
      </c>
      <c r="AE87" s="8">
        <v>1923845.54</v>
      </c>
    </row>
    <row r="88" spans="1:31" hidden="1" x14ac:dyDescent="0.35">
      <c r="A88" t="s">
        <v>78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1923845.54</v>
      </c>
      <c r="Z88" s="5">
        <v>0</v>
      </c>
      <c r="AA88" s="5">
        <v>0</v>
      </c>
      <c r="AB88" s="5">
        <v>-1923845.54</v>
      </c>
      <c r="AC88" s="5">
        <v>0</v>
      </c>
      <c r="AD88" s="5">
        <v>0</v>
      </c>
      <c r="AE88" s="8">
        <v>0</v>
      </c>
    </row>
    <row r="89" spans="1:31" hidden="1" x14ac:dyDescent="0.35">
      <c r="A89" t="s">
        <v>43</v>
      </c>
      <c r="B89" s="5">
        <v>2810545.54</v>
      </c>
      <c r="C89" s="5">
        <v>0</v>
      </c>
      <c r="D89" s="5">
        <v>50700.58</v>
      </c>
      <c r="E89" s="5">
        <v>50700.58</v>
      </c>
      <c r="F89" s="5">
        <v>0</v>
      </c>
      <c r="G89" s="5">
        <v>50700.59</v>
      </c>
      <c r="H89" s="5">
        <v>50700.58</v>
      </c>
      <c r="I89" s="5">
        <v>50700.58</v>
      </c>
      <c r="J89" s="5">
        <v>50700.58</v>
      </c>
      <c r="K89" s="5">
        <v>50700.58</v>
      </c>
      <c r="L89" s="5">
        <v>50700.58</v>
      </c>
      <c r="M89" s="5">
        <v>50700.59</v>
      </c>
      <c r="N89" s="5">
        <v>50700.58</v>
      </c>
      <c r="O89" s="5">
        <v>0</v>
      </c>
      <c r="P89" s="5">
        <v>0</v>
      </c>
      <c r="Q89" s="5">
        <v>0</v>
      </c>
      <c r="R89" s="5">
        <v>0</v>
      </c>
      <c r="S89" s="5">
        <v>50700.58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8">
        <v>3368251.94</v>
      </c>
    </row>
    <row r="90" spans="1:31" hidden="1" x14ac:dyDescent="0.35">
      <c r="A90" t="s">
        <v>44</v>
      </c>
      <c r="B90" s="5">
        <v>-209141.59</v>
      </c>
      <c r="C90" s="5">
        <v>0</v>
      </c>
      <c r="D90" s="5">
        <v>17428.47</v>
      </c>
      <c r="E90" s="5">
        <v>17428.46</v>
      </c>
      <c r="F90" s="5">
        <v>0</v>
      </c>
      <c r="G90" s="5">
        <v>17428.47</v>
      </c>
      <c r="H90" s="5">
        <v>17428.46</v>
      </c>
      <c r="I90" s="5">
        <v>17428.47</v>
      </c>
      <c r="J90" s="5">
        <v>17428.47</v>
      </c>
      <c r="K90" s="5">
        <v>17428.46</v>
      </c>
      <c r="L90" s="5">
        <v>17428.47</v>
      </c>
      <c r="M90" s="5">
        <v>17428.46</v>
      </c>
      <c r="N90" s="5">
        <v>17428.47</v>
      </c>
      <c r="O90" s="5">
        <v>0</v>
      </c>
      <c r="P90" s="5">
        <v>0</v>
      </c>
      <c r="Q90" s="5">
        <v>0</v>
      </c>
      <c r="R90" s="5">
        <v>0</v>
      </c>
      <c r="S90" s="5">
        <v>17428.46</v>
      </c>
      <c r="T90" s="5">
        <v>0</v>
      </c>
      <c r="U90" s="5">
        <v>0</v>
      </c>
      <c r="V90" s="5">
        <v>0</v>
      </c>
      <c r="W90" s="5">
        <v>0</v>
      </c>
      <c r="X90" s="5">
        <v>-294166.36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8">
        <v>-311594.83</v>
      </c>
    </row>
    <row r="91" spans="1:31" hidden="1" x14ac:dyDescent="0.35">
      <c r="A91" t="s">
        <v>57</v>
      </c>
      <c r="B91" s="5">
        <v>-318120.31</v>
      </c>
      <c r="C91" s="5">
        <v>0</v>
      </c>
      <c r="D91" s="5">
        <v>-153822.25</v>
      </c>
      <c r="E91" s="5">
        <v>-153822.25</v>
      </c>
      <c r="F91" s="5">
        <v>0</v>
      </c>
      <c r="G91" s="5">
        <v>-2004769.46</v>
      </c>
      <c r="H91" s="5">
        <v>-770804.65</v>
      </c>
      <c r="I91" s="5">
        <v>-770804.65</v>
      </c>
      <c r="J91" s="5">
        <v>-78750.09</v>
      </c>
      <c r="K91" s="5">
        <v>-655462.22</v>
      </c>
      <c r="L91" s="5">
        <v>-655462.22</v>
      </c>
      <c r="M91" s="5">
        <v>-6200961.1600000001</v>
      </c>
      <c r="N91" s="5">
        <v>-1271628.77</v>
      </c>
      <c r="O91" s="5">
        <v>0</v>
      </c>
      <c r="P91" s="5">
        <v>0</v>
      </c>
      <c r="Q91" s="5">
        <v>0</v>
      </c>
      <c r="R91" s="5">
        <v>0</v>
      </c>
      <c r="S91" s="5">
        <v>-1271628.78</v>
      </c>
      <c r="T91" s="5">
        <v>0</v>
      </c>
      <c r="U91" s="5">
        <v>0</v>
      </c>
      <c r="V91" s="5">
        <v>0</v>
      </c>
      <c r="W91" s="5">
        <v>0</v>
      </c>
      <c r="X91" s="5">
        <v>2709706.73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8">
        <v>-11596330.08</v>
      </c>
    </row>
    <row r="92" spans="1:31" hidden="1" x14ac:dyDescent="0.35">
      <c r="A92" t="s">
        <v>48</v>
      </c>
      <c r="B92" s="5">
        <v>400000</v>
      </c>
      <c r="C92" s="5">
        <v>0</v>
      </c>
      <c r="D92" s="5">
        <v>-33333.33</v>
      </c>
      <c r="E92" s="5">
        <v>-33333.339999999997</v>
      </c>
      <c r="F92" s="5">
        <v>0</v>
      </c>
      <c r="G92" s="5">
        <v>-33333.33</v>
      </c>
      <c r="H92" s="5">
        <v>-33333.33</v>
      </c>
      <c r="I92" s="5">
        <v>-33333.339999999997</v>
      </c>
      <c r="J92" s="5">
        <v>-33333.33</v>
      </c>
      <c r="K92" s="5">
        <v>-33333.33</v>
      </c>
      <c r="L92" s="5">
        <v>-33333.339999999997</v>
      </c>
      <c r="M92" s="5">
        <v>-33333.33</v>
      </c>
      <c r="N92" s="5">
        <v>-33333.33</v>
      </c>
      <c r="O92" s="5">
        <v>0</v>
      </c>
      <c r="P92" s="5">
        <v>0</v>
      </c>
      <c r="Q92" s="5">
        <v>0</v>
      </c>
      <c r="R92" s="5">
        <v>0</v>
      </c>
      <c r="S92" s="5">
        <v>-33333.339999999997</v>
      </c>
      <c r="T92" s="5">
        <v>0</v>
      </c>
      <c r="U92" s="5">
        <v>0</v>
      </c>
      <c r="V92" s="5">
        <v>0</v>
      </c>
      <c r="W92" s="5">
        <v>0</v>
      </c>
      <c r="X92" s="5">
        <v>366666.67</v>
      </c>
      <c r="Y92" s="5">
        <v>-400000</v>
      </c>
      <c r="Z92" s="5">
        <v>0</v>
      </c>
      <c r="AA92" s="5">
        <v>0</v>
      </c>
      <c r="AB92" s="5">
        <v>400000</v>
      </c>
      <c r="AC92" s="5">
        <v>0</v>
      </c>
      <c r="AD92" s="5">
        <v>0</v>
      </c>
      <c r="AE92" s="9">
        <v>400000</v>
      </c>
    </row>
    <row r="93" spans="1:31" hidden="1" x14ac:dyDescent="0.35">
      <c r="A93" t="s">
        <v>79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400000</v>
      </c>
      <c r="Z93" s="5">
        <v>0</v>
      </c>
      <c r="AA93" s="5">
        <v>0</v>
      </c>
      <c r="AB93" s="5">
        <v>-400000</v>
      </c>
      <c r="AC93" s="5">
        <v>0</v>
      </c>
      <c r="AD93" s="5">
        <v>0</v>
      </c>
      <c r="AE93" s="9">
        <v>0</v>
      </c>
    </row>
    <row r="94" spans="1:31" hidden="1" x14ac:dyDescent="0.35">
      <c r="A94" t="s">
        <v>80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166761</v>
      </c>
      <c r="Z94" s="5">
        <v>0</v>
      </c>
      <c r="AA94" s="5">
        <v>0</v>
      </c>
      <c r="AB94" s="5">
        <v>-166761</v>
      </c>
      <c r="AC94" s="5">
        <v>0</v>
      </c>
      <c r="AD94" s="5">
        <v>0</v>
      </c>
      <c r="AE94" s="8">
        <v>0</v>
      </c>
    </row>
    <row r="95" spans="1:31" hidden="1" x14ac:dyDescent="0.35">
      <c r="A95" s="6" t="s">
        <v>81</v>
      </c>
      <c r="B95" s="7">
        <v>6511298.5999999996</v>
      </c>
      <c r="C95" s="7">
        <v>0</v>
      </c>
      <c r="D95" s="7">
        <v>-103179.15</v>
      </c>
      <c r="E95" s="7">
        <v>-103179.17</v>
      </c>
      <c r="F95" s="7">
        <v>0</v>
      </c>
      <c r="G95" s="7">
        <v>-1960459.13</v>
      </c>
      <c r="H95" s="7">
        <v>-722272.49</v>
      </c>
      <c r="I95" s="7">
        <v>-722272.49</v>
      </c>
      <c r="J95" s="7">
        <v>-30217.91</v>
      </c>
      <c r="K95" s="7">
        <v>-606930.06000000006</v>
      </c>
      <c r="L95" s="7">
        <v>-606930.06000000006</v>
      </c>
      <c r="M95" s="7">
        <v>-6101926.0700000003</v>
      </c>
      <c r="N95" s="7">
        <v>-1217485.17</v>
      </c>
      <c r="O95" s="7">
        <v>-5362.78</v>
      </c>
      <c r="P95" s="7">
        <v>0</v>
      </c>
      <c r="Q95" s="7">
        <v>0</v>
      </c>
      <c r="R95" s="7">
        <v>0</v>
      </c>
      <c r="S95" s="7">
        <v>-1217485.19</v>
      </c>
      <c r="T95" s="7">
        <v>0</v>
      </c>
      <c r="U95" s="7">
        <v>0</v>
      </c>
      <c r="V95" s="7">
        <v>0</v>
      </c>
      <c r="W95" s="7">
        <v>0</v>
      </c>
      <c r="X95" s="7">
        <v>1647848.74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7">
        <v>0</v>
      </c>
      <c r="AE95" s="8">
        <v>-5238552.33</v>
      </c>
    </row>
    <row r="96" spans="1:31" hidden="1" x14ac:dyDescent="0.35">
      <c r="A96" s="3" t="s">
        <v>35</v>
      </c>
    </row>
    <row r="97" spans="1:31" hidden="1" x14ac:dyDescent="0.35">
      <c r="A97" t="s">
        <v>82</v>
      </c>
    </row>
    <row r="98" spans="1:31" hidden="1" x14ac:dyDescent="0.35">
      <c r="A98" t="s">
        <v>83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8">
        <v>0</v>
      </c>
    </row>
    <row r="99" spans="1:31" hidden="1" x14ac:dyDescent="0.35">
      <c r="A99" t="s">
        <v>84</v>
      </c>
      <c r="B99" s="5">
        <v>-279904616.51999998</v>
      </c>
      <c r="C99" s="5">
        <v>0</v>
      </c>
      <c r="D99" s="5">
        <v>435213.91</v>
      </c>
      <c r="E99" s="5">
        <v>435213.91</v>
      </c>
      <c r="F99" s="5">
        <v>0</v>
      </c>
      <c r="G99" s="5">
        <v>435213.9</v>
      </c>
      <c r="H99" s="5">
        <v>435213.91</v>
      </c>
      <c r="I99" s="5">
        <v>435213.91</v>
      </c>
      <c r="J99" s="5">
        <v>435213.91</v>
      </c>
      <c r="K99" s="5">
        <v>435213.9</v>
      </c>
      <c r="L99" s="5">
        <v>435213.91</v>
      </c>
      <c r="M99" s="5">
        <v>-3385057.43</v>
      </c>
      <c r="N99" s="5">
        <v>10739.31</v>
      </c>
      <c r="O99" s="5">
        <v>-5900631.6200000001</v>
      </c>
      <c r="P99" s="5">
        <v>0</v>
      </c>
      <c r="Q99" s="5">
        <v>0</v>
      </c>
      <c r="R99" s="5">
        <v>0</v>
      </c>
      <c r="S99" s="5">
        <v>10739.32</v>
      </c>
      <c r="T99" s="5">
        <v>0</v>
      </c>
      <c r="U99" s="5">
        <v>0</v>
      </c>
      <c r="V99" s="5">
        <v>0</v>
      </c>
      <c r="W99" s="5">
        <v>0</v>
      </c>
      <c r="X99" s="5">
        <v>108177.07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8">
        <v>-285578938.61000001</v>
      </c>
    </row>
    <row r="100" spans="1:31" hidden="1" x14ac:dyDescent="0.35">
      <c r="A100" t="s">
        <v>85</v>
      </c>
      <c r="B100" s="5">
        <v>-276388498.36000001</v>
      </c>
      <c r="C100" s="5">
        <v>0</v>
      </c>
      <c r="D100" s="5">
        <v>397424.04</v>
      </c>
      <c r="E100" s="5">
        <v>397424.04</v>
      </c>
      <c r="F100" s="5">
        <v>0</v>
      </c>
      <c r="G100" s="5">
        <v>397424.03</v>
      </c>
      <c r="H100" s="5">
        <v>397424.04</v>
      </c>
      <c r="I100" s="5">
        <v>397424.04</v>
      </c>
      <c r="J100" s="5">
        <v>397424.04</v>
      </c>
      <c r="K100" s="5">
        <v>397424.03</v>
      </c>
      <c r="L100" s="5">
        <v>397424.04</v>
      </c>
      <c r="M100" s="5">
        <v>-3422908.66</v>
      </c>
      <c r="N100" s="5">
        <v>-27057.37</v>
      </c>
      <c r="O100" s="5">
        <v>-5901515.4299999997</v>
      </c>
      <c r="P100" s="5">
        <v>0</v>
      </c>
      <c r="Q100" s="5">
        <v>0</v>
      </c>
      <c r="R100" s="5">
        <v>0</v>
      </c>
      <c r="S100" s="5">
        <v>-27057.38</v>
      </c>
      <c r="T100" s="5">
        <v>0</v>
      </c>
      <c r="U100" s="5">
        <v>0</v>
      </c>
      <c r="V100" s="5">
        <v>0</v>
      </c>
      <c r="W100" s="5">
        <v>0</v>
      </c>
      <c r="X100" s="5">
        <v>70329.95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8">
        <v>-282517314.94999999</v>
      </c>
    </row>
    <row r="101" spans="1:31" hidden="1" x14ac:dyDescent="0.35">
      <c r="A101" t="s">
        <v>86</v>
      </c>
      <c r="B101" s="5">
        <v>718934.77</v>
      </c>
      <c r="C101" s="5">
        <v>0</v>
      </c>
      <c r="D101" s="5">
        <v>41804.269999999997</v>
      </c>
      <c r="E101" s="5">
        <v>41804.269999999997</v>
      </c>
      <c r="F101" s="5">
        <v>0</v>
      </c>
      <c r="G101" s="5">
        <v>41804.26</v>
      </c>
      <c r="H101" s="5">
        <v>41804.269999999997</v>
      </c>
      <c r="I101" s="5">
        <v>41804.269999999997</v>
      </c>
      <c r="J101" s="5">
        <v>41804.26</v>
      </c>
      <c r="K101" s="5">
        <v>41804.26</v>
      </c>
      <c r="L101" s="5">
        <v>41804.269999999997</v>
      </c>
      <c r="M101" s="5">
        <v>79200.84</v>
      </c>
      <c r="N101" s="5">
        <v>45959.44</v>
      </c>
      <c r="O101" s="5">
        <v>-42492.959999999999</v>
      </c>
      <c r="P101" s="5">
        <v>0</v>
      </c>
      <c r="Q101" s="5">
        <v>0</v>
      </c>
      <c r="R101" s="5">
        <v>0</v>
      </c>
      <c r="S101" s="5">
        <v>45959.44</v>
      </c>
      <c r="T101" s="5">
        <v>0</v>
      </c>
      <c r="U101" s="5">
        <v>0</v>
      </c>
      <c r="V101" s="5">
        <v>0</v>
      </c>
      <c r="W101" s="5">
        <v>0</v>
      </c>
      <c r="X101" s="5">
        <v>52883.1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8">
        <v>1234878.76</v>
      </c>
    </row>
    <row r="102" spans="1:31" hidden="1" x14ac:dyDescent="0.35">
      <c r="A102" t="s">
        <v>87</v>
      </c>
      <c r="B102" s="5">
        <v>-1429125.15</v>
      </c>
      <c r="C102" s="5">
        <v>0</v>
      </c>
      <c r="D102" s="5">
        <v>-40616.199999999997</v>
      </c>
      <c r="E102" s="5">
        <v>-40616.199999999997</v>
      </c>
      <c r="F102" s="5">
        <v>0</v>
      </c>
      <c r="G102" s="5">
        <v>-38608.699999999997</v>
      </c>
      <c r="H102" s="5">
        <v>-39947.040000000001</v>
      </c>
      <c r="I102" s="5">
        <v>-39947.03</v>
      </c>
      <c r="J102" s="5">
        <v>-63216.46</v>
      </c>
      <c r="K102" s="5">
        <v>-43825.27</v>
      </c>
      <c r="L102" s="5">
        <v>-43825.27</v>
      </c>
      <c r="M102" s="5">
        <v>126352.81</v>
      </c>
      <c r="N102" s="5">
        <v>-24916.6</v>
      </c>
      <c r="O102" s="5">
        <v>0</v>
      </c>
      <c r="P102" s="5">
        <v>0</v>
      </c>
      <c r="Q102" s="5">
        <v>0</v>
      </c>
      <c r="R102" s="5">
        <v>0</v>
      </c>
      <c r="S102" s="5">
        <v>-24916.59</v>
      </c>
      <c r="T102" s="5">
        <v>0</v>
      </c>
      <c r="U102" s="5">
        <v>0</v>
      </c>
      <c r="V102" s="5">
        <v>0</v>
      </c>
      <c r="W102" s="5">
        <v>0</v>
      </c>
      <c r="X102" s="5">
        <v>96159.23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8">
        <v>-1607048.47</v>
      </c>
    </row>
    <row r="103" spans="1:31" hidden="1" x14ac:dyDescent="0.35">
      <c r="A103" t="s">
        <v>88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8">
        <v>0</v>
      </c>
    </row>
    <row r="104" spans="1:31" hidden="1" x14ac:dyDescent="0.35">
      <c r="A104" t="s">
        <v>89</v>
      </c>
      <c r="B104" s="5">
        <v>324288</v>
      </c>
      <c r="C104" s="5">
        <v>0</v>
      </c>
      <c r="D104" s="5">
        <v>-3544.92</v>
      </c>
      <c r="E104" s="5">
        <v>-3544.91</v>
      </c>
      <c r="F104" s="5">
        <v>0</v>
      </c>
      <c r="G104" s="5">
        <v>-3544.92</v>
      </c>
      <c r="H104" s="5">
        <v>-3544.92</v>
      </c>
      <c r="I104" s="5">
        <v>-3544.91</v>
      </c>
      <c r="J104" s="5">
        <v>-3544.92</v>
      </c>
      <c r="K104" s="5">
        <v>-3544.92</v>
      </c>
      <c r="L104" s="5">
        <v>-3544.91</v>
      </c>
      <c r="M104" s="5">
        <v>-3544.92</v>
      </c>
      <c r="N104" s="5">
        <v>-3544.92</v>
      </c>
      <c r="O104" s="5">
        <v>4627</v>
      </c>
      <c r="P104" s="5">
        <v>0</v>
      </c>
      <c r="Q104" s="5">
        <v>0</v>
      </c>
      <c r="R104" s="5">
        <v>0</v>
      </c>
      <c r="S104" s="5">
        <v>-3544.91</v>
      </c>
      <c r="T104" s="5">
        <v>0</v>
      </c>
      <c r="U104" s="5">
        <v>0</v>
      </c>
      <c r="V104" s="5">
        <v>0</v>
      </c>
      <c r="W104" s="5">
        <v>0</v>
      </c>
      <c r="X104" s="5">
        <v>-3807.92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8">
        <v>286113</v>
      </c>
    </row>
    <row r="105" spans="1:31" hidden="1" x14ac:dyDescent="0.35">
      <c r="A105" t="s">
        <v>90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8">
        <v>0</v>
      </c>
    </row>
    <row r="106" spans="1:31" hidden="1" x14ac:dyDescent="0.35">
      <c r="A106" s="6" t="s">
        <v>91</v>
      </c>
      <c r="B106" s="7">
        <v>-556679017.25999999</v>
      </c>
      <c r="C106" s="7">
        <v>0</v>
      </c>
      <c r="D106" s="7">
        <v>830281.1</v>
      </c>
      <c r="E106" s="7">
        <v>830281.11</v>
      </c>
      <c r="F106" s="7">
        <v>0</v>
      </c>
      <c r="G106" s="7">
        <v>832288.57</v>
      </c>
      <c r="H106" s="7">
        <v>830950.26</v>
      </c>
      <c r="I106" s="7">
        <v>830950.28</v>
      </c>
      <c r="J106" s="7">
        <v>807680.83</v>
      </c>
      <c r="K106" s="7">
        <v>827072</v>
      </c>
      <c r="L106" s="7">
        <v>827072.04</v>
      </c>
      <c r="M106" s="7">
        <v>-6605957.3600000003</v>
      </c>
      <c r="N106" s="7">
        <v>1179.8599999999999</v>
      </c>
      <c r="O106" s="7">
        <v>-11840013.01</v>
      </c>
      <c r="P106" s="7">
        <v>0</v>
      </c>
      <c r="Q106" s="7">
        <v>0</v>
      </c>
      <c r="R106" s="7">
        <v>0</v>
      </c>
      <c r="S106" s="7">
        <v>1179.8800000000001</v>
      </c>
      <c r="T106" s="7">
        <v>0</v>
      </c>
      <c r="U106" s="7">
        <v>0</v>
      </c>
      <c r="V106" s="7">
        <v>0</v>
      </c>
      <c r="W106" s="7">
        <v>0</v>
      </c>
      <c r="X106" s="7">
        <v>323741.43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8">
        <v>-568182310.26999998</v>
      </c>
    </row>
    <row r="107" spans="1:31" hidden="1" x14ac:dyDescent="0.35">
      <c r="A107" s="3" t="s">
        <v>35</v>
      </c>
    </row>
    <row r="108" spans="1:31" hidden="1" x14ac:dyDescent="0.35">
      <c r="A108" t="s">
        <v>92</v>
      </c>
    </row>
    <row r="109" spans="1:31" hidden="1" x14ac:dyDescent="0.35">
      <c r="A109" t="s">
        <v>83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8">
        <v>0</v>
      </c>
    </row>
    <row r="110" spans="1:31" hidden="1" x14ac:dyDescent="0.35">
      <c r="A110" t="s">
        <v>84</v>
      </c>
      <c r="B110" s="5">
        <v>-279904616.51999998</v>
      </c>
      <c r="C110" s="5">
        <v>0</v>
      </c>
      <c r="D110" s="5">
        <v>435213.91</v>
      </c>
      <c r="E110" s="5">
        <v>435213.91</v>
      </c>
      <c r="F110" s="5">
        <v>0</v>
      </c>
      <c r="G110" s="5">
        <v>435213.9</v>
      </c>
      <c r="H110" s="5">
        <v>435213.91</v>
      </c>
      <c r="I110" s="5">
        <v>435213.91</v>
      </c>
      <c r="J110" s="5">
        <v>435213.91</v>
      </c>
      <c r="K110" s="5">
        <v>435213.9</v>
      </c>
      <c r="L110" s="5">
        <v>435213.91</v>
      </c>
      <c r="M110" s="5">
        <v>-3385057.43</v>
      </c>
      <c r="N110" s="5">
        <v>10739.31</v>
      </c>
      <c r="O110" s="5">
        <v>-5900631.6200000001</v>
      </c>
      <c r="P110" s="5">
        <v>0</v>
      </c>
      <c r="Q110" s="5">
        <v>0</v>
      </c>
      <c r="R110" s="5">
        <v>0</v>
      </c>
      <c r="S110" s="5">
        <v>10739.32</v>
      </c>
      <c r="T110" s="5">
        <v>0</v>
      </c>
      <c r="U110" s="5">
        <v>0</v>
      </c>
      <c r="V110" s="5">
        <v>0</v>
      </c>
      <c r="W110" s="5">
        <v>0</v>
      </c>
      <c r="X110" s="5">
        <v>108177.07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8">
        <v>-285578938.61000001</v>
      </c>
    </row>
    <row r="111" spans="1:31" hidden="1" x14ac:dyDescent="0.35">
      <c r="A111" t="s">
        <v>85</v>
      </c>
      <c r="B111" s="5">
        <v>-276388498.36000001</v>
      </c>
      <c r="C111" s="5">
        <v>0</v>
      </c>
      <c r="D111" s="5">
        <v>397424.04</v>
      </c>
      <c r="E111" s="5">
        <v>397424.04</v>
      </c>
      <c r="F111" s="5">
        <v>0</v>
      </c>
      <c r="G111" s="5">
        <v>397424.03</v>
      </c>
      <c r="H111" s="5">
        <v>397424.04</v>
      </c>
      <c r="I111" s="5">
        <v>397424.04</v>
      </c>
      <c r="J111" s="5">
        <v>397424.04</v>
      </c>
      <c r="K111" s="5">
        <v>397424.03</v>
      </c>
      <c r="L111" s="5">
        <v>397424.04</v>
      </c>
      <c r="M111" s="5">
        <v>-3422908.66</v>
      </c>
      <c r="N111" s="5">
        <v>-27057.37</v>
      </c>
      <c r="O111" s="5">
        <v>-5901515.4299999997</v>
      </c>
      <c r="P111" s="5">
        <v>0</v>
      </c>
      <c r="Q111" s="5">
        <v>0</v>
      </c>
      <c r="R111" s="5">
        <v>0</v>
      </c>
      <c r="S111" s="5">
        <v>-27057.38</v>
      </c>
      <c r="T111" s="5">
        <v>0</v>
      </c>
      <c r="U111" s="5">
        <v>0</v>
      </c>
      <c r="V111" s="5">
        <v>0</v>
      </c>
      <c r="W111" s="5">
        <v>0</v>
      </c>
      <c r="X111" s="5">
        <v>70329.95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8">
        <v>-282517314.94999999</v>
      </c>
    </row>
    <row r="112" spans="1:31" hidden="1" x14ac:dyDescent="0.35">
      <c r="A112" t="s">
        <v>86</v>
      </c>
      <c r="B112" s="5">
        <v>718934.77</v>
      </c>
      <c r="C112" s="5">
        <v>0</v>
      </c>
      <c r="D112" s="5">
        <v>41804.269999999997</v>
      </c>
      <c r="E112" s="5">
        <v>41804.269999999997</v>
      </c>
      <c r="F112" s="5">
        <v>0</v>
      </c>
      <c r="G112" s="5">
        <v>41804.26</v>
      </c>
      <c r="H112" s="5">
        <v>41804.269999999997</v>
      </c>
      <c r="I112" s="5">
        <v>41804.269999999997</v>
      </c>
      <c r="J112" s="5">
        <v>41804.26</v>
      </c>
      <c r="K112" s="5">
        <v>41804.26</v>
      </c>
      <c r="L112" s="5">
        <v>41804.269999999997</v>
      </c>
      <c r="M112" s="5">
        <v>79200.84</v>
      </c>
      <c r="N112" s="5">
        <v>45959.44</v>
      </c>
      <c r="O112" s="5">
        <v>-42492.959999999999</v>
      </c>
      <c r="P112" s="5">
        <v>0</v>
      </c>
      <c r="Q112" s="5">
        <v>0</v>
      </c>
      <c r="R112" s="5">
        <v>0</v>
      </c>
      <c r="S112" s="5">
        <v>45959.44</v>
      </c>
      <c r="T112" s="5">
        <v>0</v>
      </c>
      <c r="U112" s="5">
        <v>0</v>
      </c>
      <c r="V112" s="5">
        <v>0</v>
      </c>
      <c r="W112" s="5">
        <v>0</v>
      </c>
      <c r="X112" s="5">
        <v>52883.1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8">
        <v>1234878.76</v>
      </c>
    </row>
    <row r="113" spans="1:31" hidden="1" x14ac:dyDescent="0.35">
      <c r="A113" t="s">
        <v>87</v>
      </c>
      <c r="B113" s="5">
        <v>-1429125.15</v>
      </c>
      <c r="C113" s="5">
        <v>0</v>
      </c>
      <c r="D113" s="5">
        <v>-40616.199999999997</v>
      </c>
      <c r="E113" s="5">
        <v>-40616.199999999997</v>
      </c>
      <c r="F113" s="5">
        <v>0</v>
      </c>
      <c r="G113" s="5">
        <v>-38608.699999999997</v>
      </c>
      <c r="H113" s="5">
        <v>-39947.040000000001</v>
      </c>
      <c r="I113" s="5">
        <v>-39947.03</v>
      </c>
      <c r="J113" s="5">
        <v>-63216.46</v>
      </c>
      <c r="K113" s="5">
        <v>-43825.27</v>
      </c>
      <c r="L113" s="5">
        <v>-43825.27</v>
      </c>
      <c r="M113" s="5">
        <v>126352.81</v>
      </c>
      <c r="N113" s="5">
        <v>-24916.6</v>
      </c>
      <c r="O113" s="5">
        <v>0</v>
      </c>
      <c r="P113" s="5">
        <v>0</v>
      </c>
      <c r="Q113" s="5">
        <v>0</v>
      </c>
      <c r="R113" s="5">
        <v>0</v>
      </c>
      <c r="S113" s="5">
        <v>-24916.59</v>
      </c>
      <c r="T113" s="5">
        <v>0</v>
      </c>
      <c r="U113" s="5">
        <v>0</v>
      </c>
      <c r="V113" s="5">
        <v>0</v>
      </c>
      <c r="W113" s="5">
        <v>0</v>
      </c>
      <c r="X113" s="5">
        <v>96159.23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8">
        <v>-1607048.47</v>
      </c>
    </row>
    <row r="114" spans="1:31" hidden="1" x14ac:dyDescent="0.35">
      <c r="A114" t="s">
        <v>89</v>
      </c>
      <c r="B114" s="5">
        <v>324288</v>
      </c>
      <c r="C114" s="5">
        <v>0</v>
      </c>
      <c r="D114" s="5">
        <v>-3544.92</v>
      </c>
      <c r="E114" s="5">
        <v>-3544.91</v>
      </c>
      <c r="F114" s="5">
        <v>0</v>
      </c>
      <c r="G114" s="5">
        <v>-3544.92</v>
      </c>
      <c r="H114" s="5">
        <v>-3544.92</v>
      </c>
      <c r="I114" s="5">
        <v>-3544.91</v>
      </c>
      <c r="J114" s="5">
        <v>-3544.92</v>
      </c>
      <c r="K114" s="5">
        <v>-3544.92</v>
      </c>
      <c r="L114" s="5">
        <v>-3544.91</v>
      </c>
      <c r="M114" s="5">
        <v>-3544.92</v>
      </c>
      <c r="N114" s="5">
        <v>-3544.92</v>
      </c>
      <c r="O114" s="5">
        <v>4627</v>
      </c>
      <c r="P114" s="5">
        <v>0</v>
      </c>
      <c r="Q114" s="5">
        <v>0</v>
      </c>
      <c r="R114" s="5">
        <v>0</v>
      </c>
      <c r="S114" s="5">
        <v>-3544.91</v>
      </c>
      <c r="T114" s="5">
        <v>0</v>
      </c>
      <c r="U114" s="5">
        <v>0</v>
      </c>
      <c r="V114" s="5">
        <v>0</v>
      </c>
      <c r="W114" s="5">
        <v>0</v>
      </c>
      <c r="X114" s="5">
        <v>-3807.92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8">
        <v>286113</v>
      </c>
    </row>
    <row r="115" spans="1:31" hidden="1" x14ac:dyDescent="0.35">
      <c r="A115" t="s">
        <v>90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0</v>
      </c>
      <c r="AD115" s="5">
        <v>0</v>
      </c>
      <c r="AE115" s="8">
        <v>0</v>
      </c>
    </row>
    <row r="116" spans="1:31" hidden="1" x14ac:dyDescent="0.35">
      <c r="A116" s="6" t="s">
        <v>93</v>
      </c>
      <c r="B116" s="7">
        <v>-556679017.25999999</v>
      </c>
      <c r="C116" s="7">
        <v>0</v>
      </c>
      <c r="D116" s="7">
        <v>830281.1</v>
      </c>
      <c r="E116" s="7">
        <v>830281.11</v>
      </c>
      <c r="F116" s="7">
        <v>0</v>
      </c>
      <c r="G116" s="7">
        <v>832288.57</v>
      </c>
      <c r="H116" s="7">
        <v>830950.26</v>
      </c>
      <c r="I116" s="7">
        <v>830950.28</v>
      </c>
      <c r="J116" s="7">
        <v>807680.83</v>
      </c>
      <c r="K116" s="7">
        <v>827072</v>
      </c>
      <c r="L116" s="7">
        <v>827072.04</v>
      </c>
      <c r="M116" s="7">
        <v>-6605957.3600000003</v>
      </c>
      <c r="N116" s="7">
        <v>1179.8599999999999</v>
      </c>
      <c r="O116" s="7">
        <v>-11840013.01</v>
      </c>
      <c r="P116" s="7">
        <v>0</v>
      </c>
      <c r="Q116" s="7">
        <v>0</v>
      </c>
      <c r="R116" s="7">
        <v>0</v>
      </c>
      <c r="S116" s="7">
        <v>1179.8800000000001</v>
      </c>
      <c r="T116" s="7">
        <v>0</v>
      </c>
      <c r="U116" s="7">
        <v>0</v>
      </c>
      <c r="V116" s="7">
        <v>0</v>
      </c>
      <c r="W116" s="7">
        <v>0</v>
      </c>
      <c r="X116" s="7">
        <v>323741.43</v>
      </c>
      <c r="Y116" s="7">
        <v>0</v>
      </c>
      <c r="Z116" s="7">
        <v>0</v>
      </c>
      <c r="AA116" s="7">
        <v>0</v>
      </c>
      <c r="AB116" s="7">
        <v>0</v>
      </c>
      <c r="AC116" s="7">
        <v>0</v>
      </c>
      <c r="AD116" s="7">
        <v>0</v>
      </c>
      <c r="AE116" s="8">
        <v>-568182310.26999998</v>
      </c>
    </row>
    <row r="117" spans="1:31" hidden="1" x14ac:dyDescent="0.35">
      <c r="A117" s="3" t="s">
        <v>35</v>
      </c>
    </row>
    <row r="118" spans="1:31" hidden="1" x14ac:dyDescent="0.35">
      <c r="A118" t="s">
        <v>94</v>
      </c>
    </row>
    <row r="119" spans="1:31" hidden="1" x14ac:dyDescent="0.35">
      <c r="A119" t="s">
        <v>84</v>
      </c>
      <c r="B119" s="5">
        <v>-279904616.51999998</v>
      </c>
      <c r="C119" s="5">
        <v>0</v>
      </c>
      <c r="D119" s="5">
        <v>435213.91</v>
      </c>
      <c r="E119" s="5">
        <v>435213.91</v>
      </c>
      <c r="F119" s="5">
        <v>0</v>
      </c>
      <c r="G119" s="5">
        <v>435213.9</v>
      </c>
      <c r="H119" s="5">
        <v>435213.91</v>
      </c>
      <c r="I119" s="5">
        <v>435213.91</v>
      </c>
      <c r="J119" s="5">
        <v>435213.91</v>
      </c>
      <c r="K119" s="5">
        <v>435213.9</v>
      </c>
      <c r="L119" s="5">
        <v>435213.91</v>
      </c>
      <c r="M119" s="5">
        <v>-3385057.43</v>
      </c>
      <c r="N119" s="5">
        <v>10739.31</v>
      </c>
      <c r="O119" s="5">
        <v>-5900631.6200000001</v>
      </c>
      <c r="P119" s="5">
        <v>0</v>
      </c>
      <c r="Q119" s="5">
        <v>0</v>
      </c>
      <c r="R119" s="5">
        <v>0</v>
      </c>
      <c r="S119" s="5">
        <v>10739.32</v>
      </c>
      <c r="T119" s="5">
        <v>0</v>
      </c>
      <c r="U119" s="5">
        <v>0</v>
      </c>
      <c r="V119" s="5">
        <v>0</v>
      </c>
      <c r="W119" s="5">
        <v>0</v>
      </c>
      <c r="X119" s="5">
        <v>108177.07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0</v>
      </c>
      <c r="AE119" s="8">
        <v>-285578938.61000001</v>
      </c>
    </row>
    <row r="120" spans="1:31" hidden="1" x14ac:dyDescent="0.35">
      <c r="A120" t="s">
        <v>85</v>
      </c>
      <c r="B120" s="5">
        <v>-276388498.36000001</v>
      </c>
      <c r="C120" s="5">
        <v>0</v>
      </c>
      <c r="D120" s="5">
        <v>397424.04</v>
      </c>
      <c r="E120" s="5">
        <v>397424.04</v>
      </c>
      <c r="F120" s="5">
        <v>0</v>
      </c>
      <c r="G120" s="5">
        <v>397424.03</v>
      </c>
      <c r="H120" s="5">
        <v>397424.04</v>
      </c>
      <c r="I120" s="5">
        <v>397424.04</v>
      </c>
      <c r="J120" s="5">
        <v>397424.04</v>
      </c>
      <c r="K120" s="5">
        <v>397424.03</v>
      </c>
      <c r="L120" s="5">
        <v>397424.04</v>
      </c>
      <c r="M120" s="5">
        <v>-3422908.66</v>
      </c>
      <c r="N120" s="5">
        <v>-27057.37</v>
      </c>
      <c r="O120" s="5">
        <v>-5901515.4299999997</v>
      </c>
      <c r="P120" s="5">
        <v>0</v>
      </c>
      <c r="Q120" s="5">
        <v>0</v>
      </c>
      <c r="R120" s="5">
        <v>0</v>
      </c>
      <c r="S120" s="5">
        <v>-27057.38</v>
      </c>
      <c r="T120" s="5">
        <v>0</v>
      </c>
      <c r="U120" s="5">
        <v>0</v>
      </c>
      <c r="V120" s="5">
        <v>0</v>
      </c>
      <c r="W120" s="5">
        <v>0</v>
      </c>
      <c r="X120" s="5">
        <v>70329.95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8">
        <v>-282517314.94999999</v>
      </c>
    </row>
    <row r="121" spans="1:31" hidden="1" x14ac:dyDescent="0.35">
      <c r="A121" t="s">
        <v>95</v>
      </c>
      <c r="B121" s="5">
        <v>456826.26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185629.25</v>
      </c>
      <c r="N121" s="5">
        <v>20625.47</v>
      </c>
      <c r="O121" s="5">
        <v>8585.91</v>
      </c>
      <c r="P121" s="5">
        <v>0</v>
      </c>
      <c r="Q121" s="5">
        <v>0</v>
      </c>
      <c r="R121" s="5">
        <v>0</v>
      </c>
      <c r="S121" s="5">
        <v>20625.47</v>
      </c>
      <c r="T121" s="5">
        <v>0</v>
      </c>
      <c r="U121" s="5">
        <v>0</v>
      </c>
      <c r="V121" s="5">
        <v>0</v>
      </c>
      <c r="W121" s="5">
        <v>0</v>
      </c>
      <c r="X121" s="5">
        <v>67611.8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  <c r="AE121" s="8">
        <v>759904.16</v>
      </c>
    </row>
    <row r="122" spans="1:31" hidden="1" x14ac:dyDescent="0.35">
      <c r="A122" t="s">
        <v>96</v>
      </c>
      <c r="B122" s="5">
        <v>-1031594.22</v>
      </c>
      <c r="C122" s="5">
        <v>0</v>
      </c>
      <c r="D122" s="5">
        <v>-32080.7</v>
      </c>
      <c r="E122" s="5">
        <v>-32080.7</v>
      </c>
      <c r="F122" s="5">
        <v>0</v>
      </c>
      <c r="G122" s="5">
        <v>-31517.43</v>
      </c>
      <c r="H122" s="5">
        <v>-31892.95</v>
      </c>
      <c r="I122" s="5">
        <v>-31892.94</v>
      </c>
      <c r="J122" s="5">
        <v>-77491.87</v>
      </c>
      <c r="K122" s="5">
        <v>-39492.76</v>
      </c>
      <c r="L122" s="5">
        <v>-39492.769999999997</v>
      </c>
      <c r="M122" s="5">
        <v>18232.5</v>
      </c>
      <c r="N122" s="5">
        <v>-33078.85</v>
      </c>
      <c r="O122" s="5">
        <v>0</v>
      </c>
      <c r="P122" s="5">
        <v>0</v>
      </c>
      <c r="Q122" s="5">
        <v>0</v>
      </c>
      <c r="R122" s="5">
        <v>0</v>
      </c>
      <c r="S122" s="5">
        <v>-33078.839999999997</v>
      </c>
      <c r="T122" s="5">
        <v>0</v>
      </c>
      <c r="U122" s="5">
        <v>0</v>
      </c>
      <c r="V122" s="5">
        <v>0</v>
      </c>
      <c r="W122" s="5">
        <v>0</v>
      </c>
      <c r="X122" s="5">
        <v>110461.03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>
        <v>0</v>
      </c>
      <c r="AE122" s="8">
        <v>-1285000.5</v>
      </c>
    </row>
    <row r="123" spans="1:31" hidden="1" x14ac:dyDescent="0.35">
      <c r="A123" t="s">
        <v>97</v>
      </c>
      <c r="B123" s="5">
        <v>-7961737.6399999997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-23765.040000000001</v>
      </c>
      <c r="K123" s="5">
        <v>-3960.83</v>
      </c>
      <c r="L123" s="5">
        <v>-3960.84</v>
      </c>
      <c r="M123" s="5">
        <v>-246717.39</v>
      </c>
      <c r="N123" s="5">
        <v>-30933.79</v>
      </c>
      <c r="O123" s="5">
        <v>0</v>
      </c>
      <c r="P123" s="5">
        <v>0</v>
      </c>
      <c r="Q123" s="5">
        <v>0</v>
      </c>
      <c r="R123" s="5">
        <v>0</v>
      </c>
      <c r="S123" s="5">
        <v>-30933.79</v>
      </c>
      <c r="T123" s="5">
        <v>0</v>
      </c>
      <c r="U123" s="5">
        <v>0</v>
      </c>
      <c r="V123" s="5">
        <v>0</v>
      </c>
      <c r="W123" s="5">
        <v>0</v>
      </c>
      <c r="X123" s="5">
        <v>-431617.33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8">
        <v>-8733626.6500000004</v>
      </c>
    </row>
    <row r="124" spans="1:31" hidden="1" x14ac:dyDescent="0.35">
      <c r="A124" t="s">
        <v>98</v>
      </c>
      <c r="B124" s="5">
        <v>2924184.31</v>
      </c>
      <c r="C124" s="5">
        <v>0</v>
      </c>
      <c r="D124" s="5">
        <v>-366279.56</v>
      </c>
      <c r="E124" s="5">
        <v>-366279.56</v>
      </c>
      <c r="F124" s="5">
        <v>0</v>
      </c>
      <c r="G124" s="5">
        <v>-366279.57</v>
      </c>
      <c r="H124" s="5">
        <v>-366279.56</v>
      </c>
      <c r="I124" s="5">
        <v>-366279.56</v>
      </c>
      <c r="J124" s="5">
        <v>-366279.56</v>
      </c>
      <c r="K124" s="5">
        <v>-366279.56</v>
      </c>
      <c r="L124" s="5">
        <v>-366279.56</v>
      </c>
      <c r="M124" s="5">
        <v>2137625.5499999998</v>
      </c>
      <c r="N124" s="5">
        <v>-88067.88</v>
      </c>
      <c r="O124" s="5">
        <v>458561.01</v>
      </c>
      <c r="P124" s="5">
        <v>0</v>
      </c>
      <c r="Q124" s="5">
        <v>0</v>
      </c>
      <c r="R124" s="5">
        <v>0</v>
      </c>
      <c r="S124" s="5">
        <v>-88067.88</v>
      </c>
      <c r="T124" s="5">
        <v>0</v>
      </c>
      <c r="U124" s="5">
        <v>0</v>
      </c>
      <c r="V124" s="5">
        <v>0</v>
      </c>
      <c r="W124" s="5">
        <v>0</v>
      </c>
      <c r="X124" s="5">
        <v>-545417.18999999994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8">
        <v>1868581.43</v>
      </c>
    </row>
    <row r="125" spans="1:31" hidden="1" x14ac:dyDescent="0.35">
      <c r="A125" t="s">
        <v>99</v>
      </c>
      <c r="B125" s="5">
        <v>6214397.3799999999</v>
      </c>
      <c r="C125" s="5">
        <v>0</v>
      </c>
      <c r="D125" s="5">
        <v>122793.02</v>
      </c>
      <c r="E125" s="5">
        <v>122793.01</v>
      </c>
      <c r="F125" s="5">
        <v>0</v>
      </c>
      <c r="G125" s="5">
        <v>122793.02</v>
      </c>
      <c r="H125" s="5">
        <v>122793.01</v>
      </c>
      <c r="I125" s="5">
        <v>122793.02</v>
      </c>
      <c r="J125" s="5">
        <v>122793.02</v>
      </c>
      <c r="K125" s="5">
        <v>122793.01</v>
      </c>
      <c r="L125" s="5">
        <v>122793.02</v>
      </c>
      <c r="M125" s="5">
        <v>122793.01</v>
      </c>
      <c r="N125" s="5">
        <v>122793.02</v>
      </c>
      <c r="O125" s="5">
        <v>0</v>
      </c>
      <c r="P125" s="5">
        <v>0</v>
      </c>
      <c r="Q125" s="5">
        <v>0</v>
      </c>
      <c r="R125" s="5">
        <v>0</v>
      </c>
      <c r="S125" s="5">
        <v>122793.01</v>
      </c>
      <c r="T125" s="5">
        <v>0</v>
      </c>
      <c r="U125" s="5">
        <v>0</v>
      </c>
      <c r="V125" s="5">
        <v>0</v>
      </c>
      <c r="W125" s="5">
        <v>0</v>
      </c>
      <c r="X125" s="5">
        <v>-856612.08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8">
        <v>6708508.4699999997</v>
      </c>
    </row>
    <row r="126" spans="1:31" hidden="1" x14ac:dyDescent="0.35">
      <c r="A126" t="s">
        <v>100</v>
      </c>
      <c r="B126" s="5">
        <v>-433828.28</v>
      </c>
      <c r="C126" s="5">
        <v>0</v>
      </c>
      <c r="D126" s="5">
        <v>-10378.030000000001</v>
      </c>
      <c r="E126" s="5">
        <v>-10378.030000000001</v>
      </c>
      <c r="F126" s="5">
        <v>0</v>
      </c>
      <c r="G126" s="5">
        <v>-10378.030000000001</v>
      </c>
      <c r="H126" s="5">
        <v>-10378.030000000001</v>
      </c>
      <c r="I126" s="5">
        <v>-10378.030000000001</v>
      </c>
      <c r="J126" s="5">
        <v>-10378.040000000001</v>
      </c>
      <c r="K126" s="5">
        <v>-10378.030000000001</v>
      </c>
      <c r="L126" s="5">
        <v>-10378.030000000001</v>
      </c>
      <c r="M126" s="5">
        <v>-88667.99</v>
      </c>
      <c r="N126" s="5">
        <v>-19076.91</v>
      </c>
      <c r="O126" s="5">
        <v>17195.32</v>
      </c>
      <c r="P126" s="5">
        <v>0</v>
      </c>
      <c r="Q126" s="5">
        <v>0</v>
      </c>
      <c r="R126" s="5">
        <v>0</v>
      </c>
      <c r="S126" s="5">
        <v>-19076.919999999998</v>
      </c>
      <c r="T126" s="5">
        <v>0</v>
      </c>
      <c r="U126" s="5">
        <v>0</v>
      </c>
      <c r="V126" s="5">
        <v>0</v>
      </c>
      <c r="W126" s="5">
        <v>0</v>
      </c>
      <c r="X126" s="5">
        <v>-14255.13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8">
        <v>-640734.16</v>
      </c>
    </row>
    <row r="127" spans="1:31" hidden="1" x14ac:dyDescent="0.35">
      <c r="A127" t="s">
        <v>101</v>
      </c>
      <c r="B127" s="5">
        <v>589266.04</v>
      </c>
      <c r="C127" s="5">
        <v>0</v>
      </c>
      <c r="D127" s="5">
        <v>28204.59</v>
      </c>
      <c r="E127" s="5">
        <v>28204.59</v>
      </c>
      <c r="F127" s="5">
        <v>0</v>
      </c>
      <c r="G127" s="5">
        <v>28204.6</v>
      </c>
      <c r="H127" s="5">
        <v>28204.59</v>
      </c>
      <c r="I127" s="5">
        <v>28204.59</v>
      </c>
      <c r="J127" s="5">
        <v>28204.59</v>
      </c>
      <c r="K127" s="5">
        <v>28204.59</v>
      </c>
      <c r="L127" s="5">
        <v>28204.59</v>
      </c>
      <c r="M127" s="5">
        <v>88548.99</v>
      </c>
      <c r="N127" s="5">
        <v>34909.519999999997</v>
      </c>
      <c r="O127" s="5">
        <v>80459.19</v>
      </c>
      <c r="P127" s="5">
        <v>0</v>
      </c>
      <c r="Q127" s="5">
        <v>0</v>
      </c>
      <c r="R127" s="5">
        <v>0</v>
      </c>
      <c r="S127" s="5">
        <v>34909.53</v>
      </c>
      <c r="T127" s="5">
        <v>0</v>
      </c>
      <c r="U127" s="5">
        <v>0</v>
      </c>
      <c r="V127" s="5">
        <v>0</v>
      </c>
      <c r="W127" s="5">
        <v>0</v>
      </c>
      <c r="X127" s="5">
        <v>-189686.64</v>
      </c>
      <c r="Y127" s="5">
        <v>0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8">
        <v>864043.36</v>
      </c>
    </row>
    <row r="128" spans="1:31" hidden="1" x14ac:dyDescent="0.35">
      <c r="A128" t="s">
        <v>102</v>
      </c>
      <c r="B128" s="5">
        <v>3935403.41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  <c r="AE128" s="8">
        <v>3935403.41</v>
      </c>
    </row>
    <row r="129" spans="1:31" hidden="1" x14ac:dyDescent="0.35">
      <c r="A129" t="s">
        <v>103</v>
      </c>
      <c r="B129" s="5">
        <v>-3935403.41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8">
        <v>-3935403.41</v>
      </c>
    </row>
    <row r="130" spans="1:31" hidden="1" x14ac:dyDescent="0.35">
      <c r="A130" s="6" t="s">
        <v>104</v>
      </c>
      <c r="B130" s="7">
        <v>-555535601.02999997</v>
      </c>
      <c r="C130" s="7">
        <v>0</v>
      </c>
      <c r="D130" s="7">
        <v>574897.27</v>
      </c>
      <c r="E130" s="7">
        <v>574897.26</v>
      </c>
      <c r="F130" s="7">
        <v>0</v>
      </c>
      <c r="G130" s="7">
        <v>575460.52</v>
      </c>
      <c r="H130" s="7">
        <v>575085.01</v>
      </c>
      <c r="I130" s="7">
        <v>575085.03</v>
      </c>
      <c r="J130" s="7">
        <v>505721.05</v>
      </c>
      <c r="K130" s="7">
        <v>563524.35</v>
      </c>
      <c r="L130" s="7">
        <v>563524.36</v>
      </c>
      <c r="M130" s="7">
        <v>-4590522.17</v>
      </c>
      <c r="N130" s="7">
        <v>-9147.48</v>
      </c>
      <c r="O130" s="7">
        <v>-11237345.619999999</v>
      </c>
      <c r="P130" s="7">
        <v>0</v>
      </c>
      <c r="Q130" s="7">
        <v>0</v>
      </c>
      <c r="R130" s="7">
        <v>0</v>
      </c>
      <c r="S130" s="7">
        <v>-9147.48</v>
      </c>
      <c r="T130" s="7">
        <v>0</v>
      </c>
      <c r="U130" s="7">
        <v>0</v>
      </c>
      <c r="V130" s="7">
        <v>0</v>
      </c>
      <c r="W130" s="7">
        <v>0</v>
      </c>
      <c r="X130" s="7">
        <v>-1681008.52</v>
      </c>
      <c r="Y130" s="7">
        <v>0</v>
      </c>
      <c r="Z130" s="7">
        <v>0</v>
      </c>
      <c r="AA130" s="7">
        <v>0</v>
      </c>
      <c r="AB130" s="7">
        <v>0</v>
      </c>
      <c r="AC130" s="7">
        <v>0</v>
      </c>
      <c r="AD130" s="7">
        <v>0</v>
      </c>
      <c r="AE130" s="8">
        <v>-568554577.45000005</v>
      </c>
    </row>
    <row r="131" spans="1:31" hidden="1" x14ac:dyDescent="0.35">
      <c r="A131" s="3" t="s">
        <v>35</v>
      </c>
    </row>
    <row r="132" spans="1:31" hidden="1" x14ac:dyDescent="0.35">
      <c r="A132" t="s">
        <v>105</v>
      </c>
    </row>
    <row r="133" spans="1:31" hidden="1" x14ac:dyDescent="0.35">
      <c r="A133" t="s">
        <v>106</v>
      </c>
      <c r="B133" s="5">
        <v>-151102.70000000001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10793.05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  <c r="AE133" s="8">
        <v>-140309.65</v>
      </c>
    </row>
    <row r="134" spans="1:31" hidden="1" x14ac:dyDescent="0.35">
      <c r="A134" s="6" t="s">
        <v>107</v>
      </c>
      <c r="B134" s="7">
        <v>-151102.70000000001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10793.05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0</v>
      </c>
      <c r="AE134" s="8">
        <v>-140309.65</v>
      </c>
    </row>
    <row r="135" spans="1:31" hidden="1" x14ac:dyDescent="0.35">
      <c r="A135" s="3" t="s">
        <v>35</v>
      </c>
    </row>
    <row r="136" spans="1:31" hidden="1" x14ac:dyDescent="0.35">
      <c r="A136" t="s">
        <v>108</v>
      </c>
    </row>
    <row r="137" spans="1:31" hidden="1" x14ac:dyDescent="0.35">
      <c r="A137" t="s">
        <v>109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-16611.080000000002</v>
      </c>
      <c r="Y137" s="5">
        <v>32111613.309999999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8">
        <v>32095002.23</v>
      </c>
    </row>
    <row r="138" spans="1:31" hidden="1" x14ac:dyDescent="0.35">
      <c r="A138" t="s">
        <v>39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65952.62</v>
      </c>
      <c r="Y138" s="5">
        <v>5862802.9199999999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8">
        <v>5928755.54</v>
      </c>
    </row>
    <row r="139" spans="1:31" hidden="1" x14ac:dyDescent="0.35">
      <c r="A139" t="s">
        <v>44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-294166.36</v>
      </c>
      <c r="Y139" s="5">
        <v>311594.83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8">
        <v>17428.47</v>
      </c>
    </row>
    <row r="140" spans="1:31" hidden="1" x14ac:dyDescent="0.35">
      <c r="A140" t="s">
        <v>110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3414.22</v>
      </c>
      <c r="Y140" s="5">
        <v>785271.11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8">
        <v>788685.33</v>
      </c>
    </row>
    <row r="141" spans="1:31" hidden="1" x14ac:dyDescent="0.35">
      <c r="A141" t="s">
        <v>111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-990593.42</v>
      </c>
      <c r="Y141" s="5">
        <v>16285659.689999999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8">
        <v>15295066.27</v>
      </c>
    </row>
    <row r="142" spans="1:31" hidden="1" x14ac:dyDescent="0.35">
      <c r="A142" t="s">
        <v>112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1927221.23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8">
        <v>1927221.23</v>
      </c>
    </row>
    <row r="143" spans="1:31" hidden="1" x14ac:dyDescent="0.35">
      <c r="A143" t="s">
        <v>57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  <c r="AE143" s="8">
        <v>0</v>
      </c>
    </row>
    <row r="144" spans="1:31" hidden="1" x14ac:dyDescent="0.35">
      <c r="A144" t="s">
        <v>113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4644893</v>
      </c>
      <c r="Y144" s="5">
        <v>43998320.100000001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8">
        <v>48643213.100000001</v>
      </c>
    </row>
    <row r="145" spans="1:31" x14ac:dyDescent="0.35">
      <c r="A145" t="s">
        <v>51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-3028559</v>
      </c>
      <c r="X145" s="5">
        <v>139532</v>
      </c>
      <c r="Y145" s="5">
        <v>930129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9">
        <v>-1958898</v>
      </c>
    </row>
    <row r="146" spans="1:31" hidden="1" x14ac:dyDescent="0.35">
      <c r="A146" t="s">
        <v>52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3364261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9">
        <v>3364261</v>
      </c>
    </row>
    <row r="147" spans="1:31" hidden="1" x14ac:dyDescent="0.35">
      <c r="A147" t="s">
        <v>114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383874.46</v>
      </c>
      <c r="Y147" s="5">
        <v>532792.21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8">
        <v>916666.67</v>
      </c>
    </row>
    <row r="148" spans="1:31" hidden="1" x14ac:dyDescent="0.35">
      <c r="A148" t="s">
        <v>115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8">
        <v>0</v>
      </c>
    </row>
    <row r="149" spans="1:31" hidden="1" x14ac:dyDescent="0.35">
      <c r="A149" t="s">
        <v>116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8">
        <v>0</v>
      </c>
    </row>
    <row r="150" spans="1:31" hidden="1" x14ac:dyDescent="0.35">
      <c r="A150" s="6" t="s">
        <v>117</v>
      </c>
      <c r="B150" s="7">
        <v>0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0</v>
      </c>
      <c r="W150" s="7">
        <v>335702</v>
      </c>
      <c r="X150" s="7">
        <v>3936295.44</v>
      </c>
      <c r="Y150" s="7">
        <v>102745404.40000001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8">
        <v>107017401.84</v>
      </c>
    </row>
    <row r="151" spans="1:31" hidden="1" x14ac:dyDescent="0.35">
      <c r="A151" s="3" t="s">
        <v>35</v>
      </c>
    </row>
    <row r="152" spans="1:31" hidden="1" x14ac:dyDescent="0.35">
      <c r="A152" t="s">
        <v>118</v>
      </c>
    </row>
    <row r="153" spans="1:31" hidden="1" x14ac:dyDescent="0.35">
      <c r="A153" t="s">
        <v>109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-16611.080000000002</v>
      </c>
      <c r="Y153" s="5">
        <v>32111613.309999999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8">
        <v>32095002.23</v>
      </c>
    </row>
    <row r="154" spans="1:31" hidden="1" x14ac:dyDescent="0.35">
      <c r="A154" t="s">
        <v>39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65952.62</v>
      </c>
      <c r="Y154" s="5">
        <v>5862802.9199999999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8">
        <v>5928755.54</v>
      </c>
    </row>
    <row r="155" spans="1:31" hidden="1" x14ac:dyDescent="0.35">
      <c r="A155" t="s">
        <v>44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-294166.36</v>
      </c>
      <c r="Y155" s="5">
        <v>311594.83</v>
      </c>
      <c r="Z155" s="5">
        <v>0</v>
      </c>
      <c r="AA155" s="5">
        <v>0</v>
      </c>
      <c r="AB155" s="5">
        <v>-311594.83</v>
      </c>
      <c r="AC155" s="5">
        <v>0</v>
      </c>
      <c r="AD155" s="5">
        <v>0</v>
      </c>
      <c r="AE155" s="8">
        <v>-294166.36</v>
      </c>
    </row>
    <row r="156" spans="1:31" hidden="1" x14ac:dyDescent="0.35">
      <c r="A156" t="s">
        <v>110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3414.22</v>
      </c>
      <c r="Y156" s="5">
        <v>785271.11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8">
        <v>788685.33</v>
      </c>
    </row>
    <row r="157" spans="1:31" hidden="1" x14ac:dyDescent="0.35">
      <c r="A157" t="s">
        <v>111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-1435238.13</v>
      </c>
      <c r="Y157" s="5">
        <v>16285659.689999999</v>
      </c>
      <c r="Z157" s="5">
        <v>0</v>
      </c>
      <c r="AA157" s="5">
        <v>0</v>
      </c>
      <c r="AB157" s="5">
        <v>-16285659.689999999</v>
      </c>
      <c r="AC157" s="5">
        <v>0</v>
      </c>
      <c r="AD157" s="5">
        <v>0</v>
      </c>
      <c r="AE157" s="8">
        <v>-1435238.13</v>
      </c>
    </row>
    <row r="158" spans="1:31" hidden="1" x14ac:dyDescent="0.35">
      <c r="A158" t="s">
        <v>112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-59303.95</v>
      </c>
      <c r="Y158" s="5">
        <v>1927221.23</v>
      </c>
      <c r="Z158" s="5">
        <v>0</v>
      </c>
      <c r="AA158" s="5">
        <v>0</v>
      </c>
      <c r="AB158" s="5">
        <v>0</v>
      </c>
      <c r="AC158" s="5">
        <v>0</v>
      </c>
      <c r="AD158" s="5">
        <v>0</v>
      </c>
      <c r="AE158" s="8">
        <v>1867917.28</v>
      </c>
    </row>
    <row r="159" spans="1:31" hidden="1" x14ac:dyDescent="0.35">
      <c r="A159" t="s">
        <v>57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13987916.5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8">
        <v>13987916.5</v>
      </c>
    </row>
    <row r="160" spans="1:31" hidden="1" x14ac:dyDescent="0.35">
      <c r="A160" t="s">
        <v>113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4644893</v>
      </c>
      <c r="Y160" s="5">
        <v>43998320.100000001</v>
      </c>
      <c r="Z160" s="5">
        <v>0</v>
      </c>
      <c r="AA160" s="5">
        <v>0</v>
      </c>
      <c r="AB160" s="5">
        <v>0</v>
      </c>
      <c r="AC160" s="5">
        <v>0</v>
      </c>
      <c r="AD160" s="5">
        <v>0</v>
      </c>
      <c r="AE160" s="8">
        <v>48643213.100000001</v>
      </c>
    </row>
    <row r="161" spans="1:31" x14ac:dyDescent="0.35">
      <c r="A161" t="s">
        <v>51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-3028559</v>
      </c>
      <c r="X161" s="5">
        <v>139532</v>
      </c>
      <c r="Y161" s="5">
        <v>930129</v>
      </c>
      <c r="Z161" s="5">
        <v>0</v>
      </c>
      <c r="AA161" s="5">
        <v>0</v>
      </c>
      <c r="AB161" s="5">
        <v>0</v>
      </c>
      <c r="AC161" s="5">
        <v>0</v>
      </c>
      <c r="AD161" s="5">
        <v>0</v>
      </c>
      <c r="AE161" s="9">
        <v>-1958898</v>
      </c>
    </row>
    <row r="162" spans="1:31" hidden="1" x14ac:dyDescent="0.35">
      <c r="A162" t="s">
        <v>52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3364261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9">
        <v>3364261</v>
      </c>
    </row>
    <row r="163" spans="1:31" hidden="1" x14ac:dyDescent="0.35">
      <c r="A163" t="s">
        <v>114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-532792.21</v>
      </c>
      <c r="AC163" s="5">
        <v>0</v>
      </c>
      <c r="AD163" s="5">
        <v>0</v>
      </c>
      <c r="AE163" s="8">
        <v>-532792.21</v>
      </c>
    </row>
    <row r="164" spans="1:31" hidden="1" x14ac:dyDescent="0.35">
      <c r="A164" t="s">
        <v>115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5568750</v>
      </c>
      <c r="Y164" s="5">
        <v>0</v>
      </c>
      <c r="Z164" s="5">
        <v>0</v>
      </c>
      <c r="AA164" s="5">
        <v>0</v>
      </c>
      <c r="AB164" s="5">
        <v>-6038694.4900000002</v>
      </c>
      <c r="AC164" s="5">
        <v>0</v>
      </c>
      <c r="AD164" s="5">
        <v>0</v>
      </c>
      <c r="AE164" s="8">
        <v>-469944.49</v>
      </c>
    </row>
    <row r="165" spans="1:31" hidden="1" x14ac:dyDescent="0.35">
      <c r="A165" t="s">
        <v>116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8">
        <v>0</v>
      </c>
    </row>
    <row r="166" spans="1:31" hidden="1" x14ac:dyDescent="0.35">
      <c r="A166" s="6" t="s">
        <v>119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335702</v>
      </c>
      <c r="X166" s="7">
        <v>22605138.82</v>
      </c>
      <c r="Y166" s="7">
        <v>102212612.19</v>
      </c>
      <c r="Z166" s="7">
        <v>0</v>
      </c>
      <c r="AA166" s="7">
        <v>0</v>
      </c>
      <c r="AB166" s="7">
        <v>-23168741.219999999</v>
      </c>
      <c r="AC166" s="7">
        <v>0</v>
      </c>
      <c r="AD166" s="7">
        <v>0</v>
      </c>
      <c r="AE166" s="8">
        <v>101984711.79000001</v>
      </c>
    </row>
    <row r="167" spans="1:31" hidden="1" x14ac:dyDescent="0.35">
      <c r="A167" s="3" t="s">
        <v>35</v>
      </c>
    </row>
    <row r="168" spans="1:31" hidden="1" x14ac:dyDescent="0.35">
      <c r="A168" t="s">
        <v>120</v>
      </c>
    </row>
    <row r="169" spans="1:31" hidden="1" x14ac:dyDescent="0.35">
      <c r="A169" t="s">
        <v>121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-785271.11</v>
      </c>
      <c r="Z169" s="5">
        <v>0</v>
      </c>
      <c r="AA169" s="5">
        <v>0</v>
      </c>
      <c r="AB169" s="5">
        <v>785271.11</v>
      </c>
      <c r="AC169" s="5">
        <v>0</v>
      </c>
      <c r="AD169" s="5">
        <v>0</v>
      </c>
      <c r="AE169" s="8">
        <v>0</v>
      </c>
    </row>
    <row r="170" spans="1:31" hidden="1" x14ac:dyDescent="0.35">
      <c r="A170" t="s">
        <v>110</v>
      </c>
      <c r="B170" s="5">
        <v>-826241.75</v>
      </c>
      <c r="C170" s="5">
        <v>0</v>
      </c>
      <c r="D170" s="5">
        <v>3414.22</v>
      </c>
      <c r="E170" s="5">
        <v>3414.22</v>
      </c>
      <c r="F170" s="5">
        <v>0</v>
      </c>
      <c r="G170" s="5">
        <v>3414.22</v>
      </c>
      <c r="H170" s="5">
        <v>3414.22</v>
      </c>
      <c r="I170" s="5">
        <v>3414.22</v>
      </c>
      <c r="J170" s="5">
        <v>3414.22</v>
      </c>
      <c r="K170" s="5">
        <v>3414.22</v>
      </c>
      <c r="L170" s="5">
        <v>3414.22</v>
      </c>
      <c r="M170" s="5">
        <v>3414.22</v>
      </c>
      <c r="N170" s="5">
        <v>3414.22</v>
      </c>
      <c r="O170" s="5">
        <v>0</v>
      </c>
      <c r="P170" s="5">
        <v>0</v>
      </c>
      <c r="Q170" s="5">
        <v>0</v>
      </c>
      <c r="R170" s="5">
        <v>0</v>
      </c>
      <c r="S170" s="5">
        <v>3414.22</v>
      </c>
      <c r="T170" s="5">
        <v>0</v>
      </c>
      <c r="U170" s="5">
        <v>0</v>
      </c>
      <c r="V170" s="5">
        <v>0</v>
      </c>
      <c r="W170" s="5">
        <v>0</v>
      </c>
      <c r="X170" s="5">
        <v>3414.22</v>
      </c>
      <c r="Y170" s="5">
        <v>785271.11</v>
      </c>
      <c r="Z170" s="5">
        <v>0</v>
      </c>
      <c r="AA170" s="5">
        <v>0</v>
      </c>
      <c r="AB170" s="5">
        <v>-785271.11</v>
      </c>
      <c r="AC170" s="5">
        <v>0</v>
      </c>
      <c r="AD170" s="5">
        <v>0</v>
      </c>
      <c r="AE170" s="8">
        <v>-785271.11</v>
      </c>
    </row>
    <row r="171" spans="1:31" hidden="1" x14ac:dyDescent="0.35">
      <c r="A171" s="6" t="s">
        <v>122</v>
      </c>
      <c r="B171" s="7">
        <v>-826241.75</v>
      </c>
      <c r="C171" s="7">
        <v>0</v>
      </c>
      <c r="D171" s="7">
        <v>3414.22</v>
      </c>
      <c r="E171" s="7">
        <v>3414.22</v>
      </c>
      <c r="F171" s="7">
        <v>0</v>
      </c>
      <c r="G171" s="7">
        <v>3414.22</v>
      </c>
      <c r="H171" s="7">
        <v>3414.22</v>
      </c>
      <c r="I171" s="7">
        <v>3414.22</v>
      </c>
      <c r="J171" s="7">
        <v>3414.22</v>
      </c>
      <c r="K171" s="7">
        <v>3414.22</v>
      </c>
      <c r="L171" s="7">
        <v>3414.22</v>
      </c>
      <c r="M171" s="7">
        <v>3414.22</v>
      </c>
      <c r="N171" s="7">
        <v>3414.22</v>
      </c>
      <c r="O171" s="7">
        <v>0</v>
      </c>
      <c r="P171" s="7">
        <v>0</v>
      </c>
      <c r="Q171" s="7">
        <v>0</v>
      </c>
      <c r="R171" s="7">
        <v>0</v>
      </c>
      <c r="S171" s="7">
        <v>3414.22</v>
      </c>
      <c r="T171" s="7">
        <v>0</v>
      </c>
      <c r="U171" s="7">
        <v>0</v>
      </c>
      <c r="V171" s="7">
        <v>0</v>
      </c>
      <c r="W171" s="7">
        <v>0</v>
      </c>
      <c r="X171" s="7">
        <v>3414.22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8">
        <v>-785271.11</v>
      </c>
    </row>
    <row r="172" spans="1:31" hidden="1" x14ac:dyDescent="0.35">
      <c r="A172" s="3" t="s">
        <v>35</v>
      </c>
    </row>
    <row r="173" spans="1:31" hidden="1" x14ac:dyDescent="0.35">
      <c r="A173" t="s">
        <v>123</v>
      </c>
    </row>
    <row r="174" spans="1:31" hidden="1" x14ac:dyDescent="0.35">
      <c r="A174" t="s">
        <v>124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-210981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8">
        <v>-210981</v>
      </c>
    </row>
    <row r="175" spans="1:31" hidden="1" x14ac:dyDescent="0.35">
      <c r="A175" s="6" t="s">
        <v>125</v>
      </c>
      <c r="B175" s="7">
        <v>0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-210981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8">
        <v>-210981</v>
      </c>
    </row>
    <row r="176" spans="1:31" hidden="1" x14ac:dyDescent="0.35">
      <c r="A176" s="3" t="s">
        <v>35</v>
      </c>
    </row>
    <row r="177" spans="1:31" hidden="1" x14ac:dyDescent="0.35">
      <c r="A177" t="s">
        <v>126</v>
      </c>
    </row>
    <row r="178" spans="1:31" hidden="1" x14ac:dyDescent="0.35">
      <c r="A178" t="s">
        <v>127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-5862802.9199999999</v>
      </c>
      <c r="Z178" s="5">
        <v>0</v>
      </c>
      <c r="AA178" s="5">
        <v>0</v>
      </c>
      <c r="AB178" s="5">
        <v>5862802.9199999999</v>
      </c>
      <c r="AC178" s="5">
        <v>0</v>
      </c>
      <c r="AD178" s="5">
        <v>0</v>
      </c>
      <c r="AE178" s="8">
        <v>0</v>
      </c>
    </row>
    <row r="179" spans="1:31" hidden="1" x14ac:dyDescent="0.35">
      <c r="A179" t="s">
        <v>128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-32111613.309999999</v>
      </c>
      <c r="Z179" s="5">
        <v>0</v>
      </c>
      <c r="AA179" s="5">
        <v>0</v>
      </c>
      <c r="AB179" s="5">
        <v>32111613.309999999</v>
      </c>
      <c r="AC179" s="5">
        <v>0</v>
      </c>
      <c r="AD179" s="5">
        <v>0</v>
      </c>
      <c r="AE179" s="8">
        <v>0</v>
      </c>
    </row>
    <row r="180" spans="1:31" hidden="1" x14ac:dyDescent="0.35">
      <c r="A180" t="s">
        <v>109</v>
      </c>
      <c r="B180" s="5">
        <v>-31912280.309999999</v>
      </c>
      <c r="C180" s="5">
        <v>0</v>
      </c>
      <c r="D180" s="5">
        <v>21869.17</v>
      </c>
      <c r="E180" s="5">
        <v>21869.16</v>
      </c>
      <c r="F180" s="5">
        <v>0</v>
      </c>
      <c r="G180" s="5">
        <v>21869.17</v>
      </c>
      <c r="H180" s="5">
        <v>21869.17</v>
      </c>
      <c r="I180" s="5">
        <v>21869.16</v>
      </c>
      <c r="J180" s="5">
        <v>-209012.33</v>
      </c>
      <c r="K180" s="5">
        <v>-16611.080000000002</v>
      </c>
      <c r="L180" s="5">
        <v>-16611.09</v>
      </c>
      <c r="M180" s="5">
        <v>-16611.080000000002</v>
      </c>
      <c r="N180" s="5">
        <v>-16611.080000000002</v>
      </c>
      <c r="O180" s="5">
        <v>0</v>
      </c>
      <c r="P180" s="5">
        <v>0</v>
      </c>
      <c r="Q180" s="5">
        <v>0</v>
      </c>
      <c r="R180" s="5">
        <v>0</v>
      </c>
      <c r="S180" s="5">
        <v>-16611.09</v>
      </c>
      <c r="T180" s="5">
        <v>0</v>
      </c>
      <c r="U180" s="5">
        <v>0</v>
      </c>
      <c r="V180" s="5">
        <v>0</v>
      </c>
      <c r="W180" s="5">
        <v>0</v>
      </c>
      <c r="X180" s="5">
        <v>-16611.080000000002</v>
      </c>
      <c r="Y180" s="5">
        <v>32111613.309999999</v>
      </c>
      <c r="Z180" s="5">
        <v>0</v>
      </c>
      <c r="AA180" s="5">
        <v>0</v>
      </c>
      <c r="AB180" s="5">
        <v>-32111613.309999999</v>
      </c>
      <c r="AC180" s="5">
        <v>0</v>
      </c>
      <c r="AD180" s="5">
        <v>0</v>
      </c>
      <c r="AE180" s="8">
        <v>-32111613.309999999</v>
      </c>
    </row>
    <row r="181" spans="1:31" hidden="1" x14ac:dyDescent="0.35">
      <c r="A181" t="s">
        <v>39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65952.62</v>
      </c>
      <c r="Y181" s="5">
        <v>5862802.9199999999</v>
      </c>
      <c r="Z181" s="5">
        <v>0</v>
      </c>
      <c r="AA181" s="5">
        <v>0</v>
      </c>
      <c r="AB181" s="5">
        <v>-5862802.9199999999</v>
      </c>
      <c r="AC181" s="5">
        <v>0</v>
      </c>
      <c r="AD181" s="5">
        <v>0</v>
      </c>
      <c r="AE181" s="8">
        <v>65952.62</v>
      </c>
    </row>
    <row r="182" spans="1:31" hidden="1" x14ac:dyDescent="0.35">
      <c r="A182" t="s">
        <v>44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-294166.36</v>
      </c>
      <c r="Y182" s="5">
        <v>311594.83</v>
      </c>
      <c r="Z182" s="5">
        <v>0</v>
      </c>
      <c r="AA182" s="5">
        <v>0</v>
      </c>
      <c r="AB182" s="5">
        <v>-311594.83</v>
      </c>
      <c r="AC182" s="5">
        <v>0</v>
      </c>
      <c r="AD182" s="5">
        <v>0</v>
      </c>
      <c r="AE182" s="8">
        <v>-294166.36</v>
      </c>
    </row>
    <row r="183" spans="1:31" hidden="1" x14ac:dyDescent="0.35">
      <c r="A183" t="s">
        <v>129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-311594.83</v>
      </c>
      <c r="Z183" s="5">
        <v>0</v>
      </c>
      <c r="AA183" s="5">
        <v>0</v>
      </c>
      <c r="AB183" s="5">
        <v>311594.83</v>
      </c>
      <c r="AC183" s="5">
        <v>0</v>
      </c>
      <c r="AD183" s="5">
        <v>0</v>
      </c>
      <c r="AE183" s="8">
        <v>0</v>
      </c>
    </row>
    <row r="184" spans="1:31" hidden="1" x14ac:dyDescent="0.35">
      <c r="A184" t="s">
        <v>130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-16285659.689999999</v>
      </c>
      <c r="Z184" s="5">
        <v>0</v>
      </c>
      <c r="AA184" s="5">
        <v>0</v>
      </c>
      <c r="AB184" s="5">
        <v>16285659.689999999</v>
      </c>
      <c r="AC184" s="5">
        <v>0</v>
      </c>
      <c r="AD184" s="5">
        <v>0</v>
      </c>
      <c r="AE184" s="8">
        <v>0</v>
      </c>
    </row>
    <row r="185" spans="1:31" hidden="1" x14ac:dyDescent="0.35">
      <c r="A185" t="s">
        <v>131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-1927221.23</v>
      </c>
      <c r="Z185" s="5">
        <v>0</v>
      </c>
      <c r="AA185" s="5">
        <v>0</v>
      </c>
      <c r="AB185" s="5">
        <v>1927221.23</v>
      </c>
      <c r="AC185" s="5">
        <v>0</v>
      </c>
      <c r="AD185" s="5">
        <v>0</v>
      </c>
      <c r="AE185" s="8">
        <v>0</v>
      </c>
    </row>
    <row r="186" spans="1:31" hidden="1" x14ac:dyDescent="0.35">
      <c r="A186" t="s">
        <v>111</v>
      </c>
      <c r="B186" s="5">
        <v>-15841014.98</v>
      </c>
      <c r="C186" s="5">
        <v>0</v>
      </c>
      <c r="D186" s="5">
        <v>-2083.33</v>
      </c>
      <c r="E186" s="5">
        <v>-2083.34</v>
      </c>
      <c r="F186" s="5">
        <v>0</v>
      </c>
      <c r="G186" s="5">
        <v>-2083.33</v>
      </c>
      <c r="H186" s="5">
        <v>-2083.33</v>
      </c>
      <c r="I186" s="5">
        <v>-2083.34</v>
      </c>
      <c r="J186" s="5">
        <v>550740.36</v>
      </c>
      <c r="K186" s="5">
        <v>90053.94</v>
      </c>
      <c r="L186" s="5">
        <v>90053.95</v>
      </c>
      <c r="M186" s="5">
        <v>90053.95</v>
      </c>
      <c r="N186" s="5">
        <v>90053.94</v>
      </c>
      <c r="O186" s="5">
        <v>0</v>
      </c>
      <c r="P186" s="5">
        <v>0</v>
      </c>
      <c r="Q186" s="5">
        <v>0</v>
      </c>
      <c r="R186" s="5">
        <v>0</v>
      </c>
      <c r="S186" s="5">
        <v>90053.95</v>
      </c>
      <c r="T186" s="5">
        <v>0</v>
      </c>
      <c r="U186" s="5">
        <v>0</v>
      </c>
      <c r="V186" s="5">
        <v>0</v>
      </c>
      <c r="W186" s="5">
        <v>0</v>
      </c>
      <c r="X186" s="5">
        <v>-1435238.13</v>
      </c>
      <c r="Y186" s="5">
        <v>16285659.689999999</v>
      </c>
      <c r="Z186" s="5">
        <v>0</v>
      </c>
      <c r="AA186" s="5">
        <v>0</v>
      </c>
      <c r="AB186" s="5">
        <v>-16285659.689999999</v>
      </c>
      <c r="AC186" s="5">
        <v>0</v>
      </c>
      <c r="AD186" s="5">
        <v>0</v>
      </c>
      <c r="AE186" s="8">
        <v>-16285659.689999999</v>
      </c>
    </row>
    <row r="187" spans="1:31" hidden="1" x14ac:dyDescent="0.35">
      <c r="A187" t="s">
        <v>112</v>
      </c>
      <c r="B187" s="5">
        <v>-1946127.31</v>
      </c>
      <c r="C187" s="5">
        <v>0</v>
      </c>
      <c r="D187" s="5">
        <v>-9583.33</v>
      </c>
      <c r="E187" s="5">
        <v>-9583.34</v>
      </c>
      <c r="F187" s="5">
        <v>0</v>
      </c>
      <c r="G187" s="5">
        <v>-9583.33</v>
      </c>
      <c r="H187" s="5">
        <v>-9583.33</v>
      </c>
      <c r="I187" s="5">
        <v>-9583.34</v>
      </c>
      <c r="J187" s="5">
        <v>90576.69</v>
      </c>
      <c r="K187" s="5">
        <v>7110</v>
      </c>
      <c r="L187" s="5">
        <v>7110</v>
      </c>
      <c r="M187" s="5">
        <v>7110</v>
      </c>
      <c r="N187" s="5">
        <v>7110</v>
      </c>
      <c r="O187" s="5">
        <v>0</v>
      </c>
      <c r="P187" s="5">
        <v>0</v>
      </c>
      <c r="Q187" s="5">
        <v>0</v>
      </c>
      <c r="R187" s="5">
        <v>0</v>
      </c>
      <c r="S187" s="5">
        <v>7110.01</v>
      </c>
      <c r="T187" s="5">
        <v>0</v>
      </c>
      <c r="U187" s="5">
        <v>0</v>
      </c>
      <c r="V187" s="5">
        <v>0</v>
      </c>
      <c r="W187" s="5">
        <v>0</v>
      </c>
      <c r="X187" s="5">
        <v>-59303.95</v>
      </c>
      <c r="Y187" s="5">
        <v>1927221.23</v>
      </c>
      <c r="Z187" s="5">
        <v>0</v>
      </c>
      <c r="AA187" s="5">
        <v>0</v>
      </c>
      <c r="AB187" s="5">
        <v>-1927221.23</v>
      </c>
      <c r="AC187" s="5">
        <v>0</v>
      </c>
      <c r="AD187" s="5">
        <v>0</v>
      </c>
      <c r="AE187" s="8">
        <v>-1927221.23</v>
      </c>
    </row>
    <row r="188" spans="1:31" hidden="1" x14ac:dyDescent="0.35">
      <c r="A188" t="s">
        <v>132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-11596330.08</v>
      </c>
      <c r="Z188" s="5">
        <v>0</v>
      </c>
      <c r="AA188" s="5">
        <v>0</v>
      </c>
      <c r="AB188" s="5">
        <v>11596330.08</v>
      </c>
      <c r="AC188" s="5">
        <v>0</v>
      </c>
      <c r="AD188" s="5">
        <v>0</v>
      </c>
      <c r="AE188" s="8">
        <v>0</v>
      </c>
    </row>
    <row r="189" spans="1:31" hidden="1" x14ac:dyDescent="0.35">
      <c r="A189" t="s">
        <v>57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2709706.73</v>
      </c>
      <c r="Y189" s="5">
        <v>11596330.08</v>
      </c>
      <c r="Z189" s="5">
        <v>0</v>
      </c>
      <c r="AA189" s="5">
        <v>0</v>
      </c>
      <c r="AB189" s="5">
        <v>-11596330.08</v>
      </c>
      <c r="AC189" s="5">
        <v>0</v>
      </c>
      <c r="AD189" s="5">
        <v>0</v>
      </c>
      <c r="AE189" s="8">
        <v>2709706.73</v>
      </c>
    </row>
    <row r="190" spans="1:31" hidden="1" x14ac:dyDescent="0.35">
      <c r="A190" t="s">
        <v>133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-43998320.100000001</v>
      </c>
      <c r="Z190" s="5">
        <v>0</v>
      </c>
      <c r="AA190" s="5">
        <v>0</v>
      </c>
      <c r="AB190" s="5">
        <v>43998320.100000001</v>
      </c>
      <c r="AC190" s="5">
        <v>0</v>
      </c>
      <c r="AD190" s="5">
        <v>0</v>
      </c>
      <c r="AE190" s="8">
        <v>0</v>
      </c>
    </row>
    <row r="191" spans="1:31" hidden="1" x14ac:dyDescent="0.35">
      <c r="A191" t="s">
        <v>113</v>
      </c>
      <c r="B191" s="5">
        <v>-46519990.100000001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-2123223</v>
      </c>
      <c r="X191" s="5">
        <v>4644893</v>
      </c>
      <c r="Y191" s="5">
        <v>43998320.100000001</v>
      </c>
      <c r="Z191" s="5">
        <v>0</v>
      </c>
      <c r="AA191" s="5">
        <v>0</v>
      </c>
      <c r="AB191" s="5">
        <v>-43998320.100000001</v>
      </c>
      <c r="AC191" s="5">
        <v>0</v>
      </c>
      <c r="AD191" s="5">
        <v>0</v>
      </c>
      <c r="AE191" s="8">
        <v>-43998320.100000001</v>
      </c>
    </row>
    <row r="192" spans="1:31" x14ac:dyDescent="0.35">
      <c r="A192" t="s">
        <v>134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-930129</v>
      </c>
      <c r="Z192" s="5">
        <v>0</v>
      </c>
      <c r="AA192" s="5">
        <v>0</v>
      </c>
      <c r="AB192" s="5">
        <v>930129</v>
      </c>
      <c r="AC192" s="5">
        <v>0</v>
      </c>
      <c r="AD192" s="5">
        <v>0</v>
      </c>
      <c r="AE192" s="9">
        <v>0</v>
      </c>
    </row>
    <row r="193" spans="1:31" x14ac:dyDescent="0.35">
      <c r="A193" t="s">
        <v>51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-3028559</v>
      </c>
      <c r="X193" s="5">
        <v>139532</v>
      </c>
      <c r="Y193" s="5">
        <v>930129</v>
      </c>
      <c r="Z193" s="5">
        <v>0</v>
      </c>
      <c r="AA193" s="5">
        <v>0</v>
      </c>
      <c r="AB193" s="5">
        <v>-930129</v>
      </c>
      <c r="AC193" s="5">
        <v>0</v>
      </c>
      <c r="AD193" s="5">
        <v>0</v>
      </c>
      <c r="AE193" s="9">
        <v>-2889027</v>
      </c>
    </row>
    <row r="194" spans="1:31" hidden="1" x14ac:dyDescent="0.35">
      <c r="A194" t="s">
        <v>52</v>
      </c>
      <c r="B194" s="5">
        <v>-2126749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3364261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s="5">
        <v>0</v>
      </c>
      <c r="AE194" s="9">
        <v>1237512</v>
      </c>
    </row>
    <row r="195" spans="1:31" hidden="1" x14ac:dyDescent="0.35">
      <c r="A195" t="s">
        <v>114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-750000</v>
      </c>
      <c r="N195" s="5">
        <v>-83333.33</v>
      </c>
      <c r="O195" s="5">
        <v>0</v>
      </c>
      <c r="P195" s="5">
        <v>0</v>
      </c>
      <c r="Q195" s="5">
        <v>0</v>
      </c>
      <c r="R195" s="5">
        <v>0</v>
      </c>
      <c r="S195" s="5">
        <v>-83333.34</v>
      </c>
      <c r="T195" s="5">
        <v>0</v>
      </c>
      <c r="U195" s="5">
        <v>0</v>
      </c>
      <c r="V195" s="5">
        <v>0</v>
      </c>
      <c r="W195" s="5">
        <v>0</v>
      </c>
      <c r="X195" s="5">
        <v>383874.46</v>
      </c>
      <c r="Y195" s="5">
        <v>532792.21</v>
      </c>
      <c r="Z195" s="5">
        <v>0</v>
      </c>
      <c r="AA195" s="5">
        <v>0</v>
      </c>
      <c r="AB195" s="5">
        <v>-532792.21</v>
      </c>
      <c r="AC195" s="5">
        <v>0</v>
      </c>
      <c r="AD195" s="5">
        <v>0</v>
      </c>
      <c r="AE195" s="8">
        <v>-532792.21</v>
      </c>
    </row>
    <row r="196" spans="1:31" hidden="1" x14ac:dyDescent="0.35">
      <c r="A196" t="s">
        <v>135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-532792.21</v>
      </c>
      <c r="Z196" s="5">
        <v>0</v>
      </c>
      <c r="AA196" s="5">
        <v>0</v>
      </c>
      <c r="AB196" s="5">
        <v>532792.21</v>
      </c>
      <c r="AC196" s="5">
        <v>0</v>
      </c>
      <c r="AD196" s="5">
        <v>0</v>
      </c>
      <c r="AE196" s="8">
        <v>0</v>
      </c>
    </row>
    <row r="197" spans="1:31" hidden="1" x14ac:dyDescent="0.35">
      <c r="A197" t="s">
        <v>115</v>
      </c>
      <c r="B197" s="5">
        <v>0</v>
      </c>
      <c r="C197" s="5">
        <v>0</v>
      </c>
      <c r="D197" s="5">
        <v>-506250</v>
      </c>
      <c r="E197" s="5">
        <v>-506250</v>
      </c>
      <c r="F197" s="5">
        <v>0</v>
      </c>
      <c r="G197" s="5">
        <v>-506250</v>
      </c>
      <c r="H197" s="5">
        <v>-506250</v>
      </c>
      <c r="I197" s="5">
        <v>-506250</v>
      </c>
      <c r="J197" s="5">
        <v>-506250</v>
      </c>
      <c r="K197" s="5">
        <v>-506250</v>
      </c>
      <c r="L197" s="5">
        <v>-506250</v>
      </c>
      <c r="M197" s="5">
        <v>-506250</v>
      </c>
      <c r="N197" s="5">
        <v>-506250</v>
      </c>
      <c r="O197" s="5">
        <v>-2219857.09</v>
      </c>
      <c r="P197" s="5">
        <v>0</v>
      </c>
      <c r="Q197" s="5">
        <v>0</v>
      </c>
      <c r="R197" s="5">
        <v>0</v>
      </c>
      <c r="S197" s="5">
        <v>-506250</v>
      </c>
      <c r="T197" s="5">
        <v>0</v>
      </c>
      <c r="U197" s="5">
        <v>0</v>
      </c>
      <c r="V197" s="5">
        <v>0</v>
      </c>
      <c r="W197" s="5">
        <v>0</v>
      </c>
      <c r="X197" s="5">
        <v>1749912.6</v>
      </c>
      <c r="Y197" s="5">
        <v>6038694.4900000002</v>
      </c>
      <c r="Z197" s="5">
        <v>0</v>
      </c>
      <c r="AA197" s="5">
        <v>0</v>
      </c>
      <c r="AB197" s="5">
        <v>-6038694.4900000002</v>
      </c>
      <c r="AC197" s="5">
        <v>0</v>
      </c>
      <c r="AD197" s="5">
        <v>0</v>
      </c>
      <c r="AE197" s="8">
        <v>-6038694.4900000002</v>
      </c>
    </row>
    <row r="198" spans="1:31" hidden="1" x14ac:dyDescent="0.35">
      <c r="A198" t="s">
        <v>136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-6038694.4900000002</v>
      </c>
      <c r="Z198" s="5">
        <v>0</v>
      </c>
      <c r="AA198" s="5">
        <v>0</v>
      </c>
      <c r="AB198" s="5">
        <v>6038694.4900000002</v>
      </c>
      <c r="AC198" s="5">
        <v>0</v>
      </c>
      <c r="AD198" s="5">
        <v>0</v>
      </c>
      <c r="AE198" s="8">
        <v>0</v>
      </c>
    </row>
    <row r="199" spans="1:31" hidden="1" x14ac:dyDescent="0.35">
      <c r="A199" t="s">
        <v>116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5">
        <v>0</v>
      </c>
      <c r="AE199" s="8">
        <v>0</v>
      </c>
    </row>
    <row r="200" spans="1:31" hidden="1" x14ac:dyDescent="0.35">
      <c r="A200" t="s">
        <v>64</v>
      </c>
      <c r="B200" s="5">
        <v>0</v>
      </c>
      <c r="C200" s="5">
        <v>0</v>
      </c>
      <c r="D200" s="5">
        <v>0</v>
      </c>
      <c r="E200" s="5">
        <v>0</v>
      </c>
      <c r="F200" s="5">
        <v>167851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0</v>
      </c>
      <c r="AE200" s="8">
        <v>167851</v>
      </c>
    </row>
    <row r="201" spans="1:31" hidden="1" x14ac:dyDescent="0.35">
      <c r="A201" t="s">
        <v>124</v>
      </c>
      <c r="B201" s="5">
        <v>0</v>
      </c>
      <c r="C201" s="5">
        <v>0</v>
      </c>
      <c r="D201" s="5">
        <v>0</v>
      </c>
      <c r="E201" s="5">
        <v>0</v>
      </c>
      <c r="F201" s="5">
        <v>-2123223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8">
        <v>-2123223</v>
      </c>
    </row>
    <row r="202" spans="1:31" hidden="1" x14ac:dyDescent="0.35">
      <c r="A202" t="s">
        <v>137</v>
      </c>
      <c r="B202" s="5">
        <v>87161.2</v>
      </c>
      <c r="C202" s="5">
        <v>0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-6225.8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0</v>
      </c>
      <c r="AE202" s="8">
        <v>80935.399999999994</v>
      </c>
    </row>
    <row r="203" spans="1:31" hidden="1" x14ac:dyDescent="0.35">
      <c r="A203" s="6" t="s">
        <v>138</v>
      </c>
      <c r="B203" s="7">
        <v>-98259000.5</v>
      </c>
      <c r="C203" s="7">
        <v>0</v>
      </c>
      <c r="D203" s="7">
        <v>-496047.49</v>
      </c>
      <c r="E203" s="7">
        <v>-496047.52</v>
      </c>
      <c r="F203" s="7">
        <v>-1955372</v>
      </c>
      <c r="G203" s="7">
        <v>-496047.49</v>
      </c>
      <c r="H203" s="7">
        <v>-496047.49</v>
      </c>
      <c r="I203" s="7">
        <v>-496047.52</v>
      </c>
      <c r="J203" s="7">
        <v>-73945.279999999999</v>
      </c>
      <c r="K203" s="7">
        <v>-425697.14</v>
      </c>
      <c r="L203" s="7">
        <v>-425697.14</v>
      </c>
      <c r="M203" s="7">
        <v>-1175697.1299999999</v>
      </c>
      <c r="N203" s="7">
        <v>-509030.47</v>
      </c>
      <c r="O203" s="7">
        <v>-2219857.09</v>
      </c>
      <c r="P203" s="7">
        <v>0</v>
      </c>
      <c r="Q203" s="7">
        <v>0</v>
      </c>
      <c r="R203" s="7">
        <v>0</v>
      </c>
      <c r="S203" s="7">
        <v>-509030.47</v>
      </c>
      <c r="T203" s="7">
        <v>0</v>
      </c>
      <c r="U203" s="7">
        <v>0</v>
      </c>
      <c r="V203" s="7">
        <v>0</v>
      </c>
      <c r="W203" s="7">
        <v>-1787521</v>
      </c>
      <c r="X203" s="7">
        <v>7882326.0899999999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8">
        <v>-101938759.64</v>
      </c>
    </row>
    <row r="204" spans="1:31" hidden="1" x14ac:dyDescent="0.35">
      <c r="A204" s="3" t="s">
        <v>35</v>
      </c>
    </row>
    <row r="205" spans="1:31" hidden="1" x14ac:dyDescent="0.35">
      <c r="A205" t="s">
        <v>139</v>
      </c>
    </row>
    <row r="206" spans="1:31" hidden="1" x14ac:dyDescent="0.35">
      <c r="A206" t="s">
        <v>37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5">
        <v>0</v>
      </c>
      <c r="AC206" s="5">
        <v>0</v>
      </c>
      <c r="AD206" s="5">
        <v>0</v>
      </c>
      <c r="AE206" s="8">
        <v>0</v>
      </c>
    </row>
    <row r="207" spans="1:31" hidden="1" x14ac:dyDescent="0.35">
      <c r="A207" t="s">
        <v>38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-30525.35</v>
      </c>
      <c r="Z207" s="5">
        <v>0</v>
      </c>
      <c r="AA207" s="5">
        <v>0</v>
      </c>
      <c r="AB207" s="5">
        <v>0</v>
      </c>
      <c r="AC207" s="5">
        <v>0</v>
      </c>
      <c r="AD207" s="5">
        <v>0</v>
      </c>
      <c r="AE207" s="8">
        <v>-30525.35</v>
      </c>
    </row>
    <row r="208" spans="1:31" hidden="1" x14ac:dyDescent="0.35">
      <c r="A208" t="s">
        <v>39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65952.62</v>
      </c>
      <c r="Y208" s="5">
        <v>0</v>
      </c>
      <c r="Z208" s="5">
        <v>0</v>
      </c>
      <c r="AA208" s="5">
        <v>0</v>
      </c>
      <c r="AB208" s="5">
        <v>0</v>
      </c>
      <c r="AC208" s="5">
        <v>0</v>
      </c>
      <c r="AD208" s="5">
        <v>0</v>
      </c>
      <c r="AE208" s="8">
        <v>65952.62</v>
      </c>
    </row>
    <row r="209" spans="1:31" hidden="1" x14ac:dyDescent="0.35">
      <c r="A209" t="s">
        <v>40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-308668.05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5">
        <v>0</v>
      </c>
      <c r="AE209" s="8">
        <v>-308668.05</v>
      </c>
    </row>
    <row r="210" spans="1:31" hidden="1" x14ac:dyDescent="0.35">
      <c r="A210" t="s">
        <v>41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-471320.7</v>
      </c>
      <c r="Z210" s="5">
        <v>0</v>
      </c>
      <c r="AA210" s="5">
        <v>0</v>
      </c>
      <c r="AB210" s="5">
        <v>0</v>
      </c>
      <c r="AC210" s="5">
        <v>0</v>
      </c>
      <c r="AD210" s="5">
        <v>0</v>
      </c>
      <c r="AE210" s="8">
        <v>-471320.7</v>
      </c>
    </row>
    <row r="211" spans="1:31" hidden="1" x14ac:dyDescent="0.35">
      <c r="A211" t="s">
        <v>42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-58170.67</v>
      </c>
      <c r="Y211" s="5">
        <v>-1923845.54</v>
      </c>
      <c r="Z211" s="5">
        <v>0</v>
      </c>
      <c r="AA211" s="5">
        <v>0</v>
      </c>
      <c r="AB211" s="5">
        <v>0</v>
      </c>
      <c r="AC211" s="5">
        <v>0</v>
      </c>
      <c r="AD211" s="5">
        <v>0</v>
      </c>
      <c r="AE211" s="8">
        <v>-1982016.21</v>
      </c>
    </row>
    <row r="212" spans="1:31" hidden="1" x14ac:dyDescent="0.35">
      <c r="A212" t="s">
        <v>43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-3383214.49</v>
      </c>
      <c r="Z212" s="5">
        <v>0</v>
      </c>
      <c r="AA212" s="5">
        <v>0</v>
      </c>
      <c r="AB212" s="5">
        <v>0</v>
      </c>
      <c r="AC212" s="5">
        <v>0</v>
      </c>
      <c r="AD212" s="5">
        <v>0</v>
      </c>
      <c r="AE212" s="8">
        <v>-3383214.49</v>
      </c>
    </row>
    <row r="213" spans="1:31" hidden="1" x14ac:dyDescent="0.35">
      <c r="A213" t="s">
        <v>44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-294166.36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8">
        <v>-294166.36</v>
      </c>
    </row>
    <row r="214" spans="1:31" hidden="1" x14ac:dyDescent="0.35">
      <c r="A214" t="s">
        <v>45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1261380.43</v>
      </c>
      <c r="Y214" s="5">
        <v>-12302478.710000001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8">
        <v>-11041098.279999999</v>
      </c>
    </row>
    <row r="215" spans="1:31" hidden="1" x14ac:dyDescent="0.35">
      <c r="A215" t="s">
        <v>46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728603.06</v>
      </c>
      <c r="Y215" s="5">
        <v>-1558863.99</v>
      </c>
      <c r="Z215" s="5">
        <v>0</v>
      </c>
      <c r="AA215" s="5">
        <v>0</v>
      </c>
      <c r="AB215" s="5">
        <v>0</v>
      </c>
      <c r="AC215" s="5">
        <v>0</v>
      </c>
      <c r="AD215" s="5">
        <v>0</v>
      </c>
      <c r="AE215" s="8">
        <v>-830260.93</v>
      </c>
    </row>
    <row r="216" spans="1:31" hidden="1" x14ac:dyDescent="0.35">
      <c r="A216" t="s">
        <v>47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-71808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8">
        <v>-71808</v>
      </c>
    </row>
    <row r="217" spans="1:31" hidden="1" x14ac:dyDescent="0.35">
      <c r="A217" t="s">
        <v>48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366666.67</v>
      </c>
      <c r="Y217" s="5">
        <v>-400000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9">
        <v>-33333.33</v>
      </c>
    </row>
    <row r="218" spans="1:31" hidden="1" x14ac:dyDescent="0.35">
      <c r="A218" t="s">
        <v>49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-9090296.3200000003</v>
      </c>
      <c r="W218" s="5">
        <v>0</v>
      </c>
      <c r="X218" s="5">
        <v>-102007.66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8">
        <v>-9192303.9800000004</v>
      </c>
    </row>
    <row r="219" spans="1:31" hidden="1" x14ac:dyDescent="0.35">
      <c r="A219" t="s">
        <v>50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-2123223</v>
      </c>
      <c r="X219" s="5">
        <v>-4855874</v>
      </c>
      <c r="Y219" s="5">
        <v>-41664116.100000001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8">
        <v>-48643213.100000001</v>
      </c>
    </row>
    <row r="220" spans="1:31" x14ac:dyDescent="0.35">
      <c r="A220" t="s">
        <v>51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-3028559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9">
        <v>-3028559</v>
      </c>
    </row>
    <row r="221" spans="1:31" hidden="1" x14ac:dyDescent="0.35">
      <c r="A221" t="s">
        <v>52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3364261</v>
      </c>
      <c r="X221" s="5">
        <v>0</v>
      </c>
      <c r="Y221" s="5">
        <v>-1273541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9">
        <v>2090720</v>
      </c>
    </row>
    <row r="222" spans="1:31" hidden="1" x14ac:dyDescent="0.35">
      <c r="A222" t="s">
        <v>53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8">
        <v>0</v>
      </c>
    </row>
    <row r="223" spans="1:31" hidden="1" x14ac:dyDescent="0.35">
      <c r="A223" t="s">
        <v>54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s="5">
        <v>0</v>
      </c>
      <c r="AE223" s="8">
        <v>0</v>
      </c>
    </row>
    <row r="224" spans="1:31" hidden="1" x14ac:dyDescent="0.35">
      <c r="A224" s="6" t="s">
        <v>140</v>
      </c>
      <c r="B224" s="7">
        <v>0</v>
      </c>
      <c r="C224" s="7">
        <v>0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0</v>
      </c>
      <c r="U224" s="7">
        <v>0</v>
      </c>
      <c r="V224" s="7">
        <v>-9398964.3699999992</v>
      </c>
      <c r="W224" s="7">
        <v>-1787521</v>
      </c>
      <c r="X224" s="7">
        <v>-2887615.91</v>
      </c>
      <c r="Y224" s="7">
        <v>-63079713.880000003</v>
      </c>
      <c r="Z224" s="7">
        <v>0</v>
      </c>
      <c r="AA224" s="7">
        <v>0</v>
      </c>
      <c r="AB224" s="7">
        <v>0</v>
      </c>
      <c r="AC224" s="7">
        <v>0</v>
      </c>
      <c r="AD224" s="7">
        <v>0</v>
      </c>
      <c r="AE224" s="8">
        <v>-77153815.159999996</v>
      </c>
    </row>
    <row r="225" spans="1:31" hidden="1" x14ac:dyDescent="0.35">
      <c r="A225" s="3" t="s">
        <v>35</v>
      </c>
    </row>
    <row r="226" spans="1:31" hidden="1" x14ac:dyDescent="0.35">
      <c r="A226" t="s">
        <v>141</v>
      </c>
    </row>
    <row r="227" spans="1:31" hidden="1" x14ac:dyDescent="0.35">
      <c r="A227" t="s">
        <v>38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198.79</v>
      </c>
      <c r="Y227" s="5">
        <v>-30525.35</v>
      </c>
      <c r="Z227" s="5">
        <v>0</v>
      </c>
      <c r="AA227" s="5">
        <v>0</v>
      </c>
      <c r="AB227" s="5">
        <v>0</v>
      </c>
      <c r="AC227" s="5">
        <v>0</v>
      </c>
      <c r="AD227" s="5">
        <v>0</v>
      </c>
      <c r="AE227" s="8">
        <v>-30326.560000000001</v>
      </c>
    </row>
    <row r="228" spans="1:31" hidden="1" x14ac:dyDescent="0.35">
      <c r="A228" t="s">
        <v>39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65952.62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8">
        <v>65952.62</v>
      </c>
    </row>
    <row r="229" spans="1:31" hidden="1" x14ac:dyDescent="0.35">
      <c r="A229" t="s">
        <v>40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-308668.05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8">
        <v>-308668.05</v>
      </c>
    </row>
    <row r="230" spans="1:31" hidden="1" x14ac:dyDescent="0.35">
      <c r="A230" t="s">
        <v>41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-471320.7</v>
      </c>
      <c r="Z230" s="5">
        <v>0</v>
      </c>
      <c r="AA230" s="5">
        <v>0</v>
      </c>
      <c r="AB230" s="5">
        <v>0</v>
      </c>
      <c r="AC230" s="5">
        <v>0</v>
      </c>
      <c r="AD230" s="5">
        <v>0</v>
      </c>
      <c r="AE230" s="8">
        <v>-471320.7</v>
      </c>
    </row>
    <row r="231" spans="1:31" hidden="1" x14ac:dyDescent="0.35">
      <c r="A231" t="s">
        <v>42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-58170.67</v>
      </c>
      <c r="Y231" s="5">
        <v>-1923845.54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  <c r="AE231" s="8">
        <v>-1982016.21</v>
      </c>
    </row>
    <row r="232" spans="1:31" hidden="1" x14ac:dyDescent="0.35">
      <c r="A232" t="s">
        <v>43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-3383214.49</v>
      </c>
      <c r="Z232" s="5">
        <v>0</v>
      </c>
      <c r="AA232" s="5">
        <v>0</v>
      </c>
      <c r="AB232" s="5">
        <v>3383214.49</v>
      </c>
      <c r="AC232" s="5">
        <v>0</v>
      </c>
      <c r="AD232" s="5">
        <v>0</v>
      </c>
      <c r="AE232" s="8">
        <v>0</v>
      </c>
    </row>
    <row r="233" spans="1:31" hidden="1" x14ac:dyDescent="0.35">
      <c r="A233" t="s">
        <v>44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-294166.36</v>
      </c>
      <c r="Y233" s="5">
        <v>0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  <c r="AE233" s="8">
        <v>-294166.36</v>
      </c>
    </row>
    <row r="234" spans="1:31" hidden="1" x14ac:dyDescent="0.35">
      <c r="A234" t="s">
        <v>45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1261380.43</v>
      </c>
      <c r="Y234" s="5">
        <v>-12302478.710000001</v>
      </c>
      <c r="Z234" s="5">
        <v>0</v>
      </c>
      <c r="AA234" s="5">
        <v>0</v>
      </c>
      <c r="AB234" s="5">
        <v>0</v>
      </c>
      <c r="AC234" s="5">
        <v>0</v>
      </c>
      <c r="AD234" s="5">
        <v>0</v>
      </c>
      <c r="AE234" s="8">
        <v>-11041098.279999999</v>
      </c>
    </row>
    <row r="235" spans="1:31" hidden="1" x14ac:dyDescent="0.35">
      <c r="A235" t="s">
        <v>46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5">
        <v>728603.06</v>
      </c>
      <c r="Y235" s="5">
        <v>-1558863.99</v>
      </c>
      <c r="Z235" s="5">
        <v>0</v>
      </c>
      <c r="AA235" s="5">
        <v>0</v>
      </c>
      <c r="AB235" s="5">
        <v>0</v>
      </c>
      <c r="AC235" s="5">
        <v>0</v>
      </c>
      <c r="AD235" s="5">
        <v>0</v>
      </c>
      <c r="AE235" s="8">
        <v>-830260.93</v>
      </c>
    </row>
    <row r="236" spans="1:31" hidden="1" x14ac:dyDescent="0.35">
      <c r="A236" t="s">
        <v>47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-71808</v>
      </c>
      <c r="Z236" s="5">
        <v>0</v>
      </c>
      <c r="AA236" s="5">
        <v>0</v>
      </c>
      <c r="AB236" s="5">
        <v>0</v>
      </c>
      <c r="AC236" s="5">
        <v>0</v>
      </c>
      <c r="AD236" s="5">
        <v>0</v>
      </c>
      <c r="AE236" s="8">
        <v>-71808</v>
      </c>
    </row>
    <row r="237" spans="1:31" hidden="1" x14ac:dyDescent="0.35">
      <c r="A237" t="s">
        <v>48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366666.67</v>
      </c>
      <c r="Y237" s="5">
        <v>-400000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9">
        <v>-33333.33</v>
      </c>
    </row>
    <row r="238" spans="1:31" hidden="1" x14ac:dyDescent="0.35">
      <c r="A238" t="s">
        <v>49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-9090296.3200000003</v>
      </c>
      <c r="W238" s="5">
        <v>0</v>
      </c>
      <c r="X238" s="5">
        <v>-102007.66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5">
        <v>0</v>
      </c>
      <c r="AE238" s="8">
        <v>-9192303.9800000004</v>
      </c>
    </row>
    <row r="239" spans="1:31" hidden="1" x14ac:dyDescent="0.35">
      <c r="A239" t="s">
        <v>50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-2123223</v>
      </c>
      <c r="X239" s="5">
        <v>-4855874</v>
      </c>
      <c r="Y239" s="5">
        <v>-41664116.100000001</v>
      </c>
      <c r="Z239" s="5">
        <v>0</v>
      </c>
      <c r="AA239" s="5">
        <v>0</v>
      </c>
      <c r="AB239" s="5">
        <v>0</v>
      </c>
      <c r="AC239" s="5">
        <v>0</v>
      </c>
      <c r="AD239" s="5">
        <v>0</v>
      </c>
      <c r="AE239" s="8">
        <v>-48643213.100000001</v>
      </c>
    </row>
    <row r="240" spans="1:31" x14ac:dyDescent="0.35">
      <c r="A240" t="s">
        <v>51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-3028559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5">
        <v>0</v>
      </c>
      <c r="AE240" s="9">
        <v>-3028559</v>
      </c>
    </row>
    <row r="241" spans="1:31" hidden="1" x14ac:dyDescent="0.35">
      <c r="A241" t="s">
        <v>52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3364261</v>
      </c>
      <c r="X241" s="5">
        <v>36029</v>
      </c>
      <c r="Y241" s="5">
        <v>-1273541</v>
      </c>
      <c r="Z241" s="5">
        <v>0</v>
      </c>
      <c r="AA241" s="5">
        <v>0</v>
      </c>
      <c r="AB241" s="5">
        <v>0</v>
      </c>
      <c r="AC241" s="5">
        <v>0</v>
      </c>
      <c r="AD241" s="5">
        <v>0</v>
      </c>
      <c r="AE241" s="9">
        <v>2126749</v>
      </c>
    </row>
    <row r="242" spans="1:31" hidden="1" x14ac:dyDescent="0.35">
      <c r="A242" t="s">
        <v>54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5">
        <v>0</v>
      </c>
      <c r="AC242" s="5">
        <v>0</v>
      </c>
      <c r="AD242" s="5">
        <v>0</v>
      </c>
      <c r="AE242" s="8">
        <v>0</v>
      </c>
    </row>
    <row r="243" spans="1:31" hidden="1" x14ac:dyDescent="0.35">
      <c r="A243" s="6" t="s">
        <v>142</v>
      </c>
      <c r="B243" s="7">
        <v>0</v>
      </c>
      <c r="C243" s="7">
        <v>0</v>
      </c>
      <c r="D243" s="7">
        <v>0</v>
      </c>
      <c r="E243" s="7">
        <v>0</v>
      </c>
      <c r="F243" s="7">
        <v>0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7">
        <v>0</v>
      </c>
      <c r="U243" s="7">
        <v>0</v>
      </c>
      <c r="V243" s="7">
        <v>-9398964.3699999992</v>
      </c>
      <c r="W243" s="7">
        <v>-1787521</v>
      </c>
      <c r="X243" s="7">
        <v>-2851388.12</v>
      </c>
      <c r="Y243" s="7">
        <v>-63079713.880000003</v>
      </c>
      <c r="Z243" s="7">
        <v>0</v>
      </c>
      <c r="AA243" s="7">
        <v>0</v>
      </c>
      <c r="AB243" s="7">
        <v>3383214.49</v>
      </c>
      <c r="AC243" s="7">
        <v>0</v>
      </c>
      <c r="AD243" s="7">
        <v>0</v>
      </c>
      <c r="AE243" s="8">
        <v>-73734372.879999995</v>
      </c>
    </row>
    <row r="244" spans="1:31" hidden="1" x14ac:dyDescent="0.35">
      <c r="A244" s="3" t="s">
        <v>35</v>
      </c>
    </row>
    <row r="245" spans="1:31" hidden="1" x14ac:dyDescent="0.35">
      <c r="A245" t="s">
        <v>143</v>
      </c>
    </row>
    <row r="246" spans="1:31" hidden="1" x14ac:dyDescent="0.35">
      <c r="A246" t="s">
        <v>60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3383214.49</v>
      </c>
      <c r="Z246" s="5">
        <v>0</v>
      </c>
      <c r="AA246" s="5">
        <v>0</v>
      </c>
      <c r="AB246" s="5">
        <v>-3383214.49</v>
      </c>
      <c r="AC246" s="5">
        <v>0</v>
      </c>
      <c r="AD246" s="5">
        <v>0</v>
      </c>
      <c r="AE246" s="8">
        <v>0</v>
      </c>
    </row>
    <row r="247" spans="1:31" hidden="1" x14ac:dyDescent="0.35">
      <c r="A247" t="s">
        <v>43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5">
        <v>14962.55</v>
      </c>
      <c r="Y247" s="5">
        <v>-3383214.49</v>
      </c>
      <c r="Z247" s="5">
        <v>0</v>
      </c>
      <c r="AA247" s="5">
        <v>0</v>
      </c>
      <c r="AB247" s="5">
        <v>3383214.49</v>
      </c>
      <c r="AC247" s="5">
        <v>0</v>
      </c>
      <c r="AD247" s="5">
        <v>0</v>
      </c>
      <c r="AE247" s="8">
        <v>14962.55</v>
      </c>
    </row>
    <row r="248" spans="1:31" hidden="1" x14ac:dyDescent="0.35">
      <c r="A248" s="6" t="s">
        <v>144</v>
      </c>
      <c r="B248" s="7">
        <v>0</v>
      </c>
      <c r="C248" s="7">
        <v>0</v>
      </c>
      <c r="D248" s="7">
        <v>0</v>
      </c>
      <c r="E248" s="7">
        <v>0</v>
      </c>
      <c r="F248" s="7">
        <v>0</v>
      </c>
      <c r="G248" s="7">
        <v>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7">
        <v>0</v>
      </c>
      <c r="Q248" s="7">
        <v>0</v>
      </c>
      <c r="R248" s="7">
        <v>0</v>
      </c>
      <c r="S248" s="7">
        <v>0</v>
      </c>
      <c r="T248" s="7">
        <v>0</v>
      </c>
      <c r="U248" s="7">
        <v>0</v>
      </c>
      <c r="V248" s="7">
        <v>0</v>
      </c>
      <c r="W248" s="7">
        <v>0</v>
      </c>
      <c r="X248" s="7">
        <v>14962.55</v>
      </c>
      <c r="Y248" s="7">
        <v>0</v>
      </c>
      <c r="Z248" s="7">
        <v>0</v>
      </c>
      <c r="AA248" s="7">
        <v>0</v>
      </c>
      <c r="AB248" s="7">
        <v>0</v>
      </c>
      <c r="AC248" s="7">
        <v>0</v>
      </c>
      <c r="AD248" s="7">
        <v>0</v>
      </c>
      <c r="AE248" s="8">
        <v>14962.55</v>
      </c>
    </row>
    <row r="249" spans="1:31" hidden="1" x14ac:dyDescent="0.35">
      <c r="A249" s="3" t="s">
        <v>35</v>
      </c>
    </row>
    <row r="250" spans="1:31" hidden="1" x14ac:dyDescent="0.35">
      <c r="A250" t="s">
        <v>145</v>
      </c>
    </row>
    <row r="251" spans="1:31" hidden="1" x14ac:dyDescent="0.35">
      <c r="A251" t="s">
        <v>54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5">
        <v>0</v>
      </c>
      <c r="AC251" s="5">
        <v>0</v>
      </c>
      <c r="AD251" s="5">
        <v>0</v>
      </c>
      <c r="AE251" s="8">
        <v>0</v>
      </c>
    </row>
    <row r="252" spans="1:31" hidden="1" x14ac:dyDescent="0.35">
      <c r="A252" s="6" t="s">
        <v>146</v>
      </c>
      <c r="B252" s="7">
        <v>0</v>
      </c>
      <c r="C252" s="7">
        <v>0</v>
      </c>
      <c r="D252" s="7">
        <v>0</v>
      </c>
      <c r="E252" s="7">
        <v>0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>
        <v>0</v>
      </c>
      <c r="Q252" s="7">
        <v>0</v>
      </c>
      <c r="R252" s="7">
        <v>0</v>
      </c>
      <c r="S252" s="7">
        <v>0</v>
      </c>
      <c r="T252" s="7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0</v>
      </c>
      <c r="AC252" s="7">
        <v>0</v>
      </c>
      <c r="AD252" s="7">
        <v>0</v>
      </c>
      <c r="AE252" s="8">
        <v>0</v>
      </c>
    </row>
    <row r="253" spans="1:31" hidden="1" x14ac:dyDescent="0.35">
      <c r="A253" s="3" t="s">
        <v>35</v>
      </c>
    </row>
    <row r="254" spans="1:31" hidden="1" x14ac:dyDescent="0.35">
      <c r="A254" t="s">
        <v>147</v>
      </c>
    </row>
    <row r="255" spans="1:31" hidden="1" x14ac:dyDescent="0.35">
      <c r="A255" t="s">
        <v>63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8">
        <v>0</v>
      </c>
    </row>
    <row r="256" spans="1:31" hidden="1" x14ac:dyDescent="0.35">
      <c r="A256" t="s">
        <v>49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150294.78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5">
        <v>0</v>
      </c>
      <c r="AE256" s="8">
        <v>150294.78</v>
      </c>
    </row>
    <row r="257" spans="1:31" hidden="1" x14ac:dyDescent="0.35">
      <c r="A257" t="s">
        <v>64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175561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s="5">
        <v>0</v>
      </c>
      <c r="AE257" s="8">
        <v>175561</v>
      </c>
    </row>
    <row r="258" spans="1:31" hidden="1" x14ac:dyDescent="0.35">
      <c r="A258" s="6" t="s">
        <v>148</v>
      </c>
      <c r="B258" s="7">
        <v>0</v>
      </c>
      <c r="C258" s="7">
        <v>0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7">
        <v>0</v>
      </c>
      <c r="U258" s="7">
        <v>0</v>
      </c>
      <c r="V258" s="7">
        <v>0</v>
      </c>
      <c r="W258" s="7">
        <v>0</v>
      </c>
      <c r="X258" s="7">
        <v>325855.78000000003</v>
      </c>
      <c r="Y258" s="7">
        <v>0</v>
      </c>
      <c r="Z258" s="7">
        <v>0</v>
      </c>
      <c r="AA258" s="7">
        <v>0</v>
      </c>
      <c r="AB258" s="7">
        <v>0</v>
      </c>
      <c r="AC258" s="7">
        <v>0</v>
      </c>
      <c r="AD258" s="7">
        <v>0</v>
      </c>
      <c r="AE258" s="8">
        <v>325855.78000000003</v>
      </c>
    </row>
    <row r="259" spans="1:31" hidden="1" x14ac:dyDescent="0.35">
      <c r="A259" s="3" t="s">
        <v>35</v>
      </c>
    </row>
    <row r="260" spans="1:31" hidden="1" x14ac:dyDescent="0.35">
      <c r="A260" t="s">
        <v>149</v>
      </c>
    </row>
    <row r="261" spans="1:31" hidden="1" x14ac:dyDescent="0.35">
      <c r="A261" t="s">
        <v>39</v>
      </c>
      <c r="B261" s="5">
        <v>-5866035.1200000001</v>
      </c>
      <c r="C261" s="5">
        <v>0</v>
      </c>
      <c r="D261" s="5">
        <v>9217.81</v>
      </c>
      <c r="E261" s="5">
        <v>9217.81</v>
      </c>
      <c r="F261" s="5">
        <v>0</v>
      </c>
      <c r="G261" s="5">
        <v>9217.81</v>
      </c>
      <c r="H261" s="5">
        <v>9217.81</v>
      </c>
      <c r="I261" s="5">
        <v>9217.81</v>
      </c>
      <c r="J261" s="5">
        <v>-80300.19</v>
      </c>
      <c r="K261" s="5">
        <v>-5701.86</v>
      </c>
      <c r="L261" s="5">
        <v>-5701.85</v>
      </c>
      <c r="M261" s="5">
        <v>-5701.86</v>
      </c>
      <c r="N261" s="5">
        <v>-5701.86</v>
      </c>
      <c r="O261" s="5">
        <v>0</v>
      </c>
      <c r="P261" s="5">
        <v>0</v>
      </c>
      <c r="Q261" s="5">
        <v>0</v>
      </c>
      <c r="R261" s="5">
        <v>0</v>
      </c>
      <c r="S261" s="5">
        <v>-5701.85</v>
      </c>
      <c r="T261" s="5">
        <v>0</v>
      </c>
      <c r="U261" s="5">
        <v>0</v>
      </c>
      <c r="V261" s="5">
        <v>0</v>
      </c>
      <c r="W261" s="5">
        <v>0</v>
      </c>
      <c r="X261" s="5">
        <v>65952.62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5">
        <v>0</v>
      </c>
      <c r="AE261" s="8">
        <v>-5862802.9199999999</v>
      </c>
    </row>
    <row r="262" spans="1:31" hidden="1" x14ac:dyDescent="0.35">
      <c r="A262" t="s">
        <v>67</v>
      </c>
      <c r="B262" s="5">
        <v>126953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-126953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0</v>
      </c>
      <c r="AC262" s="5">
        <v>0</v>
      </c>
      <c r="AD262" s="5">
        <v>0</v>
      </c>
      <c r="AE262" s="8">
        <v>0</v>
      </c>
    </row>
    <row r="263" spans="1:31" hidden="1" x14ac:dyDescent="0.35">
      <c r="A263" t="s">
        <v>68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12302478.710000001</v>
      </c>
      <c r="Z263" s="5">
        <v>0</v>
      </c>
      <c r="AA263" s="5">
        <v>0</v>
      </c>
      <c r="AB263" s="5">
        <v>-12302478.710000001</v>
      </c>
      <c r="AC263" s="5">
        <v>0</v>
      </c>
      <c r="AD263" s="5">
        <v>0</v>
      </c>
      <c r="AE263" s="8">
        <v>0</v>
      </c>
    </row>
    <row r="264" spans="1:31" hidden="1" x14ac:dyDescent="0.35">
      <c r="A264" t="s">
        <v>69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1558863.99</v>
      </c>
      <c r="Z264" s="5">
        <v>0</v>
      </c>
      <c r="AA264" s="5">
        <v>0</v>
      </c>
      <c r="AB264" s="5">
        <v>-1558863.99</v>
      </c>
      <c r="AC264" s="5">
        <v>0</v>
      </c>
      <c r="AD264" s="5">
        <v>0</v>
      </c>
      <c r="AE264" s="8">
        <v>0</v>
      </c>
    </row>
    <row r="265" spans="1:31" hidden="1" x14ac:dyDescent="0.35">
      <c r="A265" t="s">
        <v>45</v>
      </c>
      <c r="B265" s="5">
        <v>12466514.949999999</v>
      </c>
      <c r="C265" s="5">
        <v>0</v>
      </c>
      <c r="D265" s="5">
        <v>-129583.33</v>
      </c>
      <c r="E265" s="5">
        <v>-129583.34</v>
      </c>
      <c r="F265" s="5">
        <v>0</v>
      </c>
      <c r="G265" s="5">
        <v>-129583.33</v>
      </c>
      <c r="H265" s="5">
        <v>-129583.33</v>
      </c>
      <c r="I265" s="5">
        <v>-129583.34</v>
      </c>
      <c r="J265" s="5">
        <v>-129583.33</v>
      </c>
      <c r="K265" s="5">
        <v>-129583.33</v>
      </c>
      <c r="L265" s="5">
        <v>-129583.34</v>
      </c>
      <c r="M265" s="5">
        <v>-129583.33</v>
      </c>
      <c r="N265" s="5">
        <v>-129583.33</v>
      </c>
      <c r="O265" s="5">
        <v>0</v>
      </c>
      <c r="P265" s="5">
        <v>0</v>
      </c>
      <c r="Q265" s="5">
        <v>0</v>
      </c>
      <c r="R265" s="5">
        <v>0</v>
      </c>
      <c r="S265" s="5">
        <v>-129583.34</v>
      </c>
      <c r="T265" s="5">
        <v>0</v>
      </c>
      <c r="U265" s="5">
        <v>0</v>
      </c>
      <c r="V265" s="5">
        <v>0</v>
      </c>
      <c r="W265" s="5">
        <v>0</v>
      </c>
      <c r="X265" s="5">
        <v>1261380.43</v>
      </c>
      <c r="Y265" s="5">
        <v>-12302478.710000001</v>
      </c>
      <c r="Z265" s="5">
        <v>0</v>
      </c>
      <c r="AA265" s="5">
        <v>0</v>
      </c>
      <c r="AB265" s="5">
        <v>12302478.710000001</v>
      </c>
      <c r="AC265" s="5">
        <v>0</v>
      </c>
      <c r="AD265" s="5">
        <v>0</v>
      </c>
      <c r="AE265" s="8">
        <v>12302478.710000001</v>
      </c>
    </row>
    <row r="266" spans="1:31" hidden="1" x14ac:dyDescent="0.35">
      <c r="A266" t="s">
        <v>46</v>
      </c>
      <c r="B266" s="5">
        <v>1632252.6</v>
      </c>
      <c r="C266" s="5">
        <v>0</v>
      </c>
      <c r="D266" s="5">
        <v>-72908.33</v>
      </c>
      <c r="E266" s="5">
        <v>-72908.34</v>
      </c>
      <c r="F266" s="5">
        <v>0</v>
      </c>
      <c r="G266" s="5">
        <v>-72908.33</v>
      </c>
      <c r="H266" s="5">
        <v>-72908.33</v>
      </c>
      <c r="I266" s="5">
        <v>-72908.34</v>
      </c>
      <c r="J266" s="5">
        <v>-72908.33</v>
      </c>
      <c r="K266" s="5">
        <v>-72908.33</v>
      </c>
      <c r="L266" s="5">
        <v>-72908.34</v>
      </c>
      <c r="M266" s="5">
        <v>-72908.33</v>
      </c>
      <c r="N266" s="5">
        <v>-72908.33</v>
      </c>
      <c r="O266" s="5">
        <v>0</v>
      </c>
      <c r="P266" s="5">
        <v>0</v>
      </c>
      <c r="Q266" s="5">
        <v>0</v>
      </c>
      <c r="R266" s="5">
        <v>0</v>
      </c>
      <c r="S266" s="5">
        <v>-72908.34</v>
      </c>
      <c r="T266" s="5">
        <v>0</v>
      </c>
      <c r="U266" s="5">
        <v>0</v>
      </c>
      <c r="V266" s="5">
        <v>0</v>
      </c>
      <c r="W266" s="5">
        <v>0</v>
      </c>
      <c r="X266" s="5">
        <v>728603.06</v>
      </c>
      <c r="Y266" s="5">
        <v>-1558863.99</v>
      </c>
      <c r="Z266" s="5">
        <v>0</v>
      </c>
      <c r="AA266" s="5">
        <v>0</v>
      </c>
      <c r="AB266" s="5">
        <v>1558863.99</v>
      </c>
      <c r="AC266" s="5">
        <v>0</v>
      </c>
      <c r="AD266" s="5">
        <v>0</v>
      </c>
      <c r="AE266" s="8">
        <v>1558863.99</v>
      </c>
    </row>
    <row r="267" spans="1:31" hidden="1" x14ac:dyDescent="0.35">
      <c r="A267" t="s">
        <v>70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71808</v>
      </c>
      <c r="Z267" s="5">
        <v>0</v>
      </c>
      <c r="AA267" s="5">
        <v>0</v>
      </c>
      <c r="AB267" s="5">
        <v>-71808</v>
      </c>
      <c r="AC267" s="5">
        <v>0</v>
      </c>
      <c r="AD267" s="5">
        <v>0</v>
      </c>
      <c r="AE267" s="8">
        <v>0</v>
      </c>
    </row>
    <row r="268" spans="1:31" hidden="1" x14ac:dyDescent="0.35">
      <c r="A268" t="s">
        <v>47</v>
      </c>
      <c r="B268" s="5">
        <v>71808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-71808</v>
      </c>
      <c r="Z268" s="5">
        <v>0</v>
      </c>
      <c r="AA268" s="5">
        <v>0</v>
      </c>
      <c r="AB268" s="5">
        <v>71808</v>
      </c>
      <c r="AC268" s="5">
        <v>0</v>
      </c>
      <c r="AD268" s="5">
        <v>0</v>
      </c>
      <c r="AE268" s="8">
        <v>71808</v>
      </c>
    </row>
    <row r="269" spans="1:31" hidden="1" x14ac:dyDescent="0.35">
      <c r="A269" t="s">
        <v>49</v>
      </c>
      <c r="B269" s="5">
        <v>9090296.3200000003</v>
      </c>
      <c r="C269" s="5">
        <v>0</v>
      </c>
      <c r="D269" s="5">
        <v>8038.01</v>
      </c>
      <c r="E269" s="5">
        <v>8038</v>
      </c>
      <c r="F269" s="5">
        <v>0</v>
      </c>
      <c r="G269" s="5">
        <v>8038.01</v>
      </c>
      <c r="H269" s="5">
        <v>8038.01</v>
      </c>
      <c r="I269" s="5">
        <v>8038</v>
      </c>
      <c r="J269" s="5">
        <v>15450.51</v>
      </c>
      <c r="K269" s="5">
        <v>9273.42</v>
      </c>
      <c r="L269" s="5">
        <v>9273.43</v>
      </c>
      <c r="M269" s="5">
        <v>9273.42</v>
      </c>
      <c r="N269" s="5">
        <v>9273.42</v>
      </c>
      <c r="O269" s="5">
        <v>0</v>
      </c>
      <c r="P269" s="5">
        <v>0</v>
      </c>
      <c r="Q269" s="5">
        <v>0</v>
      </c>
      <c r="R269" s="5">
        <v>0</v>
      </c>
      <c r="S269" s="5">
        <v>9273.43</v>
      </c>
      <c r="T269" s="5">
        <v>0</v>
      </c>
      <c r="U269" s="5">
        <v>0</v>
      </c>
      <c r="V269" s="5">
        <v>0</v>
      </c>
      <c r="W269" s="5">
        <v>0</v>
      </c>
      <c r="X269" s="5">
        <v>48287.12</v>
      </c>
      <c r="Y269" s="5">
        <v>0</v>
      </c>
      <c r="Z269" s="5">
        <v>0</v>
      </c>
      <c r="AA269" s="5">
        <v>0</v>
      </c>
      <c r="AB269" s="5">
        <v>0</v>
      </c>
      <c r="AC269" s="5">
        <v>0</v>
      </c>
      <c r="AD269" s="5">
        <v>0</v>
      </c>
      <c r="AE269" s="8">
        <v>9240591.0999999996</v>
      </c>
    </row>
    <row r="270" spans="1:31" hidden="1" x14ac:dyDescent="0.35">
      <c r="A270" t="s">
        <v>71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41664116.100000001</v>
      </c>
      <c r="Z270" s="5">
        <v>0</v>
      </c>
      <c r="AA270" s="5">
        <v>0</v>
      </c>
      <c r="AB270" s="5">
        <v>-41664116.100000001</v>
      </c>
      <c r="AC270" s="5">
        <v>0</v>
      </c>
      <c r="AD270" s="5">
        <v>0</v>
      </c>
      <c r="AE270" s="8">
        <v>0</v>
      </c>
    </row>
    <row r="271" spans="1:31" hidden="1" x14ac:dyDescent="0.35">
      <c r="A271" t="s">
        <v>50</v>
      </c>
      <c r="B271" s="5">
        <v>46519990.100000001</v>
      </c>
      <c r="C271" s="5">
        <v>0</v>
      </c>
      <c r="D271" s="5">
        <v>0</v>
      </c>
      <c r="E271" s="5">
        <v>0</v>
      </c>
      <c r="F271" s="5">
        <v>2123223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-2123223</v>
      </c>
      <c r="X271" s="5">
        <v>-4855874</v>
      </c>
      <c r="Y271" s="5">
        <v>-41664116.100000001</v>
      </c>
      <c r="Z271" s="5">
        <v>0</v>
      </c>
      <c r="AA271" s="5">
        <v>0</v>
      </c>
      <c r="AB271" s="5">
        <v>41664116.100000001</v>
      </c>
      <c r="AC271" s="5">
        <v>0</v>
      </c>
      <c r="AD271" s="5">
        <v>0</v>
      </c>
      <c r="AE271" s="8">
        <v>41664116.100000001</v>
      </c>
    </row>
    <row r="272" spans="1:31" hidden="1" x14ac:dyDescent="0.35">
      <c r="A272" t="s">
        <v>72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1273541</v>
      </c>
      <c r="Z272" s="5">
        <v>0</v>
      </c>
      <c r="AA272" s="5">
        <v>0</v>
      </c>
      <c r="AB272" s="5">
        <v>-1273541</v>
      </c>
      <c r="AC272" s="5">
        <v>0</v>
      </c>
      <c r="AD272" s="5">
        <v>0</v>
      </c>
      <c r="AE272" s="9">
        <v>0</v>
      </c>
    </row>
    <row r="273" spans="1:31" x14ac:dyDescent="0.35">
      <c r="A273" t="s">
        <v>51</v>
      </c>
      <c r="B273" s="5">
        <v>2126749</v>
      </c>
      <c r="C273" s="5">
        <v>0</v>
      </c>
      <c r="D273" s="5">
        <v>0</v>
      </c>
      <c r="E273" s="5">
        <v>0</v>
      </c>
      <c r="F273" s="5">
        <v>-167851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-3028559</v>
      </c>
      <c r="X273" s="5">
        <v>0</v>
      </c>
      <c r="Y273" s="5">
        <v>0</v>
      </c>
      <c r="Z273" s="5">
        <v>0</v>
      </c>
      <c r="AA273" s="5">
        <v>0</v>
      </c>
      <c r="AB273" s="5">
        <v>0</v>
      </c>
      <c r="AC273" s="5">
        <v>0</v>
      </c>
      <c r="AD273" s="5">
        <v>0</v>
      </c>
      <c r="AE273" s="9">
        <v>-1069661</v>
      </c>
    </row>
    <row r="274" spans="1:31" hidden="1" x14ac:dyDescent="0.35">
      <c r="A274" t="s">
        <v>52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3364261</v>
      </c>
      <c r="X274" s="5">
        <v>36029</v>
      </c>
      <c r="Y274" s="5">
        <v>-1273541</v>
      </c>
      <c r="Z274" s="5">
        <v>0</v>
      </c>
      <c r="AA274" s="5">
        <v>0</v>
      </c>
      <c r="AB274" s="5">
        <v>1273541</v>
      </c>
      <c r="AC274" s="5">
        <v>0</v>
      </c>
      <c r="AD274" s="5">
        <v>0</v>
      </c>
      <c r="AE274" s="9">
        <v>3400290</v>
      </c>
    </row>
    <row r="275" spans="1:31" hidden="1" x14ac:dyDescent="0.35">
      <c r="A275" s="6" t="s">
        <v>150</v>
      </c>
      <c r="B275" s="7">
        <v>66168528.850000001</v>
      </c>
      <c r="C275" s="7">
        <v>0</v>
      </c>
      <c r="D275" s="7">
        <v>-185235.84</v>
      </c>
      <c r="E275" s="7">
        <v>-185235.87</v>
      </c>
      <c r="F275" s="7">
        <v>1955372</v>
      </c>
      <c r="G275" s="7">
        <v>-185235.84</v>
      </c>
      <c r="H275" s="7">
        <v>-185235.84</v>
      </c>
      <c r="I275" s="7">
        <v>-185235.87</v>
      </c>
      <c r="J275" s="7">
        <v>-267341.34000000003</v>
      </c>
      <c r="K275" s="7">
        <v>-198920.1</v>
      </c>
      <c r="L275" s="7">
        <v>-198920.1</v>
      </c>
      <c r="M275" s="7">
        <v>-198920.1</v>
      </c>
      <c r="N275" s="7">
        <v>-198920.1</v>
      </c>
      <c r="O275" s="7">
        <v>0</v>
      </c>
      <c r="P275" s="7">
        <v>0</v>
      </c>
      <c r="Q275" s="7">
        <v>0</v>
      </c>
      <c r="R275" s="7">
        <v>-126953</v>
      </c>
      <c r="S275" s="7">
        <v>-198920.1</v>
      </c>
      <c r="T275" s="7">
        <v>0</v>
      </c>
      <c r="U275" s="7">
        <v>0</v>
      </c>
      <c r="V275" s="7">
        <v>0</v>
      </c>
      <c r="W275" s="7">
        <v>-1787521</v>
      </c>
      <c r="X275" s="7">
        <v>-2715621.77</v>
      </c>
      <c r="Y275" s="7">
        <v>0</v>
      </c>
      <c r="Z275" s="7">
        <v>0</v>
      </c>
      <c r="AA275" s="7">
        <v>0</v>
      </c>
      <c r="AB275" s="7">
        <v>0</v>
      </c>
      <c r="AC275" s="7">
        <v>0</v>
      </c>
      <c r="AD275" s="7">
        <v>0</v>
      </c>
      <c r="AE275" s="8">
        <v>61305683.979999997</v>
      </c>
    </row>
    <row r="276" spans="1:31" hidden="1" x14ac:dyDescent="0.35">
      <c r="A276" s="3" t="s">
        <v>35</v>
      </c>
    </row>
    <row r="277" spans="1:31" hidden="1" x14ac:dyDescent="0.35">
      <c r="A277" t="s">
        <v>151</v>
      </c>
    </row>
    <row r="278" spans="1:31" hidden="1" x14ac:dyDescent="0.35">
      <c r="A278" t="s">
        <v>37</v>
      </c>
      <c r="B278" s="5">
        <v>1212600.8999999999</v>
      </c>
      <c r="C278" s="5">
        <v>0</v>
      </c>
      <c r="D278" s="5">
        <v>2792.38</v>
      </c>
      <c r="E278" s="5">
        <v>2792.38</v>
      </c>
      <c r="F278" s="5">
        <v>0</v>
      </c>
      <c r="G278" s="5">
        <v>2792.38</v>
      </c>
      <c r="H278" s="5">
        <v>2792.37</v>
      </c>
      <c r="I278" s="5">
        <v>2792.38</v>
      </c>
      <c r="J278" s="5">
        <v>2792.38</v>
      </c>
      <c r="K278" s="5">
        <v>2792.38</v>
      </c>
      <c r="L278" s="5">
        <v>2792.38</v>
      </c>
      <c r="M278" s="5">
        <v>2792.38</v>
      </c>
      <c r="N278" s="5">
        <v>2792.37</v>
      </c>
      <c r="O278" s="5">
        <v>0</v>
      </c>
      <c r="P278" s="5">
        <v>0</v>
      </c>
      <c r="Q278" s="5">
        <v>0</v>
      </c>
      <c r="R278" s="5">
        <v>0</v>
      </c>
      <c r="S278" s="5">
        <v>2792.38</v>
      </c>
      <c r="T278" s="5">
        <v>0</v>
      </c>
      <c r="U278" s="5">
        <v>0</v>
      </c>
      <c r="V278" s="5">
        <v>0</v>
      </c>
      <c r="W278" s="5">
        <v>0</v>
      </c>
      <c r="X278" s="5">
        <v>-1076556.06</v>
      </c>
      <c r="Y278" s="5">
        <v>-166761</v>
      </c>
      <c r="Z278" s="5">
        <v>0</v>
      </c>
      <c r="AA278" s="5">
        <v>0</v>
      </c>
      <c r="AB278" s="5">
        <v>166761</v>
      </c>
      <c r="AC278" s="5">
        <v>0</v>
      </c>
      <c r="AD278" s="5">
        <v>0</v>
      </c>
      <c r="AE278" s="8">
        <v>166761</v>
      </c>
    </row>
    <row r="279" spans="1:31" hidden="1" x14ac:dyDescent="0.35">
      <c r="A279" t="s">
        <v>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30525.35</v>
      </c>
      <c r="Z279" s="5">
        <v>0</v>
      </c>
      <c r="AA279" s="5">
        <v>0</v>
      </c>
      <c r="AB279" s="5">
        <v>-30525.35</v>
      </c>
      <c r="AC279" s="5">
        <v>0</v>
      </c>
      <c r="AD279" s="5">
        <v>0</v>
      </c>
      <c r="AE279" s="8">
        <v>0</v>
      </c>
    </row>
    <row r="280" spans="1:31" hidden="1" x14ac:dyDescent="0.35">
      <c r="A280" t="s">
        <v>38</v>
      </c>
      <c r="B280" s="5">
        <v>16458.29</v>
      </c>
      <c r="C280" s="5">
        <v>0</v>
      </c>
      <c r="D280" s="5">
        <v>-774.67</v>
      </c>
      <c r="E280" s="5">
        <v>-774.68</v>
      </c>
      <c r="F280" s="5">
        <v>0</v>
      </c>
      <c r="G280" s="5">
        <v>-774.68</v>
      </c>
      <c r="H280" s="5">
        <v>-774.67</v>
      </c>
      <c r="I280" s="5">
        <v>-774.68</v>
      </c>
      <c r="J280" s="5">
        <v>-774.67</v>
      </c>
      <c r="K280" s="5">
        <v>-774.67</v>
      </c>
      <c r="L280" s="5">
        <v>-774.68</v>
      </c>
      <c r="M280" s="5">
        <v>7986.51</v>
      </c>
      <c r="N280" s="5">
        <v>198.79</v>
      </c>
      <c r="O280" s="5">
        <v>11681.58</v>
      </c>
      <c r="P280" s="5">
        <v>0</v>
      </c>
      <c r="Q280" s="5">
        <v>0</v>
      </c>
      <c r="R280" s="5">
        <v>0</v>
      </c>
      <c r="S280" s="5">
        <v>198.79</v>
      </c>
      <c r="T280" s="5">
        <v>0</v>
      </c>
      <c r="U280" s="5">
        <v>0</v>
      </c>
      <c r="V280" s="5">
        <v>0</v>
      </c>
      <c r="W280" s="5">
        <v>0</v>
      </c>
      <c r="X280" s="5">
        <v>198.79</v>
      </c>
      <c r="Y280" s="5">
        <v>-30525.35</v>
      </c>
      <c r="Z280" s="5">
        <v>0</v>
      </c>
      <c r="AA280" s="5">
        <v>0</v>
      </c>
      <c r="AB280" s="5">
        <v>30525.35</v>
      </c>
      <c r="AC280" s="5">
        <v>0</v>
      </c>
      <c r="AD280" s="5">
        <v>0</v>
      </c>
      <c r="AE280" s="8">
        <v>30525.35</v>
      </c>
    </row>
    <row r="281" spans="1:31" hidden="1" x14ac:dyDescent="0.35">
      <c r="A281" t="s">
        <v>63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308668.05</v>
      </c>
      <c r="W281" s="5">
        <v>0</v>
      </c>
      <c r="X281" s="5">
        <v>0</v>
      </c>
      <c r="Y281" s="5">
        <v>0</v>
      </c>
      <c r="Z281" s="5">
        <v>0</v>
      </c>
      <c r="AA281" s="5">
        <v>0</v>
      </c>
      <c r="AB281" s="5">
        <v>0</v>
      </c>
      <c r="AC281" s="5">
        <v>0</v>
      </c>
      <c r="AD281" s="5">
        <v>0</v>
      </c>
      <c r="AE281" s="8">
        <v>308668.05</v>
      </c>
    </row>
    <row r="282" spans="1:31" hidden="1" x14ac:dyDescent="0.35">
      <c r="A282" t="s">
        <v>40</v>
      </c>
      <c r="B282" s="5">
        <v>381368.05</v>
      </c>
      <c r="C282" s="5">
        <v>0</v>
      </c>
      <c r="D282" s="5">
        <v>2110.92</v>
      </c>
      <c r="E282" s="5">
        <v>2110.9299999999998</v>
      </c>
      <c r="F282" s="5">
        <v>0</v>
      </c>
      <c r="G282" s="5">
        <v>-4221.8500000000004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5">
        <v>-72700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-308668.05</v>
      </c>
      <c r="W282" s="5">
        <v>0</v>
      </c>
      <c r="X282" s="5">
        <v>0</v>
      </c>
      <c r="Y282" s="5">
        <v>0</v>
      </c>
      <c r="Z282" s="5">
        <v>0</v>
      </c>
      <c r="AA282" s="5">
        <v>0</v>
      </c>
      <c r="AB282" s="5">
        <v>0</v>
      </c>
      <c r="AC282" s="5">
        <v>0</v>
      </c>
      <c r="AD282" s="5">
        <v>0</v>
      </c>
      <c r="AE282" s="8">
        <v>0</v>
      </c>
    </row>
    <row r="283" spans="1:31" hidden="1" x14ac:dyDescent="0.35">
      <c r="A283" t="s">
        <v>77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>
        <v>471320.7</v>
      </c>
      <c r="Z283" s="5">
        <v>0</v>
      </c>
      <c r="AA283" s="5">
        <v>0</v>
      </c>
      <c r="AB283" s="5">
        <v>-471320.7</v>
      </c>
      <c r="AC283" s="5">
        <v>0</v>
      </c>
      <c r="AD283" s="5">
        <v>0</v>
      </c>
      <c r="AE283" s="8">
        <v>0</v>
      </c>
    </row>
    <row r="284" spans="1:31" hidden="1" x14ac:dyDescent="0.35">
      <c r="A284" t="s">
        <v>41</v>
      </c>
      <c r="B284" s="5">
        <v>471151.06</v>
      </c>
      <c r="C284" s="5">
        <v>0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169.64</v>
      </c>
      <c r="Y284" s="5">
        <v>-471320.7</v>
      </c>
      <c r="Z284" s="5">
        <v>0</v>
      </c>
      <c r="AA284" s="5">
        <v>0</v>
      </c>
      <c r="AB284" s="5">
        <v>471320.7</v>
      </c>
      <c r="AC284" s="5">
        <v>0</v>
      </c>
      <c r="AD284" s="5">
        <v>0</v>
      </c>
      <c r="AE284" s="8">
        <v>471320.7</v>
      </c>
    </row>
    <row r="285" spans="1:31" hidden="1" x14ac:dyDescent="0.35">
      <c r="A285" t="s">
        <v>42</v>
      </c>
      <c r="B285" s="5">
        <v>1746436.66</v>
      </c>
      <c r="C285" s="5">
        <v>0</v>
      </c>
      <c r="D285" s="5">
        <v>11718.75</v>
      </c>
      <c r="E285" s="5">
        <v>11718.75</v>
      </c>
      <c r="F285" s="5">
        <v>0</v>
      </c>
      <c r="G285" s="5">
        <v>11718.75</v>
      </c>
      <c r="H285" s="5">
        <v>11718.75</v>
      </c>
      <c r="I285" s="5">
        <v>11718.75</v>
      </c>
      <c r="J285" s="5">
        <v>11718.75</v>
      </c>
      <c r="K285" s="5">
        <v>11718.74</v>
      </c>
      <c r="L285" s="5">
        <v>11718.75</v>
      </c>
      <c r="M285" s="5">
        <v>53460.480000000003</v>
      </c>
      <c r="N285" s="5">
        <v>16356.72</v>
      </c>
      <c r="O285" s="5">
        <v>55655.64</v>
      </c>
      <c r="P285" s="5">
        <v>0</v>
      </c>
      <c r="Q285" s="5">
        <v>0</v>
      </c>
      <c r="R285" s="5">
        <v>0</v>
      </c>
      <c r="S285" s="5">
        <v>16356.72</v>
      </c>
      <c r="T285" s="5">
        <v>0</v>
      </c>
      <c r="U285" s="5">
        <v>0</v>
      </c>
      <c r="V285" s="5">
        <v>0</v>
      </c>
      <c r="W285" s="5">
        <v>0</v>
      </c>
      <c r="X285" s="5">
        <v>-58170.67</v>
      </c>
      <c r="Y285" s="5">
        <v>-1923845.54</v>
      </c>
      <c r="Z285" s="5">
        <v>0</v>
      </c>
      <c r="AA285" s="5">
        <v>0</v>
      </c>
      <c r="AB285" s="5">
        <v>1923845.54</v>
      </c>
      <c r="AC285" s="5">
        <v>0</v>
      </c>
      <c r="AD285" s="5">
        <v>0</v>
      </c>
      <c r="AE285" s="8">
        <v>1923845.54</v>
      </c>
    </row>
    <row r="286" spans="1:31" hidden="1" x14ac:dyDescent="0.35">
      <c r="A286" t="s">
        <v>78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1923845.54</v>
      </c>
      <c r="Z286" s="5">
        <v>0</v>
      </c>
      <c r="AA286" s="5">
        <v>0</v>
      </c>
      <c r="AB286" s="5">
        <v>-1923845.54</v>
      </c>
      <c r="AC286" s="5">
        <v>0</v>
      </c>
      <c r="AD286" s="5">
        <v>0</v>
      </c>
      <c r="AE286" s="8">
        <v>0</v>
      </c>
    </row>
    <row r="287" spans="1:31" hidden="1" x14ac:dyDescent="0.35">
      <c r="A287" t="s">
        <v>43</v>
      </c>
      <c r="B287" s="5">
        <v>2810545.54</v>
      </c>
      <c r="C287" s="5">
        <v>0</v>
      </c>
      <c r="D287" s="5">
        <v>50700.58</v>
      </c>
      <c r="E287" s="5">
        <v>50700.58</v>
      </c>
      <c r="F287" s="5">
        <v>0</v>
      </c>
      <c r="G287" s="5">
        <v>50700.59</v>
      </c>
      <c r="H287" s="5">
        <v>50700.58</v>
      </c>
      <c r="I287" s="5">
        <v>50700.58</v>
      </c>
      <c r="J287" s="5">
        <v>50700.58</v>
      </c>
      <c r="K287" s="5">
        <v>50700.58</v>
      </c>
      <c r="L287" s="5">
        <v>50700.58</v>
      </c>
      <c r="M287" s="5">
        <v>50700.59</v>
      </c>
      <c r="N287" s="5">
        <v>50700.58</v>
      </c>
      <c r="O287" s="5">
        <v>0</v>
      </c>
      <c r="P287" s="5">
        <v>0</v>
      </c>
      <c r="Q287" s="5">
        <v>0</v>
      </c>
      <c r="R287" s="5">
        <v>0</v>
      </c>
      <c r="S287" s="5">
        <v>50700.58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0</v>
      </c>
      <c r="AD287" s="5">
        <v>0</v>
      </c>
      <c r="AE287" s="8">
        <v>3368251.94</v>
      </c>
    </row>
    <row r="288" spans="1:31" hidden="1" x14ac:dyDescent="0.35">
      <c r="A288" t="s">
        <v>44</v>
      </c>
      <c r="B288" s="5">
        <v>-209141.59</v>
      </c>
      <c r="C288" s="5">
        <v>0</v>
      </c>
      <c r="D288" s="5">
        <v>17428.47</v>
      </c>
      <c r="E288" s="5">
        <v>17428.46</v>
      </c>
      <c r="F288" s="5">
        <v>0</v>
      </c>
      <c r="G288" s="5">
        <v>17428.47</v>
      </c>
      <c r="H288" s="5">
        <v>17428.46</v>
      </c>
      <c r="I288" s="5">
        <v>17428.47</v>
      </c>
      <c r="J288" s="5">
        <v>17428.47</v>
      </c>
      <c r="K288" s="5">
        <v>17428.46</v>
      </c>
      <c r="L288" s="5">
        <v>17428.47</v>
      </c>
      <c r="M288" s="5">
        <v>17428.46</v>
      </c>
      <c r="N288" s="5">
        <v>17428.47</v>
      </c>
      <c r="O288" s="5">
        <v>0</v>
      </c>
      <c r="P288" s="5">
        <v>0</v>
      </c>
      <c r="Q288" s="5">
        <v>0</v>
      </c>
      <c r="R288" s="5">
        <v>0</v>
      </c>
      <c r="S288" s="5">
        <v>17428.46</v>
      </c>
      <c r="T288" s="5">
        <v>0</v>
      </c>
      <c r="U288" s="5">
        <v>0</v>
      </c>
      <c r="V288" s="5">
        <v>0</v>
      </c>
      <c r="W288" s="5">
        <v>0</v>
      </c>
      <c r="X288" s="5">
        <v>-294166.36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s="5">
        <v>0</v>
      </c>
      <c r="AE288" s="8">
        <v>-311594.83</v>
      </c>
    </row>
    <row r="289" spans="1:31" hidden="1" x14ac:dyDescent="0.35">
      <c r="A289" t="s">
        <v>57</v>
      </c>
      <c r="B289" s="5">
        <v>-318120.31</v>
      </c>
      <c r="C289" s="5">
        <v>0</v>
      </c>
      <c r="D289" s="5">
        <v>-153822.25</v>
      </c>
      <c r="E289" s="5">
        <v>-153822.25</v>
      </c>
      <c r="F289" s="5">
        <v>0</v>
      </c>
      <c r="G289" s="5">
        <v>-2004769.46</v>
      </c>
      <c r="H289" s="5">
        <v>-770804.65</v>
      </c>
      <c r="I289" s="5">
        <v>-770804.65</v>
      </c>
      <c r="J289" s="5">
        <v>-78750.09</v>
      </c>
      <c r="K289" s="5">
        <v>-655462.22</v>
      </c>
      <c r="L289" s="5">
        <v>-655462.22</v>
      </c>
      <c r="M289" s="5">
        <v>-6200961.1600000001</v>
      </c>
      <c r="N289" s="5">
        <v>-1271628.77</v>
      </c>
      <c r="O289" s="5">
        <v>0</v>
      </c>
      <c r="P289" s="5">
        <v>0</v>
      </c>
      <c r="Q289" s="5">
        <v>0</v>
      </c>
      <c r="R289" s="5">
        <v>0</v>
      </c>
      <c r="S289" s="5">
        <v>-1271628.78</v>
      </c>
      <c r="T289" s="5">
        <v>0</v>
      </c>
      <c r="U289" s="5">
        <v>0</v>
      </c>
      <c r="V289" s="5">
        <v>0</v>
      </c>
      <c r="W289" s="5">
        <v>0</v>
      </c>
      <c r="X289" s="5">
        <v>2709706.73</v>
      </c>
      <c r="Y289" s="5">
        <v>0</v>
      </c>
      <c r="Z289" s="5">
        <v>0</v>
      </c>
      <c r="AA289" s="5">
        <v>0</v>
      </c>
      <c r="AB289" s="5">
        <v>0</v>
      </c>
      <c r="AC289" s="5">
        <v>0</v>
      </c>
      <c r="AD289" s="5">
        <v>0</v>
      </c>
      <c r="AE289" s="8">
        <v>-11596330.08</v>
      </c>
    </row>
    <row r="290" spans="1:31" hidden="1" x14ac:dyDescent="0.35">
      <c r="A290" t="s">
        <v>48</v>
      </c>
      <c r="B290" s="5">
        <v>400000</v>
      </c>
      <c r="C290" s="5">
        <v>0</v>
      </c>
      <c r="D290" s="5">
        <v>-33333.33</v>
      </c>
      <c r="E290" s="5">
        <v>-33333.339999999997</v>
      </c>
      <c r="F290" s="5">
        <v>0</v>
      </c>
      <c r="G290" s="5">
        <v>-33333.33</v>
      </c>
      <c r="H290" s="5">
        <v>-33333.33</v>
      </c>
      <c r="I290" s="5">
        <v>-33333.339999999997</v>
      </c>
      <c r="J290" s="5">
        <v>-33333.33</v>
      </c>
      <c r="K290" s="5">
        <v>-33333.33</v>
      </c>
      <c r="L290" s="5">
        <v>-33333.339999999997</v>
      </c>
      <c r="M290" s="5">
        <v>-33333.33</v>
      </c>
      <c r="N290" s="5">
        <v>-33333.33</v>
      </c>
      <c r="O290" s="5">
        <v>0</v>
      </c>
      <c r="P290" s="5">
        <v>0</v>
      </c>
      <c r="Q290" s="5">
        <v>0</v>
      </c>
      <c r="R290" s="5">
        <v>0</v>
      </c>
      <c r="S290" s="5">
        <v>-33333.339999999997</v>
      </c>
      <c r="T290" s="5">
        <v>0</v>
      </c>
      <c r="U290" s="5">
        <v>0</v>
      </c>
      <c r="V290" s="5">
        <v>0</v>
      </c>
      <c r="W290" s="5">
        <v>0</v>
      </c>
      <c r="X290" s="5">
        <v>366666.67</v>
      </c>
      <c r="Y290" s="5">
        <v>-400000</v>
      </c>
      <c r="Z290" s="5">
        <v>0</v>
      </c>
      <c r="AA290" s="5">
        <v>0</v>
      </c>
      <c r="AB290" s="5">
        <v>400000</v>
      </c>
      <c r="AC290" s="5">
        <v>0</v>
      </c>
      <c r="AD290" s="5">
        <v>0</v>
      </c>
      <c r="AE290" s="9">
        <v>400000</v>
      </c>
    </row>
    <row r="291" spans="1:31" hidden="1" x14ac:dyDescent="0.35">
      <c r="A291" t="s">
        <v>79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400000</v>
      </c>
      <c r="Z291" s="5">
        <v>0</v>
      </c>
      <c r="AA291" s="5">
        <v>0</v>
      </c>
      <c r="AB291" s="5">
        <v>-400000</v>
      </c>
      <c r="AC291" s="5">
        <v>0</v>
      </c>
      <c r="AD291" s="5">
        <v>0</v>
      </c>
      <c r="AE291" s="9">
        <v>0</v>
      </c>
    </row>
    <row r="292" spans="1:31" hidden="1" x14ac:dyDescent="0.35">
      <c r="A292" t="s">
        <v>80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5">
        <v>166761</v>
      </c>
      <c r="Z292" s="5">
        <v>0</v>
      </c>
      <c r="AA292" s="5">
        <v>0</v>
      </c>
      <c r="AB292" s="5">
        <v>-166761</v>
      </c>
      <c r="AC292" s="5">
        <v>0</v>
      </c>
      <c r="AD292" s="5">
        <v>0</v>
      </c>
      <c r="AE292" s="8">
        <v>0</v>
      </c>
    </row>
    <row r="293" spans="1:31" hidden="1" x14ac:dyDescent="0.35">
      <c r="A293" s="6" t="s">
        <v>152</v>
      </c>
      <c r="B293" s="7">
        <v>6511298.5999999996</v>
      </c>
      <c r="C293" s="7">
        <v>0</v>
      </c>
      <c r="D293" s="7">
        <v>-103179.15</v>
      </c>
      <c r="E293" s="7">
        <v>-103179.17</v>
      </c>
      <c r="F293" s="7">
        <v>0</v>
      </c>
      <c r="G293" s="7">
        <v>-1960459.13</v>
      </c>
      <c r="H293" s="7">
        <v>-722272.49</v>
      </c>
      <c r="I293" s="7">
        <v>-722272.49</v>
      </c>
      <c r="J293" s="7">
        <v>-30217.91</v>
      </c>
      <c r="K293" s="7">
        <v>-606930.06000000006</v>
      </c>
      <c r="L293" s="7">
        <v>-606930.06000000006</v>
      </c>
      <c r="M293" s="7">
        <v>-6101926.0700000003</v>
      </c>
      <c r="N293" s="7">
        <v>-1217485.17</v>
      </c>
      <c r="O293" s="7">
        <v>-5362.78</v>
      </c>
      <c r="P293" s="7">
        <v>0</v>
      </c>
      <c r="Q293" s="7">
        <v>0</v>
      </c>
      <c r="R293" s="7">
        <v>0</v>
      </c>
      <c r="S293" s="7">
        <v>-1217485.19</v>
      </c>
      <c r="T293" s="7">
        <v>0</v>
      </c>
      <c r="U293" s="7">
        <v>0</v>
      </c>
      <c r="V293" s="7">
        <v>0</v>
      </c>
      <c r="W293" s="7">
        <v>0</v>
      </c>
      <c r="X293" s="7">
        <v>1647848.74</v>
      </c>
      <c r="Y293" s="7">
        <v>0</v>
      </c>
      <c r="Z293" s="7">
        <v>0</v>
      </c>
      <c r="AA293" s="7">
        <v>0</v>
      </c>
      <c r="AB293" s="7">
        <v>0</v>
      </c>
      <c r="AC293" s="7">
        <v>0</v>
      </c>
      <c r="AD293" s="7">
        <v>0</v>
      </c>
      <c r="AE293" s="8">
        <v>-5238552.33</v>
      </c>
    </row>
    <row r="294" spans="1:31" hidden="1" x14ac:dyDescent="0.35">
      <c r="A294" s="3" t="s">
        <v>35</v>
      </c>
    </row>
    <row r="295" spans="1:31" hidden="1" x14ac:dyDescent="0.35">
      <c r="A295" t="s">
        <v>153</v>
      </c>
    </row>
    <row r="296" spans="1:31" hidden="1" x14ac:dyDescent="0.35">
      <c r="A296" t="s">
        <v>53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5">
        <v>0</v>
      </c>
      <c r="AC296" s="5">
        <v>0</v>
      </c>
      <c r="AD296" s="5">
        <v>0</v>
      </c>
      <c r="AE296" s="8">
        <v>0</v>
      </c>
    </row>
    <row r="297" spans="1:31" hidden="1" x14ac:dyDescent="0.35">
      <c r="A297" s="6" t="s">
        <v>154</v>
      </c>
      <c r="B297" s="7">
        <v>0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 s="7">
        <v>0</v>
      </c>
      <c r="AC297" s="7">
        <v>0</v>
      </c>
      <c r="AD297" s="7">
        <v>0</v>
      </c>
      <c r="AE297" s="8">
        <v>0</v>
      </c>
    </row>
    <row r="298" spans="1:31" hidden="1" x14ac:dyDescent="0.35">
      <c r="A298" s="3" t="s">
        <v>35</v>
      </c>
    </row>
    <row r="299" spans="1:31" hidden="1" x14ac:dyDescent="0.35">
      <c r="A299" t="s">
        <v>155</v>
      </c>
    </row>
    <row r="300" spans="1:31" hidden="1" x14ac:dyDescent="0.35">
      <c r="A300" t="s">
        <v>83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5">
        <v>0</v>
      </c>
      <c r="AA300" s="5">
        <v>0</v>
      </c>
      <c r="AB300" s="5">
        <v>0</v>
      </c>
      <c r="AC300" s="5">
        <v>0</v>
      </c>
      <c r="AD300" s="5">
        <v>0</v>
      </c>
      <c r="AE300" s="8">
        <v>0</v>
      </c>
    </row>
    <row r="301" spans="1:31" hidden="1" x14ac:dyDescent="0.35">
      <c r="A301" t="s">
        <v>84</v>
      </c>
      <c r="B301" s="5">
        <v>-279904616.51999998</v>
      </c>
      <c r="C301" s="5">
        <v>0</v>
      </c>
      <c r="D301" s="5">
        <v>435213.91</v>
      </c>
      <c r="E301" s="5">
        <v>435213.91</v>
      </c>
      <c r="F301" s="5">
        <v>0</v>
      </c>
      <c r="G301" s="5">
        <v>435213.9</v>
      </c>
      <c r="H301" s="5">
        <v>435213.91</v>
      </c>
      <c r="I301" s="5">
        <v>435213.91</v>
      </c>
      <c r="J301" s="5">
        <v>435213.91</v>
      </c>
      <c r="K301" s="5">
        <v>435213.9</v>
      </c>
      <c r="L301" s="5">
        <v>435213.91</v>
      </c>
      <c r="M301" s="5">
        <v>-3385057.43</v>
      </c>
      <c r="N301" s="5">
        <v>10739.31</v>
      </c>
      <c r="O301" s="5">
        <v>-5900631.6200000001</v>
      </c>
      <c r="P301" s="5">
        <v>0</v>
      </c>
      <c r="Q301" s="5">
        <v>0</v>
      </c>
      <c r="R301" s="5">
        <v>0</v>
      </c>
      <c r="S301" s="5">
        <v>10739.32</v>
      </c>
      <c r="T301" s="5">
        <v>0</v>
      </c>
      <c r="U301" s="5">
        <v>0</v>
      </c>
      <c r="V301" s="5">
        <v>0</v>
      </c>
      <c r="W301" s="5">
        <v>0</v>
      </c>
      <c r="X301" s="5">
        <v>108177.07</v>
      </c>
      <c r="Y301" s="5">
        <v>0</v>
      </c>
      <c r="Z301" s="5">
        <v>0</v>
      </c>
      <c r="AA301" s="5">
        <v>0</v>
      </c>
      <c r="AB301" s="5">
        <v>0</v>
      </c>
      <c r="AC301" s="5">
        <v>0</v>
      </c>
      <c r="AD301" s="5">
        <v>0</v>
      </c>
      <c r="AE301" s="8">
        <v>-285578938.61000001</v>
      </c>
    </row>
    <row r="302" spans="1:31" hidden="1" x14ac:dyDescent="0.35">
      <c r="A302" t="s">
        <v>85</v>
      </c>
      <c r="B302" s="5">
        <v>-276388498.36000001</v>
      </c>
      <c r="C302" s="5">
        <v>0</v>
      </c>
      <c r="D302" s="5">
        <v>397424.04</v>
      </c>
      <c r="E302" s="5">
        <v>397424.04</v>
      </c>
      <c r="F302" s="5">
        <v>0</v>
      </c>
      <c r="G302" s="5">
        <v>397424.03</v>
      </c>
      <c r="H302" s="5">
        <v>397424.04</v>
      </c>
      <c r="I302" s="5">
        <v>397424.04</v>
      </c>
      <c r="J302" s="5">
        <v>397424.04</v>
      </c>
      <c r="K302" s="5">
        <v>397424.03</v>
      </c>
      <c r="L302" s="5">
        <v>397424.04</v>
      </c>
      <c r="M302" s="5">
        <v>-3422908.66</v>
      </c>
      <c r="N302" s="5">
        <v>-27057.37</v>
      </c>
      <c r="O302" s="5">
        <v>-5901515.4299999997</v>
      </c>
      <c r="P302" s="5">
        <v>0</v>
      </c>
      <c r="Q302" s="5">
        <v>0</v>
      </c>
      <c r="R302" s="5">
        <v>0</v>
      </c>
      <c r="S302" s="5">
        <v>-27057.38</v>
      </c>
      <c r="T302" s="5">
        <v>0</v>
      </c>
      <c r="U302" s="5">
        <v>0</v>
      </c>
      <c r="V302" s="5">
        <v>0</v>
      </c>
      <c r="W302" s="5">
        <v>0</v>
      </c>
      <c r="X302" s="5">
        <v>70329.95</v>
      </c>
      <c r="Y302" s="5">
        <v>0</v>
      </c>
      <c r="Z302" s="5">
        <v>0</v>
      </c>
      <c r="AA302" s="5">
        <v>0</v>
      </c>
      <c r="AB302" s="5">
        <v>0</v>
      </c>
      <c r="AC302" s="5">
        <v>0</v>
      </c>
      <c r="AD302" s="5">
        <v>0</v>
      </c>
      <c r="AE302" s="8">
        <v>-282517314.94999999</v>
      </c>
    </row>
    <row r="303" spans="1:31" hidden="1" x14ac:dyDescent="0.35">
      <c r="A303" t="s">
        <v>86</v>
      </c>
      <c r="B303" s="5">
        <v>718934.77</v>
      </c>
      <c r="C303" s="5">
        <v>0</v>
      </c>
      <c r="D303" s="5">
        <v>41804.269999999997</v>
      </c>
      <c r="E303" s="5">
        <v>41804.269999999997</v>
      </c>
      <c r="F303" s="5">
        <v>0</v>
      </c>
      <c r="G303" s="5">
        <v>41804.26</v>
      </c>
      <c r="H303" s="5">
        <v>41804.269999999997</v>
      </c>
      <c r="I303" s="5">
        <v>41804.269999999997</v>
      </c>
      <c r="J303" s="5">
        <v>41804.26</v>
      </c>
      <c r="K303" s="5">
        <v>41804.26</v>
      </c>
      <c r="L303" s="5">
        <v>41804.269999999997</v>
      </c>
      <c r="M303" s="5">
        <v>79200.84</v>
      </c>
      <c r="N303" s="5">
        <v>45959.44</v>
      </c>
      <c r="O303" s="5">
        <v>-42492.959999999999</v>
      </c>
      <c r="P303" s="5">
        <v>0</v>
      </c>
      <c r="Q303" s="5">
        <v>0</v>
      </c>
      <c r="R303" s="5">
        <v>0</v>
      </c>
      <c r="S303" s="5">
        <v>45959.44</v>
      </c>
      <c r="T303" s="5">
        <v>0</v>
      </c>
      <c r="U303" s="5">
        <v>0</v>
      </c>
      <c r="V303" s="5">
        <v>0</v>
      </c>
      <c r="W303" s="5">
        <v>0</v>
      </c>
      <c r="X303" s="5">
        <v>52883.1</v>
      </c>
      <c r="Y303" s="5">
        <v>0</v>
      </c>
      <c r="Z303" s="5">
        <v>0</v>
      </c>
      <c r="AA303" s="5">
        <v>0</v>
      </c>
      <c r="AB303" s="5">
        <v>0</v>
      </c>
      <c r="AC303" s="5">
        <v>0</v>
      </c>
      <c r="AD303" s="5">
        <v>0</v>
      </c>
      <c r="AE303" s="8">
        <v>1234878.76</v>
      </c>
    </row>
    <row r="304" spans="1:31" hidden="1" x14ac:dyDescent="0.35">
      <c r="A304" t="s">
        <v>87</v>
      </c>
      <c r="B304" s="5">
        <v>-1429125.15</v>
      </c>
      <c r="C304" s="5">
        <v>0</v>
      </c>
      <c r="D304" s="5">
        <v>-40616.199999999997</v>
      </c>
      <c r="E304" s="5">
        <v>-40616.199999999997</v>
      </c>
      <c r="F304" s="5">
        <v>0</v>
      </c>
      <c r="G304" s="5">
        <v>-38608.699999999997</v>
      </c>
      <c r="H304" s="5">
        <v>-39947.040000000001</v>
      </c>
      <c r="I304" s="5">
        <v>-39947.03</v>
      </c>
      <c r="J304" s="5">
        <v>-63216.46</v>
      </c>
      <c r="K304" s="5">
        <v>-43825.27</v>
      </c>
      <c r="L304" s="5">
        <v>-43825.27</v>
      </c>
      <c r="M304" s="5">
        <v>126352.81</v>
      </c>
      <c r="N304" s="5">
        <v>-24916.6</v>
      </c>
      <c r="O304" s="5">
        <v>0</v>
      </c>
      <c r="P304" s="5">
        <v>0</v>
      </c>
      <c r="Q304" s="5">
        <v>0</v>
      </c>
      <c r="R304" s="5">
        <v>0</v>
      </c>
      <c r="S304" s="5">
        <v>-24916.59</v>
      </c>
      <c r="T304" s="5">
        <v>0</v>
      </c>
      <c r="U304" s="5">
        <v>0</v>
      </c>
      <c r="V304" s="5">
        <v>0</v>
      </c>
      <c r="W304" s="5">
        <v>0</v>
      </c>
      <c r="X304" s="5">
        <v>96159.23</v>
      </c>
      <c r="Y304" s="5">
        <v>0</v>
      </c>
      <c r="Z304" s="5">
        <v>0</v>
      </c>
      <c r="AA304" s="5">
        <v>0</v>
      </c>
      <c r="AB304" s="5">
        <v>0</v>
      </c>
      <c r="AC304" s="5">
        <v>0</v>
      </c>
      <c r="AD304" s="5">
        <v>0</v>
      </c>
      <c r="AE304" s="8">
        <v>-1607048.47</v>
      </c>
    </row>
    <row r="305" spans="1:31" hidden="1" x14ac:dyDescent="0.35">
      <c r="A305" t="s">
        <v>89</v>
      </c>
      <c r="B305" s="5">
        <v>324288</v>
      </c>
      <c r="C305" s="5">
        <v>0</v>
      </c>
      <c r="D305" s="5">
        <v>-3544.92</v>
      </c>
      <c r="E305" s="5">
        <v>-3544.91</v>
      </c>
      <c r="F305" s="5">
        <v>0</v>
      </c>
      <c r="G305" s="5">
        <v>-3544.92</v>
      </c>
      <c r="H305" s="5">
        <v>-3544.92</v>
      </c>
      <c r="I305" s="5">
        <v>-3544.91</v>
      </c>
      <c r="J305" s="5">
        <v>-3544.92</v>
      </c>
      <c r="K305" s="5">
        <v>-3544.92</v>
      </c>
      <c r="L305" s="5">
        <v>-3544.91</v>
      </c>
      <c r="M305" s="5">
        <v>-3544.92</v>
      </c>
      <c r="N305" s="5">
        <v>-3544.92</v>
      </c>
      <c r="O305" s="5">
        <v>4627</v>
      </c>
      <c r="P305" s="5">
        <v>0</v>
      </c>
      <c r="Q305" s="5">
        <v>0</v>
      </c>
      <c r="R305" s="5">
        <v>0</v>
      </c>
      <c r="S305" s="5">
        <v>-3544.91</v>
      </c>
      <c r="T305" s="5">
        <v>0</v>
      </c>
      <c r="U305" s="5">
        <v>0</v>
      </c>
      <c r="V305" s="5">
        <v>0</v>
      </c>
      <c r="W305" s="5">
        <v>0</v>
      </c>
      <c r="X305" s="5">
        <v>-3807.92</v>
      </c>
      <c r="Y305" s="5">
        <v>0</v>
      </c>
      <c r="Z305" s="5">
        <v>0</v>
      </c>
      <c r="AA305" s="5">
        <v>0</v>
      </c>
      <c r="AB305" s="5">
        <v>0</v>
      </c>
      <c r="AC305" s="5">
        <v>0</v>
      </c>
      <c r="AD305" s="5">
        <v>0</v>
      </c>
      <c r="AE305" s="8">
        <v>286113</v>
      </c>
    </row>
    <row r="306" spans="1:31" hidden="1" x14ac:dyDescent="0.35">
      <c r="A306" t="s">
        <v>90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5">
        <v>0</v>
      </c>
      <c r="AC306" s="5">
        <v>0</v>
      </c>
      <c r="AD306" s="5">
        <v>0</v>
      </c>
      <c r="AE306" s="8">
        <v>0</v>
      </c>
    </row>
    <row r="307" spans="1:31" hidden="1" x14ac:dyDescent="0.35">
      <c r="A307" s="6" t="s">
        <v>156</v>
      </c>
      <c r="B307" s="7">
        <v>-556679017.25999999</v>
      </c>
      <c r="C307" s="7">
        <v>0</v>
      </c>
      <c r="D307" s="7">
        <v>830281.1</v>
      </c>
      <c r="E307" s="7">
        <v>830281.11</v>
      </c>
      <c r="F307" s="7">
        <v>0</v>
      </c>
      <c r="G307" s="7">
        <v>832288.57</v>
      </c>
      <c r="H307" s="7">
        <v>830950.26</v>
      </c>
      <c r="I307" s="7">
        <v>830950.28</v>
      </c>
      <c r="J307" s="7">
        <v>807680.83</v>
      </c>
      <c r="K307" s="7">
        <v>827072</v>
      </c>
      <c r="L307" s="7">
        <v>827072.04</v>
      </c>
      <c r="M307" s="7">
        <v>-6605957.3600000003</v>
      </c>
      <c r="N307" s="7">
        <v>1179.8599999999999</v>
      </c>
      <c r="O307" s="7">
        <v>-11840013.01</v>
      </c>
      <c r="P307" s="7">
        <v>0</v>
      </c>
      <c r="Q307" s="7">
        <v>0</v>
      </c>
      <c r="R307" s="7">
        <v>0</v>
      </c>
      <c r="S307" s="7">
        <v>1179.8800000000001</v>
      </c>
      <c r="T307" s="7">
        <v>0</v>
      </c>
      <c r="U307" s="7">
        <v>0</v>
      </c>
      <c r="V307" s="7">
        <v>0</v>
      </c>
      <c r="W307" s="7">
        <v>0</v>
      </c>
      <c r="X307" s="7">
        <v>323741.43</v>
      </c>
      <c r="Y307" s="7">
        <v>0</v>
      </c>
      <c r="Z307" s="7">
        <v>0</v>
      </c>
      <c r="AA307" s="7">
        <v>0</v>
      </c>
      <c r="AB307" s="7">
        <v>0</v>
      </c>
      <c r="AC307" s="7">
        <v>0</v>
      </c>
      <c r="AD307" s="7">
        <v>0</v>
      </c>
      <c r="AE307" s="8">
        <v>-568182310.26999998</v>
      </c>
    </row>
    <row r="308" spans="1:31" hidden="1" x14ac:dyDescent="0.35">
      <c r="A308" s="3" t="s">
        <v>35</v>
      </c>
    </row>
    <row r="309" spans="1:31" hidden="1" x14ac:dyDescent="0.35">
      <c r="A309" t="s">
        <v>157</v>
      </c>
    </row>
    <row r="310" spans="1:31" hidden="1" x14ac:dyDescent="0.35">
      <c r="A310" t="s">
        <v>83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5">
        <v>0</v>
      </c>
      <c r="Z310" s="5">
        <v>0</v>
      </c>
      <c r="AA310" s="5">
        <v>0</v>
      </c>
      <c r="AB310" s="5">
        <v>0</v>
      </c>
      <c r="AC310" s="5">
        <v>0</v>
      </c>
      <c r="AD310" s="5">
        <v>0</v>
      </c>
      <c r="AE310" s="8">
        <v>0</v>
      </c>
    </row>
    <row r="311" spans="1:31" hidden="1" x14ac:dyDescent="0.35">
      <c r="A311" t="s">
        <v>85</v>
      </c>
      <c r="B311" s="5">
        <v>-276388498.36000001</v>
      </c>
      <c r="C311" s="5">
        <v>0</v>
      </c>
      <c r="D311" s="5">
        <v>397424.04</v>
      </c>
      <c r="E311" s="5">
        <v>397424.04</v>
      </c>
      <c r="F311" s="5">
        <v>0</v>
      </c>
      <c r="G311" s="5">
        <v>397424.03</v>
      </c>
      <c r="H311" s="5">
        <v>397424.04</v>
      </c>
      <c r="I311" s="5">
        <v>397424.04</v>
      </c>
      <c r="J311" s="5">
        <v>397424.04</v>
      </c>
      <c r="K311" s="5">
        <v>397424.03</v>
      </c>
      <c r="L311" s="5">
        <v>397424.04</v>
      </c>
      <c r="M311" s="5">
        <v>-3422908.66</v>
      </c>
      <c r="N311" s="5">
        <v>-27057.37</v>
      </c>
      <c r="O311" s="5">
        <v>-5901515.4299999997</v>
      </c>
      <c r="P311" s="5">
        <v>0</v>
      </c>
      <c r="Q311" s="5">
        <v>0</v>
      </c>
      <c r="R311" s="5">
        <v>0</v>
      </c>
      <c r="S311" s="5">
        <v>-27057.38</v>
      </c>
      <c r="T311" s="5">
        <v>0</v>
      </c>
      <c r="U311" s="5">
        <v>0</v>
      </c>
      <c r="V311" s="5">
        <v>0</v>
      </c>
      <c r="W311" s="5">
        <v>0</v>
      </c>
      <c r="X311" s="5">
        <v>70329.95</v>
      </c>
      <c r="Y311" s="5">
        <v>0</v>
      </c>
      <c r="Z311" s="5">
        <v>0</v>
      </c>
      <c r="AA311" s="5">
        <v>0</v>
      </c>
      <c r="AB311" s="5">
        <v>0</v>
      </c>
      <c r="AC311" s="5">
        <v>0</v>
      </c>
      <c r="AD311" s="5">
        <v>0</v>
      </c>
      <c r="AE311" s="8">
        <v>-282517314.94999999</v>
      </c>
    </row>
    <row r="312" spans="1:31" hidden="1" x14ac:dyDescent="0.35">
      <c r="A312" t="s">
        <v>86</v>
      </c>
      <c r="B312" s="5">
        <v>718934.77</v>
      </c>
      <c r="C312" s="5">
        <v>0</v>
      </c>
      <c r="D312" s="5">
        <v>41804.269999999997</v>
      </c>
      <c r="E312" s="5">
        <v>41804.269999999997</v>
      </c>
      <c r="F312" s="5">
        <v>0</v>
      </c>
      <c r="G312" s="5">
        <v>41804.26</v>
      </c>
      <c r="H312" s="5">
        <v>41804.269999999997</v>
      </c>
      <c r="I312" s="5">
        <v>41804.269999999997</v>
      </c>
      <c r="J312" s="5">
        <v>41804.26</v>
      </c>
      <c r="K312" s="5">
        <v>41804.26</v>
      </c>
      <c r="L312" s="5">
        <v>41804.269999999997</v>
      </c>
      <c r="M312" s="5">
        <v>79200.84</v>
      </c>
      <c r="N312" s="5">
        <v>45959.44</v>
      </c>
      <c r="O312" s="5">
        <v>-42492.959999999999</v>
      </c>
      <c r="P312" s="5">
        <v>0</v>
      </c>
      <c r="Q312" s="5">
        <v>0</v>
      </c>
      <c r="R312" s="5">
        <v>0</v>
      </c>
      <c r="S312" s="5">
        <v>45959.44</v>
      </c>
      <c r="T312" s="5">
        <v>0</v>
      </c>
      <c r="U312" s="5">
        <v>0</v>
      </c>
      <c r="V312" s="5">
        <v>0</v>
      </c>
      <c r="W312" s="5">
        <v>0</v>
      </c>
      <c r="X312" s="5">
        <v>52883.1</v>
      </c>
      <c r="Y312" s="5">
        <v>0</v>
      </c>
      <c r="Z312" s="5">
        <v>0</v>
      </c>
      <c r="AA312" s="5">
        <v>0</v>
      </c>
      <c r="AB312" s="5">
        <v>0</v>
      </c>
      <c r="AC312" s="5">
        <v>0</v>
      </c>
      <c r="AD312" s="5">
        <v>0</v>
      </c>
      <c r="AE312" s="8">
        <v>1234878.76</v>
      </c>
    </row>
    <row r="313" spans="1:31" hidden="1" x14ac:dyDescent="0.35">
      <c r="A313" t="s">
        <v>87</v>
      </c>
      <c r="B313" s="5">
        <v>-1429125.15</v>
      </c>
      <c r="C313" s="5">
        <v>0</v>
      </c>
      <c r="D313" s="5">
        <v>-40616.199999999997</v>
      </c>
      <c r="E313" s="5">
        <v>-40616.199999999997</v>
      </c>
      <c r="F313" s="5">
        <v>0</v>
      </c>
      <c r="G313" s="5">
        <v>-38608.699999999997</v>
      </c>
      <c r="H313" s="5">
        <v>-39947.040000000001</v>
      </c>
      <c r="I313" s="5">
        <v>-39947.03</v>
      </c>
      <c r="J313" s="5">
        <v>-63216.46</v>
      </c>
      <c r="K313" s="5">
        <v>-43825.27</v>
      </c>
      <c r="L313" s="5">
        <v>-43825.27</v>
      </c>
      <c r="M313" s="5">
        <v>126352.81</v>
      </c>
      <c r="N313" s="5">
        <v>-24916.6</v>
      </c>
      <c r="O313" s="5">
        <v>0</v>
      </c>
      <c r="P313" s="5">
        <v>0</v>
      </c>
      <c r="Q313" s="5">
        <v>0</v>
      </c>
      <c r="R313" s="5">
        <v>0</v>
      </c>
      <c r="S313" s="5">
        <v>-24916.59</v>
      </c>
      <c r="T313" s="5">
        <v>0</v>
      </c>
      <c r="U313" s="5">
        <v>0</v>
      </c>
      <c r="V313" s="5">
        <v>0</v>
      </c>
      <c r="W313" s="5">
        <v>0</v>
      </c>
      <c r="X313" s="5">
        <v>96159.23</v>
      </c>
      <c r="Y313" s="5">
        <v>0</v>
      </c>
      <c r="Z313" s="5">
        <v>0</v>
      </c>
      <c r="AA313" s="5">
        <v>0</v>
      </c>
      <c r="AB313" s="5">
        <v>0</v>
      </c>
      <c r="AC313" s="5">
        <v>0</v>
      </c>
      <c r="AD313" s="5">
        <v>0</v>
      </c>
      <c r="AE313" s="8">
        <v>-1607048.47</v>
      </c>
    </row>
    <row r="314" spans="1:31" hidden="1" x14ac:dyDescent="0.35">
      <c r="A314" t="s">
        <v>88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5">
        <v>0</v>
      </c>
      <c r="Y314" s="5">
        <v>0</v>
      </c>
      <c r="Z314" s="5">
        <v>0</v>
      </c>
      <c r="AA314" s="5">
        <v>0</v>
      </c>
      <c r="AB314" s="5">
        <v>0</v>
      </c>
      <c r="AC314" s="5">
        <v>0</v>
      </c>
      <c r="AD314" s="5">
        <v>0</v>
      </c>
      <c r="AE314" s="8">
        <v>0</v>
      </c>
    </row>
    <row r="315" spans="1:31" hidden="1" x14ac:dyDescent="0.35">
      <c r="A315" t="s">
        <v>89</v>
      </c>
      <c r="B315" s="5">
        <v>324288</v>
      </c>
      <c r="C315" s="5">
        <v>0</v>
      </c>
      <c r="D315" s="5">
        <v>-3544.92</v>
      </c>
      <c r="E315" s="5">
        <v>-3544.91</v>
      </c>
      <c r="F315" s="5">
        <v>0</v>
      </c>
      <c r="G315" s="5">
        <v>-3544.92</v>
      </c>
      <c r="H315" s="5">
        <v>-3544.92</v>
      </c>
      <c r="I315" s="5">
        <v>-3544.91</v>
      </c>
      <c r="J315" s="5">
        <v>-3544.92</v>
      </c>
      <c r="K315" s="5">
        <v>-3544.92</v>
      </c>
      <c r="L315" s="5">
        <v>-3544.91</v>
      </c>
      <c r="M315" s="5">
        <v>-3544.92</v>
      </c>
      <c r="N315" s="5">
        <v>-3544.92</v>
      </c>
      <c r="O315" s="5">
        <v>4627</v>
      </c>
      <c r="P315" s="5">
        <v>0</v>
      </c>
      <c r="Q315" s="5">
        <v>0</v>
      </c>
      <c r="R315" s="5">
        <v>0</v>
      </c>
      <c r="S315" s="5">
        <v>-3544.91</v>
      </c>
      <c r="T315" s="5">
        <v>0</v>
      </c>
      <c r="U315" s="5">
        <v>0</v>
      </c>
      <c r="V315" s="5">
        <v>0</v>
      </c>
      <c r="W315" s="5">
        <v>0</v>
      </c>
      <c r="X315" s="5">
        <v>-3807.92</v>
      </c>
      <c r="Y315" s="5">
        <v>0</v>
      </c>
      <c r="Z315" s="5">
        <v>0</v>
      </c>
      <c r="AA315" s="5">
        <v>0</v>
      </c>
      <c r="AB315" s="5">
        <v>0</v>
      </c>
      <c r="AC315" s="5">
        <v>0</v>
      </c>
      <c r="AD315" s="5">
        <v>0</v>
      </c>
      <c r="AE315" s="8">
        <v>286113</v>
      </c>
    </row>
    <row r="316" spans="1:31" hidden="1" x14ac:dyDescent="0.35">
      <c r="A316" s="6" t="s">
        <v>158</v>
      </c>
      <c r="B316" s="7">
        <v>-276774400.74000001</v>
      </c>
      <c r="C316" s="7">
        <v>0</v>
      </c>
      <c r="D316" s="7">
        <v>395067.19</v>
      </c>
      <c r="E316" s="7">
        <v>395067.2</v>
      </c>
      <c r="F316" s="7">
        <v>0</v>
      </c>
      <c r="G316" s="7">
        <v>397074.67</v>
      </c>
      <c r="H316" s="7">
        <v>395736.35</v>
      </c>
      <c r="I316" s="7">
        <v>395736.37</v>
      </c>
      <c r="J316" s="7">
        <v>372466.92</v>
      </c>
      <c r="K316" s="7">
        <v>391858.1</v>
      </c>
      <c r="L316" s="7">
        <v>391858.13</v>
      </c>
      <c r="M316" s="7">
        <v>-3220899.93</v>
      </c>
      <c r="N316" s="7">
        <v>-9559.4500000000007</v>
      </c>
      <c r="O316" s="7">
        <v>-5939381.3899999997</v>
      </c>
      <c r="P316" s="7">
        <v>0</v>
      </c>
      <c r="Q316" s="7">
        <v>0</v>
      </c>
      <c r="R316" s="7">
        <v>0</v>
      </c>
      <c r="S316" s="7">
        <v>-9559.44</v>
      </c>
      <c r="T316" s="7">
        <v>0</v>
      </c>
      <c r="U316" s="7">
        <v>0</v>
      </c>
      <c r="V316" s="7">
        <v>0</v>
      </c>
      <c r="W316" s="7">
        <v>0</v>
      </c>
      <c r="X316" s="7">
        <v>215564.36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8">
        <v>-282603371.66000003</v>
      </c>
    </row>
    <row r="317" spans="1:31" hidden="1" x14ac:dyDescent="0.35">
      <c r="A317" s="3" t="s">
        <v>35</v>
      </c>
    </row>
    <row r="318" spans="1:31" hidden="1" x14ac:dyDescent="0.35">
      <c r="A318" t="s">
        <v>159</v>
      </c>
    </row>
    <row r="319" spans="1:31" hidden="1" x14ac:dyDescent="0.35">
      <c r="A319" t="s">
        <v>85</v>
      </c>
      <c r="B319" s="5">
        <v>-276388498.36000001</v>
      </c>
      <c r="C319" s="5">
        <v>0</v>
      </c>
      <c r="D319" s="5">
        <v>397424.04</v>
      </c>
      <c r="E319" s="5">
        <v>397424.04</v>
      </c>
      <c r="F319" s="5">
        <v>0</v>
      </c>
      <c r="G319" s="5">
        <v>397424.03</v>
      </c>
      <c r="H319" s="5">
        <v>397424.04</v>
      </c>
      <c r="I319" s="5">
        <v>397424.04</v>
      </c>
      <c r="J319" s="5">
        <v>397424.04</v>
      </c>
      <c r="K319" s="5">
        <v>397424.03</v>
      </c>
      <c r="L319" s="5">
        <v>397424.04</v>
      </c>
      <c r="M319" s="5">
        <v>-3422908.66</v>
      </c>
      <c r="N319" s="5">
        <v>-27057.37</v>
      </c>
      <c r="O319" s="5">
        <v>-5901515.4299999997</v>
      </c>
      <c r="P319" s="5">
        <v>0</v>
      </c>
      <c r="Q319" s="5">
        <v>0</v>
      </c>
      <c r="R319" s="5">
        <v>0</v>
      </c>
      <c r="S319" s="5">
        <v>-27057.38</v>
      </c>
      <c r="T319" s="5">
        <v>0</v>
      </c>
      <c r="U319" s="5">
        <v>0</v>
      </c>
      <c r="V319" s="5">
        <v>0</v>
      </c>
      <c r="W319" s="5">
        <v>0</v>
      </c>
      <c r="X319" s="5">
        <v>70329.95</v>
      </c>
      <c r="Y319" s="5">
        <v>0</v>
      </c>
      <c r="Z319" s="5">
        <v>0</v>
      </c>
      <c r="AA319" s="5">
        <v>0</v>
      </c>
      <c r="AB319" s="5">
        <v>0</v>
      </c>
      <c r="AC319" s="5">
        <v>0</v>
      </c>
      <c r="AD319" s="5">
        <v>0</v>
      </c>
      <c r="AE319" s="8">
        <v>-282517314.94999999</v>
      </c>
    </row>
    <row r="320" spans="1:31" hidden="1" x14ac:dyDescent="0.35">
      <c r="A320" t="s">
        <v>95</v>
      </c>
      <c r="B320" s="5">
        <v>456826.26</v>
      </c>
      <c r="C320" s="5">
        <v>0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185629.25</v>
      </c>
      <c r="N320" s="5">
        <v>20625.47</v>
      </c>
      <c r="O320" s="5">
        <v>8585.91</v>
      </c>
      <c r="P320" s="5">
        <v>0</v>
      </c>
      <c r="Q320" s="5">
        <v>0</v>
      </c>
      <c r="R320" s="5">
        <v>0</v>
      </c>
      <c r="S320" s="5">
        <v>20625.47</v>
      </c>
      <c r="T320" s="5">
        <v>0</v>
      </c>
      <c r="U320" s="5">
        <v>0</v>
      </c>
      <c r="V320" s="5">
        <v>0</v>
      </c>
      <c r="W320" s="5">
        <v>0</v>
      </c>
      <c r="X320" s="5">
        <v>67611.8</v>
      </c>
      <c r="Y320" s="5">
        <v>0</v>
      </c>
      <c r="Z320" s="5">
        <v>0</v>
      </c>
      <c r="AA320" s="5">
        <v>0</v>
      </c>
      <c r="AB320" s="5">
        <v>0</v>
      </c>
      <c r="AC320" s="5">
        <v>0</v>
      </c>
      <c r="AD320" s="5">
        <v>0</v>
      </c>
      <c r="AE320" s="8">
        <v>759904.16</v>
      </c>
    </row>
    <row r="321" spans="1:31" hidden="1" x14ac:dyDescent="0.35">
      <c r="A321" t="s">
        <v>96</v>
      </c>
      <c r="B321" s="5">
        <v>-1031594.22</v>
      </c>
      <c r="C321" s="5">
        <v>0</v>
      </c>
      <c r="D321" s="5">
        <v>-32080.7</v>
      </c>
      <c r="E321" s="5">
        <v>-32080.7</v>
      </c>
      <c r="F321" s="5">
        <v>0</v>
      </c>
      <c r="G321" s="5">
        <v>-31517.43</v>
      </c>
      <c r="H321" s="5">
        <v>-31892.95</v>
      </c>
      <c r="I321" s="5">
        <v>-31892.94</v>
      </c>
      <c r="J321" s="5">
        <v>-77491.87</v>
      </c>
      <c r="K321" s="5">
        <v>-39492.76</v>
      </c>
      <c r="L321" s="5">
        <v>-39492.769999999997</v>
      </c>
      <c r="M321" s="5">
        <v>18232.5</v>
      </c>
      <c r="N321" s="5">
        <v>-33078.85</v>
      </c>
      <c r="O321" s="5">
        <v>0</v>
      </c>
      <c r="P321" s="5">
        <v>0</v>
      </c>
      <c r="Q321" s="5">
        <v>0</v>
      </c>
      <c r="R321" s="5">
        <v>0</v>
      </c>
      <c r="S321" s="5">
        <v>-33078.839999999997</v>
      </c>
      <c r="T321" s="5">
        <v>0</v>
      </c>
      <c r="U321" s="5">
        <v>0</v>
      </c>
      <c r="V321" s="5">
        <v>0</v>
      </c>
      <c r="W321" s="5">
        <v>0</v>
      </c>
      <c r="X321" s="5">
        <v>110461.03</v>
      </c>
      <c r="Y321" s="5">
        <v>0</v>
      </c>
      <c r="Z321" s="5">
        <v>0</v>
      </c>
      <c r="AA321" s="5">
        <v>0</v>
      </c>
      <c r="AB321" s="5">
        <v>0</v>
      </c>
      <c r="AC321" s="5">
        <v>0</v>
      </c>
      <c r="AD321" s="5">
        <v>0</v>
      </c>
      <c r="AE321" s="8">
        <v>-1285000.5</v>
      </c>
    </row>
    <row r="322" spans="1:31" hidden="1" x14ac:dyDescent="0.35">
      <c r="A322" t="s">
        <v>97</v>
      </c>
      <c r="B322" s="5">
        <v>-7961737.6399999997</v>
      </c>
      <c r="C322" s="5">
        <v>0</v>
      </c>
      <c r="D322" s="5">
        <v>0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-23765.040000000001</v>
      </c>
      <c r="K322" s="5">
        <v>-3960.83</v>
      </c>
      <c r="L322" s="5">
        <v>-3960.84</v>
      </c>
      <c r="M322" s="5">
        <v>-246717.39</v>
      </c>
      <c r="N322" s="5">
        <v>-30933.79</v>
      </c>
      <c r="O322" s="5">
        <v>0</v>
      </c>
      <c r="P322" s="5">
        <v>0</v>
      </c>
      <c r="Q322" s="5">
        <v>0</v>
      </c>
      <c r="R322" s="5">
        <v>0</v>
      </c>
      <c r="S322" s="5">
        <v>-30933.79</v>
      </c>
      <c r="T322" s="5">
        <v>0</v>
      </c>
      <c r="U322" s="5">
        <v>0</v>
      </c>
      <c r="V322" s="5">
        <v>0</v>
      </c>
      <c r="W322" s="5">
        <v>0</v>
      </c>
      <c r="X322" s="5">
        <v>-431617.33</v>
      </c>
      <c r="Y322" s="5">
        <v>0</v>
      </c>
      <c r="Z322" s="5">
        <v>0</v>
      </c>
      <c r="AA322" s="5">
        <v>0</v>
      </c>
      <c r="AB322" s="5">
        <v>0</v>
      </c>
      <c r="AC322" s="5">
        <v>0</v>
      </c>
      <c r="AD322" s="5">
        <v>0</v>
      </c>
      <c r="AE322" s="8">
        <v>-8733626.6500000004</v>
      </c>
    </row>
    <row r="323" spans="1:31" hidden="1" x14ac:dyDescent="0.35">
      <c r="A323" t="s">
        <v>88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0</v>
      </c>
      <c r="AB323" s="5">
        <v>0</v>
      </c>
      <c r="AC323" s="5">
        <v>0</v>
      </c>
      <c r="AD323" s="5">
        <v>0</v>
      </c>
      <c r="AE323" s="8">
        <v>0</v>
      </c>
    </row>
    <row r="324" spans="1:31" hidden="1" x14ac:dyDescent="0.35">
      <c r="A324" t="s">
        <v>98</v>
      </c>
      <c r="B324" s="5">
        <v>2924184.31</v>
      </c>
      <c r="C324" s="5">
        <v>0</v>
      </c>
      <c r="D324" s="5">
        <v>-366279.56</v>
      </c>
      <c r="E324" s="5">
        <v>-366279.56</v>
      </c>
      <c r="F324" s="5">
        <v>0</v>
      </c>
      <c r="G324" s="5">
        <v>-366279.57</v>
      </c>
      <c r="H324" s="5">
        <v>-366279.56</v>
      </c>
      <c r="I324" s="5">
        <v>-366279.56</v>
      </c>
      <c r="J324" s="5">
        <v>-366279.56</v>
      </c>
      <c r="K324" s="5">
        <v>-366279.56</v>
      </c>
      <c r="L324" s="5">
        <v>-366279.56</v>
      </c>
      <c r="M324" s="5">
        <v>2137625.5499999998</v>
      </c>
      <c r="N324" s="5">
        <v>-88067.88</v>
      </c>
      <c r="O324" s="5">
        <v>458561.01</v>
      </c>
      <c r="P324" s="5">
        <v>0</v>
      </c>
      <c r="Q324" s="5">
        <v>0</v>
      </c>
      <c r="R324" s="5">
        <v>0</v>
      </c>
      <c r="S324" s="5">
        <v>-88067.88</v>
      </c>
      <c r="T324" s="5">
        <v>0</v>
      </c>
      <c r="U324" s="5">
        <v>0</v>
      </c>
      <c r="V324" s="5">
        <v>0</v>
      </c>
      <c r="W324" s="5">
        <v>0</v>
      </c>
      <c r="X324" s="5">
        <v>-545417.18999999994</v>
      </c>
      <c r="Y324" s="5">
        <v>0</v>
      </c>
      <c r="Z324" s="5">
        <v>0</v>
      </c>
      <c r="AA324" s="5">
        <v>0</v>
      </c>
      <c r="AB324" s="5">
        <v>0</v>
      </c>
      <c r="AC324" s="5">
        <v>0</v>
      </c>
      <c r="AD324" s="5">
        <v>0</v>
      </c>
      <c r="AE324" s="8">
        <v>1868581.43</v>
      </c>
    </row>
    <row r="325" spans="1:31" hidden="1" x14ac:dyDescent="0.35">
      <c r="A325" t="s">
        <v>99</v>
      </c>
      <c r="B325" s="5">
        <v>6214397.3799999999</v>
      </c>
      <c r="C325" s="5">
        <v>0</v>
      </c>
      <c r="D325" s="5">
        <v>122793.02</v>
      </c>
      <c r="E325" s="5">
        <v>122793.01</v>
      </c>
      <c r="F325" s="5">
        <v>0</v>
      </c>
      <c r="G325" s="5">
        <v>122793.02</v>
      </c>
      <c r="H325" s="5">
        <v>122793.01</v>
      </c>
      <c r="I325" s="5">
        <v>122793.02</v>
      </c>
      <c r="J325" s="5">
        <v>122793.02</v>
      </c>
      <c r="K325" s="5">
        <v>122793.01</v>
      </c>
      <c r="L325" s="5">
        <v>122793.02</v>
      </c>
      <c r="M325" s="5">
        <v>122793.01</v>
      </c>
      <c r="N325" s="5">
        <v>122793.02</v>
      </c>
      <c r="O325" s="5">
        <v>0</v>
      </c>
      <c r="P325" s="5">
        <v>0</v>
      </c>
      <c r="Q325" s="5">
        <v>0</v>
      </c>
      <c r="R325" s="5">
        <v>0</v>
      </c>
      <c r="S325" s="5">
        <v>122793.01</v>
      </c>
      <c r="T325" s="5">
        <v>0</v>
      </c>
      <c r="U325" s="5">
        <v>0</v>
      </c>
      <c r="V325" s="5">
        <v>0</v>
      </c>
      <c r="W325" s="5">
        <v>0</v>
      </c>
      <c r="X325" s="5">
        <v>-856612.08</v>
      </c>
      <c r="Y325" s="5">
        <v>0</v>
      </c>
      <c r="Z325" s="5">
        <v>0</v>
      </c>
      <c r="AA325" s="5">
        <v>0</v>
      </c>
      <c r="AB325" s="5">
        <v>0</v>
      </c>
      <c r="AC325" s="5">
        <v>0</v>
      </c>
      <c r="AD325" s="5">
        <v>0</v>
      </c>
      <c r="AE325" s="8">
        <v>6708508.4699999997</v>
      </c>
    </row>
    <row r="326" spans="1:31" hidden="1" x14ac:dyDescent="0.35">
      <c r="A326" t="s">
        <v>100</v>
      </c>
      <c r="B326" s="5">
        <v>-433828.28</v>
      </c>
      <c r="C326" s="5">
        <v>0</v>
      </c>
      <c r="D326" s="5">
        <v>-10378.030000000001</v>
      </c>
      <c r="E326" s="5">
        <v>-10378.030000000001</v>
      </c>
      <c r="F326" s="5">
        <v>0</v>
      </c>
      <c r="G326" s="5">
        <v>-10378.030000000001</v>
      </c>
      <c r="H326" s="5">
        <v>-10378.030000000001</v>
      </c>
      <c r="I326" s="5">
        <v>-10378.030000000001</v>
      </c>
      <c r="J326" s="5">
        <v>-10378.040000000001</v>
      </c>
      <c r="K326" s="5">
        <v>-10378.030000000001</v>
      </c>
      <c r="L326" s="5">
        <v>-10378.030000000001</v>
      </c>
      <c r="M326" s="5">
        <v>-88667.99</v>
      </c>
      <c r="N326" s="5">
        <v>-19076.91</v>
      </c>
      <c r="O326" s="5">
        <v>17195.32</v>
      </c>
      <c r="P326" s="5">
        <v>0</v>
      </c>
      <c r="Q326" s="5">
        <v>0</v>
      </c>
      <c r="R326" s="5">
        <v>0</v>
      </c>
      <c r="S326" s="5">
        <v>-19076.919999999998</v>
      </c>
      <c r="T326" s="5">
        <v>0</v>
      </c>
      <c r="U326" s="5">
        <v>0</v>
      </c>
      <c r="V326" s="5">
        <v>0</v>
      </c>
      <c r="W326" s="5">
        <v>0</v>
      </c>
      <c r="X326" s="5">
        <v>-14255.13</v>
      </c>
      <c r="Y326" s="5">
        <v>0</v>
      </c>
      <c r="Z326" s="5">
        <v>0</v>
      </c>
      <c r="AA326" s="5">
        <v>0</v>
      </c>
      <c r="AB326" s="5">
        <v>0</v>
      </c>
      <c r="AC326" s="5">
        <v>0</v>
      </c>
      <c r="AD326" s="5">
        <v>0</v>
      </c>
      <c r="AE326" s="8">
        <v>-640734.16</v>
      </c>
    </row>
    <row r="327" spans="1:31" hidden="1" x14ac:dyDescent="0.35">
      <c r="A327" t="s">
        <v>101</v>
      </c>
      <c r="B327" s="5">
        <v>589266.04</v>
      </c>
      <c r="C327" s="5">
        <v>0</v>
      </c>
      <c r="D327" s="5">
        <v>28204.59</v>
      </c>
      <c r="E327" s="5">
        <v>28204.59</v>
      </c>
      <c r="F327" s="5">
        <v>0</v>
      </c>
      <c r="G327" s="5">
        <v>28204.6</v>
      </c>
      <c r="H327" s="5">
        <v>28204.59</v>
      </c>
      <c r="I327" s="5">
        <v>28204.59</v>
      </c>
      <c r="J327" s="5">
        <v>28204.59</v>
      </c>
      <c r="K327" s="5">
        <v>28204.59</v>
      </c>
      <c r="L327" s="5">
        <v>28204.59</v>
      </c>
      <c r="M327" s="5">
        <v>88548.99</v>
      </c>
      <c r="N327" s="5">
        <v>34909.519999999997</v>
      </c>
      <c r="O327" s="5">
        <v>80459.19</v>
      </c>
      <c r="P327" s="5">
        <v>0</v>
      </c>
      <c r="Q327" s="5">
        <v>0</v>
      </c>
      <c r="R327" s="5">
        <v>0</v>
      </c>
      <c r="S327" s="5">
        <v>34909.53</v>
      </c>
      <c r="T327" s="5">
        <v>0</v>
      </c>
      <c r="U327" s="5">
        <v>0</v>
      </c>
      <c r="V327" s="5">
        <v>0</v>
      </c>
      <c r="W327" s="5">
        <v>0</v>
      </c>
      <c r="X327" s="5">
        <v>-189686.64</v>
      </c>
      <c r="Y327" s="5">
        <v>0</v>
      </c>
      <c r="Z327" s="5">
        <v>0</v>
      </c>
      <c r="AA327" s="5">
        <v>0</v>
      </c>
      <c r="AB327" s="5">
        <v>0</v>
      </c>
      <c r="AC327" s="5">
        <v>0</v>
      </c>
      <c r="AD327" s="5">
        <v>0</v>
      </c>
      <c r="AE327" s="8">
        <v>864043.36</v>
      </c>
    </row>
    <row r="328" spans="1:31" hidden="1" x14ac:dyDescent="0.35">
      <c r="A328" t="s">
        <v>102</v>
      </c>
      <c r="B328" s="5">
        <v>3935403.41</v>
      </c>
      <c r="C328" s="5">
        <v>0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5">
        <v>0</v>
      </c>
      <c r="AC328" s="5">
        <v>0</v>
      </c>
      <c r="AD328" s="5">
        <v>0</v>
      </c>
      <c r="AE328" s="8">
        <v>3935403.41</v>
      </c>
    </row>
    <row r="329" spans="1:31" hidden="1" x14ac:dyDescent="0.35">
      <c r="A329" t="s">
        <v>103</v>
      </c>
      <c r="B329" s="5">
        <v>-3935403.41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0</v>
      </c>
      <c r="AB329" s="5">
        <v>0</v>
      </c>
      <c r="AC329" s="5">
        <v>0</v>
      </c>
      <c r="AD329" s="5">
        <v>0</v>
      </c>
      <c r="AE329" s="8">
        <v>-3935403.41</v>
      </c>
    </row>
    <row r="330" spans="1:31" hidden="1" x14ac:dyDescent="0.35">
      <c r="A330" s="6" t="s">
        <v>160</v>
      </c>
      <c r="B330" s="7">
        <v>-275630984.50999999</v>
      </c>
      <c r="C330" s="7">
        <v>0</v>
      </c>
      <c r="D330" s="7">
        <v>139683.35999999999</v>
      </c>
      <c r="E330" s="7">
        <v>139683.35</v>
      </c>
      <c r="F330" s="7">
        <v>0</v>
      </c>
      <c r="G330" s="7">
        <v>140246.62</v>
      </c>
      <c r="H330" s="7">
        <v>139871.1</v>
      </c>
      <c r="I330" s="7">
        <v>139871.12</v>
      </c>
      <c r="J330" s="7">
        <v>70507.14</v>
      </c>
      <c r="K330" s="7">
        <v>128310.45</v>
      </c>
      <c r="L330" s="7">
        <v>128310.45</v>
      </c>
      <c r="M330" s="7">
        <v>-1205464.74</v>
      </c>
      <c r="N330" s="7">
        <v>-19886.79</v>
      </c>
      <c r="O330" s="7">
        <v>-5336714</v>
      </c>
      <c r="P330" s="7">
        <v>0</v>
      </c>
      <c r="Q330" s="7">
        <v>0</v>
      </c>
      <c r="R330" s="7">
        <v>0</v>
      </c>
      <c r="S330" s="7">
        <v>-19886.8</v>
      </c>
      <c r="T330" s="7">
        <v>0</v>
      </c>
      <c r="U330" s="7">
        <v>0</v>
      </c>
      <c r="V330" s="7">
        <v>0</v>
      </c>
      <c r="W330" s="7">
        <v>0</v>
      </c>
      <c r="X330" s="7">
        <v>-1789185.59</v>
      </c>
      <c r="Y330" s="7">
        <v>0</v>
      </c>
      <c r="Z330" s="7">
        <v>0</v>
      </c>
      <c r="AA330" s="7">
        <v>0</v>
      </c>
      <c r="AB330" s="7">
        <v>0</v>
      </c>
      <c r="AC330" s="7">
        <v>0</v>
      </c>
      <c r="AD330" s="7">
        <v>0</v>
      </c>
      <c r="AE330" s="8">
        <v>-282975638.83999997</v>
      </c>
    </row>
    <row r="331" spans="1:31" hidden="1" x14ac:dyDescent="0.35">
      <c r="A331" s="3" t="s">
        <v>35</v>
      </c>
    </row>
    <row r="332" spans="1:31" hidden="1" x14ac:dyDescent="0.35">
      <c r="A332" t="s">
        <v>161</v>
      </c>
    </row>
    <row r="333" spans="1:31" hidden="1" x14ac:dyDescent="0.35">
      <c r="A333" t="s">
        <v>162</v>
      </c>
      <c r="B333" s="5">
        <v>542744.30000000005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-38767.449999999997</v>
      </c>
      <c r="Y333" s="5">
        <v>0</v>
      </c>
      <c r="Z333" s="5">
        <v>0</v>
      </c>
      <c r="AA333" s="5">
        <v>0</v>
      </c>
      <c r="AB333" s="5">
        <v>0</v>
      </c>
      <c r="AC333" s="5">
        <v>0</v>
      </c>
      <c r="AD333" s="5">
        <v>0</v>
      </c>
      <c r="AE333" s="8">
        <v>503976.85</v>
      </c>
    </row>
    <row r="334" spans="1:31" hidden="1" x14ac:dyDescent="0.35">
      <c r="A334" s="6" t="s">
        <v>163</v>
      </c>
      <c r="B334" s="7">
        <v>542744.30000000005</v>
      </c>
      <c r="C334" s="7">
        <v>0</v>
      </c>
      <c r="D334" s="7">
        <v>0</v>
      </c>
      <c r="E334" s="7">
        <v>0</v>
      </c>
      <c r="F334" s="7">
        <v>0</v>
      </c>
      <c r="G334" s="7">
        <v>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7">
        <v>0</v>
      </c>
      <c r="N334" s="7">
        <v>0</v>
      </c>
      <c r="O334" s="7">
        <v>0</v>
      </c>
      <c r="P334" s="7">
        <v>0</v>
      </c>
      <c r="Q334" s="7">
        <v>0</v>
      </c>
      <c r="R334" s="7">
        <v>0</v>
      </c>
      <c r="S334" s="7">
        <v>0</v>
      </c>
      <c r="T334" s="7">
        <v>0</v>
      </c>
      <c r="U334" s="7">
        <v>0</v>
      </c>
      <c r="V334" s="7">
        <v>0</v>
      </c>
      <c r="W334" s="7">
        <v>0</v>
      </c>
      <c r="X334" s="7">
        <v>-38767.449999999997</v>
      </c>
      <c r="Y334" s="7">
        <v>0</v>
      </c>
      <c r="Z334" s="7">
        <v>0</v>
      </c>
      <c r="AA334" s="7">
        <v>0</v>
      </c>
      <c r="AB334" s="7">
        <v>0</v>
      </c>
      <c r="AC334" s="7">
        <v>0</v>
      </c>
      <c r="AD334" s="7">
        <v>0</v>
      </c>
      <c r="AE334" s="8">
        <v>503976.85</v>
      </c>
    </row>
    <row r="335" spans="1:31" hidden="1" x14ac:dyDescent="0.35">
      <c r="A335" s="3" t="s">
        <v>35</v>
      </c>
    </row>
    <row r="336" spans="1:31" hidden="1" x14ac:dyDescent="0.35">
      <c r="A336" t="s">
        <v>164</v>
      </c>
    </row>
    <row r="337" spans="1:31" hidden="1" x14ac:dyDescent="0.35">
      <c r="A337" t="s">
        <v>90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0</v>
      </c>
      <c r="AB337" s="5">
        <v>0</v>
      </c>
      <c r="AC337" s="5">
        <v>0</v>
      </c>
      <c r="AD337" s="5">
        <v>0</v>
      </c>
      <c r="AE337" s="8">
        <v>0</v>
      </c>
    </row>
    <row r="338" spans="1:31" hidden="1" x14ac:dyDescent="0.35">
      <c r="A338" s="6" t="s">
        <v>165</v>
      </c>
      <c r="B338" s="7">
        <v>0</v>
      </c>
      <c r="C338" s="7">
        <v>0</v>
      </c>
      <c r="D338" s="7">
        <v>0</v>
      </c>
      <c r="E338" s="7">
        <v>0</v>
      </c>
      <c r="F338" s="7">
        <v>0</v>
      </c>
      <c r="G338" s="7">
        <v>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7">
        <v>0</v>
      </c>
      <c r="N338" s="7">
        <v>0</v>
      </c>
      <c r="O338" s="7">
        <v>0</v>
      </c>
      <c r="P338" s="7">
        <v>0</v>
      </c>
      <c r="Q338" s="7">
        <v>0</v>
      </c>
      <c r="R338" s="7">
        <v>0</v>
      </c>
      <c r="S338" s="7">
        <v>0</v>
      </c>
      <c r="T338" s="7">
        <v>0</v>
      </c>
      <c r="U338" s="7">
        <v>0</v>
      </c>
      <c r="V338" s="7">
        <v>0</v>
      </c>
      <c r="W338" s="7">
        <v>0</v>
      </c>
      <c r="X338" s="7">
        <v>0</v>
      </c>
      <c r="Y338" s="7">
        <v>0</v>
      </c>
      <c r="Z338" s="7">
        <v>0</v>
      </c>
      <c r="AA338" s="7">
        <v>0</v>
      </c>
      <c r="AB338" s="7">
        <v>0</v>
      </c>
      <c r="AC338" s="7">
        <v>0</v>
      </c>
      <c r="AD338" s="7">
        <v>0</v>
      </c>
      <c r="AE338" s="8">
        <v>0</v>
      </c>
    </row>
    <row r="339" spans="1:31" hidden="1" x14ac:dyDescent="0.35">
      <c r="A339" s="3" t="s">
        <v>35</v>
      </c>
    </row>
    <row r="340" spans="1:31" hidden="1" x14ac:dyDescent="0.35">
      <c r="A340" t="s">
        <v>166</v>
      </c>
    </row>
    <row r="341" spans="1:31" hidden="1" x14ac:dyDescent="0.35">
      <c r="A341" t="s">
        <v>109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32111613.309999999</v>
      </c>
      <c r="Z341" s="5">
        <v>0</v>
      </c>
      <c r="AA341" s="5">
        <v>0</v>
      </c>
      <c r="AB341" s="5">
        <v>0</v>
      </c>
      <c r="AC341" s="5">
        <v>0</v>
      </c>
      <c r="AD341" s="5">
        <v>0</v>
      </c>
      <c r="AE341" s="8">
        <v>32111613.309999999</v>
      </c>
    </row>
    <row r="342" spans="1:31" hidden="1" x14ac:dyDescent="0.35">
      <c r="A342" t="s">
        <v>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65952.62</v>
      </c>
      <c r="Y342" s="5">
        <v>5862802.9199999999</v>
      </c>
      <c r="Z342" s="5">
        <v>0</v>
      </c>
      <c r="AA342" s="5">
        <v>0</v>
      </c>
      <c r="AB342" s="5">
        <v>0</v>
      </c>
      <c r="AC342" s="5">
        <v>0</v>
      </c>
      <c r="AD342" s="5">
        <v>0</v>
      </c>
      <c r="AE342" s="8">
        <v>5928755.54</v>
      </c>
    </row>
    <row r="343" spans="1:31" hidden="1" x14ac:dyDescent="0.35">
      <c r="A343" t="s">
        <v>44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-294166.36</v>
      </c>
      <c r="Y343" s="5">
        <v>311594.83</v>
      </c>
      <c r="Z343" s="5">
        <v>0</v>
      </c>
      <c r="AA343" s="5">
        <v>0</v>
      </c>
      <c r="AB343" s="5">
        <v>0</v>
      </c>
      <c r="AC343" s="5">
        <v>0</v>
      </c>
      <c r="AD343" s="5">
        <v>0</v>
      </c>
      <c r="AE343" s="8">
        <v>17428.47</v>
      </c>
    </row>
    <row r="344" spans="1:31" hidden="1" x14ac:dyDescent="0.35">
      <c r="A344" t="s">
        <v>110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3414.22</v>
      </c>
      <c r="Y344" s="5">
        <v>785271.11</v>
      </c>
      <c r="Z344" s="5">
        <v>0</v>
      </c>
      <c r="AA344" s="5">
        <v>0</v>
      </c>
      <c r="AB344" s="5">
        <v>0</v>
      </c>
      <c r="AC344" s="5">
        <v>0</v>
      </c>
      <c r="AD344" s="5">
        <v>0</v>
      </c>
      <c r="AE344" s="8">
        <v>788685.33</v>
      </c>
    </row>
    <row r="345" spans="1:31" hidden="1" x14ac:dyDescent="0.35">
      <c r="A345" t="s">
        <v>111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-990593.42</v>
      </c>
      <c r="Y345" s="5">
        <v>16285659.689999999</v>
      </c>
      <c r="Z345" s="5">
        <v>0</v>
      </c>
      <c r="AA345" s="5">
        <v>0</v>
      </c>
      <c r="AB345" s="5">
        <v>0</v>
      </c>
      <c r="AC345" s="5">
        <v>0</v>
      </c>
      <c r="AD345" s="5">
        <v>0</v>
      </c>
      <c r="AE345" s="8">
        <v>15295066.27</v>
      </c>
    </row>
    <row r="346" spans="1:31" hidden="1" x14ac:dyDescent="0.35">
      <c r="A346" t="s">
        <v>112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1927221.23</v>
      </c>
      <c r="Z346" s="5">
        <v>0</v>
      </c>
      <c r="AA346" s="5">
        <v>0</v>
      </c>
      <c r="AB346" s="5">
        <v>0</v>
      </c>
      <c r="AC346" s="5">
        <v>0</v>
      </c>
      <c r="AD346" s="5">
        <v>0</v>
      </c>
      <c r="AE346" s="8">
        <v>1927221.23</v>
      </c>
    </row>
    <row r="347" spans="1:31" hidden="1" x14ac:dyDescent="0.35">
      <c r="A347" t="s">
        <v>57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v>0</v>
      </c>
      <c r="AC347" s="5">
        <v>0</v>
      </c>
      <c r="AD347" s="5">
        <v>0</v>
      </c>
      <c r="AE347" s="8">
        <v>0</v>
      </c>
    </row>
    <row r="348" spans="1:31" hidden="1" x14ac:dyDescent="0.35">
      <c r="A348" t="s">
        <v>113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4644893</v>
      </c>
      <c r="Y348" s="5">
        <v>43998320.100000001</v>
      </c>
      <c r="Z348" s="5">
        <v>0</v>
      </c>
      <c r="AA348" s="5">
        <v>0</v>
      </c>
      <c r="AB348" s="5">
        <v>0</v>
      </c>
      <c r="AC348" s="5">
        <v>0</v>
      </c>
      <c r="AD348" s="5">
        <v>0</v>
      </c>
      <c r="AE348" s="8">
        <v>48643213.100000001</v>
      </c>
    </row>
    <row r="349" spans="1:31" x14ac:dyDescent="0.35">
      <c r="A349" t="s">
        <v>51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-3028559</v>
      </c>
      <c r="X349" s="5">
        <v>139532</v>
      </c>
      <c r="Y349" s="5">
        <v>930129</v>
      </c>
      <c r="Z349" s="5">
        <v>0</v>
      </c>
      <c r="AA349" s="5">
        <v>0</v>
      </c>
      <c r="AB349" s="5">
        <v>0</v>
      </c>
      <c r="AC349" s="5">
        <v>0</v>
      </c>
      <c r="AD349" s="5">
        <v>0</v>
      </c>
      <c r="AE349" s="9">
        <v>-1958898</v>
      </c>
    </row>
    <row r="350" spans="1:31" hidden="1" x14ac:dyDescent="0.35">
      <c r="A350" t="s">
        <v>52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0</v>
      </c>
      <c r="V350" s="5">
        <v>0</v>
      </c>
      <c r="W350" s="5">
        <v>3364261</v>
      </c>
      <c r="X350" s="5">
        <v>0</v>
      </c>
      <c r="Y350" s="5">
        <v>0</v>
      </c>
      <c r="Z350" s="5">
        <v>0</v>
      </c>
      <c r="AA350" s="5">
        <v>0</v>
      </c>
      <c r="AB350" s="5">
        <v>0</v>
      </c>
      <c r="AC350" s="5">
        <v>0</v>
      </c>
      <c r="AD350" s="5">
        <v>0</v>
      </c>
      <c r="AE350" s="9">
        <v>3364261</v>
      </c>
    </row>
    <row r="351" spans="1:31" hidden="1" x14ac:dyDescent="0.35">
      <c r="A351" t="s">
        <v>115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0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0</v>
      </c>
      <c r="AB351" s="5">
        <v>0</v>
      </c>
      <c r="AC351" s="5">
        <v>0</v>
      </c>
      <c r="AD351" s="5">
        <v>0</v>
      </c>
      <c r="AE351" s="8">
        <v>0</v>
      </c>
    </row>
    <row r="352" spans="1:31" hidden="1" x14ac:dyDescent="0.35">
      <c r="A352" t="s">
        <v>116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5">
        <v>0</v>
      </c>
      <c r="AC352" s="5">
        <v>0</v>
      </c>
      <c r="AD352" s="5">
        <v>0</v>
      </c>
      <c r="AE352" s="8">
        <v>0</v>
      </c>
    </row>
    <row r="353" spans="1:31" hidden="1" x14ac:dyDescent="0.35">
      <c r="A353" s="6" t="s">
        <v>167</v>
      </c>
      <c r="B353" s="7">
        <v>0</v>
      </c>
      <c r="C353" s="7">
        <v>0</v>
      </c>
      <c r="D353" s="7">
        <v>0</v>
      </c>
      <c r="E353" s="7">
        <v>0</v>
      </c>
      <c r="F353" s="7">
        <v>0</v>
      </c>
      <c r="G353" s="7">
        <v>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7">
        <v>0</v>
      </c>
      <c r="N353" s="7">
        <v>0</v>
      </c>
      <c r="O353" s="7">
        <v>0</v>
      </c>
      <c r="P353" s="7">
        <v>0</v>
      </c>
      <c r="Q353" s="7">
        <v>0</v>
      </c>
      <c r="R353" s="7">
        <v>0</v>
      </c>
      <c r="S353" s="7">
        <v>0</v>
      </c>
      <c r="T353" s="7">
        <v>0</v>
      </c>
      <c r="U353" s="7">
        <v>0</v>
      </c>
      <c r="V353" s="7">
        <v>0</v>
      </c>
      <c r="W353" s="7">
        <v>335702</v>
      </c>
      <c r="X353" s="7">
        <v>3569032.06</v>
      </c>
      <c r="Y353" s="7">
        <v>102212612.19</v>
      </c>
      <c r="Z353" s="7">
        <v>0</v>
      </c>
      <c r="AA353" s="7">
        <v>0</v>
      </c>
      <c r="AB353" s="7">
        <v>0</v>
      </c>
      <c r="AC353" s="7">
        <v>0</v>
      </c>
      <c r="AD353" s="7">
        <v>0</v>
      </c>
      <c r="AE353" s="8">
        <v>106117346.25</v>
      </c>
    </row>
    <row r="354" spans="1:31" hidden="1" x14ac:dyDescent="0.35">
      <c r="A354" s="3" t="s">
        <v>35</v>
      </c>
    </row>
    <row r="355" spans="1:31" hidden="1" x14ac:dyDescent="0.35">
      <c r="A355" t="s">
        <v>168</v>
      </c>
    </row>
    <row r="356" spans="1:31" hidden="1" x14ac:dyDescent="0.35">
      <c r="A356" t="s">
        <v>109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32111613.309999999</v>
      </c>
      <c r="Z356" s="5">
        <v>0</v>
      </c>
      <c r="AA356" s="5">
        <v>0</v>
      </c>
      <c r="AB356" s="5">
        <v>0</v>
      </c>
      <c r="AC356" s="5">
        <v>0</v>
      </c>
      <c r="AD356" s="5">
        <v>0</v>
      </c>
      <c r="AE356" s="8">
        <v>32111613.309999999</v>
      </c>
    </row>
    <row r="357" spans="1:31" hidden="1" x14ac:dyDescent="0.35">
      <c r="A357" t="s">
        <v>39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</v>
      </c>
      <c r="X357" s="5">
        <v>65952.62</v>
      </c>
      <c r="Y357" s="5">
        <v>5862802.9199999999</v>
      </c>
      <c r="Z357" s="5">
        <v>0</v>
      </c>
      <c r="AA357" s="5">
        <v>0</v>
      </c>
      <c r="AB357" s="5">
        <v>0</v>
      </c>
      <c r="AC357" s="5">
        <v>0</v>
      </c>
      <c r="AD357" s="5">
        <v>0</v>
      </c>
      <c r="AE357" s="8">
        <v>5928755.54</v>
      </c>
    </row>
    <row r="358" spans="1:31" hidden="1" x14ac:dyDescent="0.35">
      <c r="A358" t="s">
        <v>44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-294166.36</v>
      </c>
      <c r="Y358" s="5">
        <v>311594.83</v>
      </c>
      <c r="Z358" s="5">
        <v>0</v>
      </c>
      <c r="AA358" s="5">
        <v>0</v>
      </c>
      <c r="AB358" s="5">
        <v>-311594.83</v>
      </c>
      <c r="AC358" s="5">
        <v>0</v>
      </c>
      <c r="AD358" s="5">
        <v>0</v>
      </c>
      <c r="AE358" s="8">
        <v>-294166.36</v>
      </c>
    </row>
    <row r="359" spans="1:31" hidden="1" x14ac:dyDescent="0.35">
      <c r="A359" t="s">
        <v>110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3414.22</v>
      </c>
      <c r="Y359" s="5">
        <v>785271.11</v>
      </c>
      <c r="Z359" s="5">
        <v>0</v>
      </c>
      <c r="AA359" s="5">
        <v>0</v>
      </c>
      <c r="AB359" s="5">
        <v>0</v>
      </c>
      <c r="AC359" s="5">
        <v>0</v>
      </c>
      <c r="AD359" s="5">
        <v>0</v>
      </c>
      <c r="AE359" s="8">
        <v>788685.33</v>
      </c>
    </row>
    <row r="360" spans="1:31" hidden="1" x14ac:dyDescent="0.35">
      <c r="A360" t="s">
        <v>111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0</v>
      </c>
      <c r="X360" s="5">
        <v>-990593.42</v>
      </c>
      <c r="Y360" s="5">
        <v>16285659.689999999</v>
      </c>
      <c r="Z360" s="5">
        <v>0</v>
      </c>
      <c r="AA360" s="5">
        <v>0</v>
      </c>
      <c r="AB360" s="5">
        <v>0</v>
      </c>
      <c r="AC360" s="5">
        <v>0</v>
      </c>
      <c r="AD360" s="5">
        <v>0</v>
      </c>
      <c r="AE360" s="8">
        <v>15295066.27</v>
      </c>
    </row>
    <row r="361" spans="1:31" hidden="1" x14ac:dyDescent="0.35">
      <c r="A361" t="s">
        <v>112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-59303.95</v>
      </c>
      <c r="Y361" s="5">
        <v>1927221.23</v>
      </c>
      <c r="Z361" s="5">
        <v>0</v>
      </c>
      <c r="AA361" s="5">
        <v>0</v>
      </c>
      <c r="AB361" s="5">
        <v>0</v>
      </c>
      <c r="AC361" s="5">
        <v>0</v>
      </c>
      <c r="AD361" s="5">
        <v>0</v>
      </c>
      <c r="AE361" s="8">
        <v>1867917.28</v>
      </c>
    </row>
    <row r="362" spans="1:31" hidden="1" x14ac:dyDescent="0.35">
      <c r="A362" t="s">
        <v>113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4644893</v>
      </c>
      <c r="Y362" s="5">
        <v>43998320.100000001</v>
      </c>
      <c r="Z362" s="5">
        <v>0</v>
      </c>
      <c r="AA362" s="5">
        <v>0</v>
      </c>
      <c r="AB362" s="5">
        <v>0</v>
      </c>
      <c r="AC362" s="5">
        <v>0</v>
      </c>
      <c r="AD362" s="5">
        <v>0</v>
      </c>
      <c r="AE362" s="8">
        <v>48643213.100000001</v>
      </c>
    </row>
    <row r="363" spans="1:31" x14ac:dyDescent="0.35">
      <c r="A363" t="s">
        <v>51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-3028559</v>
      </c>
      <c r="X363" s="5">
        <v>139532</v>
      </c>
      <c r="Y363" s="5">
        <v>930129</v>
      </c>
      <c r="Z363" s="5">
        <v>0</v>
      </c>
      <c r="AA363" s="5">
        <v>0</v>
      </c>
      <c r="AB363" s="5">
        <v>0</v>
      </c>
      <c r="AC363" s="5">
        <v>0</v>
      </c>
      <c r="AD363" s="5">
        <v>0</v>
      </c>
      <c r="AE363" s="9">
        <v>-1958898</v>
      </c>
    </row>
    <row r="364" spans="1:31" hidden="1" x14ac:dyDescent="0.35">
      <c r="A364" t="s">
        <v>52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0</v>
      </c>
      <c r="W364" s="5">
        <v>3364261</v>
      </c>
      <c r="X364" s="5">
        <v>0</v>
      </c>
      <c r="Y364" s="5">
        <v>0</v>
      </c>
      <c r="Z364" s="5">
        <v>0</v>
      </c>
      <c r="AA364" s="5">
        <v>0</v>
      </c>
      <c r="AB364" s="5">
        <v>0</v>
      </c>
      <c r="AC364" s="5">
        <v>0</v>
      </c>
      <c r="AD364" s="5">
        <v>0</v>
      </c>
      <c r="AE364" s="9">
        <v>3364261</v>
      </c>
    </row>
    <row r="365" spans="1:31" hidden="1" x14ac:dyDescent="0.35">
      <c r="A365" t="s">
        <v>115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v>0</v>
      </c>
      <c r="AB365" s="5">
        <v>-6038694.4900000002</v>
      </c>
      <c r="AC365" s="5">
        <v>0</v>
      </c>
      <c r="AD365" s="5">
        <v>0</v>
      </c>
      <c r="AE365" s="8">
        <v>-6038694.4900000002</v>
      </c>
    </row>
    <row r="366" spans="1:31" hidden="1" x14ac:dyDescent="0.35">
      <c r="A366" t="s">
        <v>116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5">
        <v>0</v>
      </c>
      <c r="AC366" s="5">
        <v>0</v>
      </c>
      <c r="AD366" s="5">
        <v>0</v>
      </c>
      <c r="AE366" s="8">
        <v>0</v>
      </c>
    </row>
    <row r="367" spans="1:31" hidden="1" x14ac:dyDescent="0.35">
      <c r="A367" s="6" t="s">
        <v>169</v>
      </c>
      <c r="B367" s="7">
        <v>0</v>
      </c>
      <c r="C367" s="7">
        <v>0</v>
      </c>
      <c r="D367" s="7">
        <v>0</v>
      </c>
      <c r="E367" s="7">
        <v>0</v>
      </c>
      <c r="F367" s="7">
        <v>0</v>
      </c>
      <c r="G367" s="7">
        <v>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7">
        <v>0</v>
      </c>
      <c r="N367" s="7">
        <v>0</v>
      </c>
      <c r="O367" s="7">
        <v>0</v>
      </c>
      <c r="P367" s="7">
        <v>0</v>
      </c>
      <c r="Q367" s="7">
        <v>0</v>
      </c>
      <c r="R367" s="7">
        <v>0</v>
      </c>
      <c r="S367" s="7">
        <v>0</v>
      </c>
      <c r="T367" s="7">
        <v>0</v>
      </c>
      <c r="U367" s="7">
        <v>0</v>
      </c>
      <c r="V367" s="7">
        <v>0</v>
      </c>
      <c r="W367" s="7">
        <v>335702</v>
      </c>
      <c r="X367" s="7">
        <v>3509728.11</v>
      </c>
      <c r="Y367" s="7">
        <v>102212612.19</v>
      </c>
      <c r="Z367" s="7">
        <v>0</v>
      </c>
      <c r="AA367" s="7">
        <v>0</v>
      </c>
      <c r="AB367" s="7">
        <v>-6350289.3200000003</v>
      </c>
      <c r="AC367" s="7">
        <v>0</v>
      </c>
      <c r="AD367" s="7">
        <v>0</v>
      </c>
      <c r="AE367" s="8">
        <v>99707752.980000004</v>
      </c>
    </row>
    <row r="368" spans="1:31" hidden="1" x14ac:dyDescent="0.35">
      <c r="A368" s="3" t="s">
        <v>35</v>
      </c>
    </row>
    <row r="369" spans="1:31" hidden="1" x14ac:dyDescent="0.35">
      <c r="A369" t="s">
        <v>170</v>
      </c>
    </row>
    <row r="370" spans="1:31" hidden="1" x14ac:dyDescent="0.35">
      <c r="A370" t="s">
        <v>121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  <c r="G370" s="5">
        <v>0</v>
      </c>
      <c r="H370" s="5">
        <v>0</v>
      </c>
      <c r="I370" s="5">
        <v>0</v>
      </c>
      <c r="J370" s="5">
        <v>0</v>
      </c>
      <c r="K370" s="5">
        <v>0</v>
      </c>
      <c r="L370" s="5">
        <v>0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0</v>
      </c>
      <c r="X370" s="5">
        <v>0</v>
      </c>
      <c r="Y370" s="5">
        <v>-785271.11</v>
      </c>
      <c r="Z370" s="5">
        <v>0</v>
      </c>
      <c r="AA370" s="5">
        <v>0</v>
      </c>
      <c r="AB370" s="5">
        <v>785271.11</v>
      </c>
      <c r="AC370" s="5">
        <v>0</v>
      </c>
      <c r="AD370" s="5">
        <v>0</v>
      </c>
      <c r="AE370" s="8">
        <v>0</v>
      </c>
    </row>
    <row r="371" spans="1:31" hidden="1" x14ac:dyDescent="0.35">
      <c r="A371" t="s">
        <v>110</v>
      </c>
      <c r="B371" s="5">
        <v>-826241.75</v>
      </c>
      <c r="C371" s="5">
        <v>0</v>
      </c>
      <c r="D371" s="5">
        <v>3414.22</v>
      </c>
      <c r="E371" s="5">
        <v>3414.22</v>
      </c>
      <c r="F371" s="5">
        <v>0</v>
      </c>
      <c r="G371" s="5">
        <v>3414.22</v>
      </c>
      <c r="H371" s="5">
        <v>3414.22</v>
      </c>
      <c r="I371" s="5">
        <v>3414.22</v>
      </c>
      <c r="J371" s="5">
        <v>3414.22</v>
      </c>
      <c r="K371" s="5">
        <v>3414.22</v>
      </c>
      <c r="L371" s="5">
        <v>3414.22</v>
      </c>
      <c r="M371" s="5">
        <v>3414.22</v>
      </c>
      <c r="N371" s="5">
        <v>3414.22</v>
      </c>
      <c r="O371" s="5">
        <v>0</v>
      </c>
      <c r="P371" s="5">
        <v>0</v>
      </c>
      <c r="Q371" s="5">
        <v>0</v>
      </c>
      <c r="R371" s="5">
        <v>0</v>
      </c>
      <c r="S371" s="5">
        <v>3414.22</v>
      </c>
      <c r="T371" s="5">
        <v>0</v>
      </c>
      <c r="U371" s="5">
        <v>0</v>
      </c>
      <c r="V371" s="5">
        <v>0</v>
      </c>
      <c r="W371" s="5">
        <v>0</v>
      </c>
      <c r="X371" s="5">
        <v>3414.22</v>
      </c>
      <c r="Y371" s="5">
        <v>785271.11</v>
      </c>
      <c r="Z371" s="5">
        <v>0</v>
      </c>
      <c r="AA371" s="5">
        <v>0</v>
      </c>
      <c r="AB371" s="5">
        <v>-785271.11</v>
      </c>
      <c r="AC371" s="5">
        <v>0</v>
      </c>
      <c r="AD371" s="5">
        <v>0</v>
      </c>
      <c r="AE371" s="8">
        <v>-785271.11</v>
      </c>
    </row>
    <row r="372" spans="1:31" hidden="1" x14ac:dyDescent="0.35">
      <c r="A372" s="6" t="s">
        <v>171</v>
      </c>
      <c r="B372" s="7">
        <v>-826241.75</v>
      </c>
      <c r="C372" s="7">
        <v>0</v>
      </c>
      <c r="D372" s="7">
        <v>3414.22</v>
      </c>
      <c r="E372" s="7">
        <v>3414.22</v>
      </c>
      <c r="F372" s="7">
        <v>0</v>
      </c>
      <c r="G372" s="7">
        <v>3414.22</v>
      </c>
      <c r="H372" s="7">
        <v>3414.22</v>
      </c>
      <c r="I372" s="7">
        <v>3414.22</v>
      </c>
      <c r="J372" s="7">
        <v>3414.22</v>
      </c>
      <c r="K372" s="7">
        <v>3414.22</v>
      </c>
      <c r="L372" s="7">
        <v>3414.22</v>
      </c>
      <c r="M372" s="7">
        <v>3414.22</v>
      </c>
      <c r="N372" s="7">
        <v>3414.22</v>
      </c>
      <c r="O372" s="7">
        <v>0</v>
      </c>
      <c r="P372" s="7">
        <v>0</v>
      </c>
      <c r="Q372" s="7">
        <v>0</v>
      </c>
      <c r="R372" s="7">
        <v>0</v>
      </c>
      <c r="S372" s="7">
        <v>3414.22</v>
      </c>
      <c r="T372" s="7">
        <v>0</v>
      </c>
      <c r="U372" s="7">
        <v>0</v>
      </c>
      <c r="V372" s="7">
        <v>0</v>
      </c>
      <c r="W372" s="7">
        <v>0</v>
      </c>
      <c r="X372" s="7">
        <v>3414.22</v>
      </c>
      <c r="Y372" s="7">
        <v>0</v>
      </c>
      <c r="Z372" s="7">
        <v>0</v>
      </c>
      <c r="AA372" s="7">
        <v>0</v>
      </c>
      <c r="AB372" s="7">
        <v>0</v>
      </c>
      <c r="AC372" s="7">
        <v>0</v>
      </c>
      <c r="AD372" s="7">
        <v>0</v>
      </c>
      <c r="AE372" s="8">
        <v>-785271.11</v>
      </c>
    </row>
    <row r="373" spans="1:31" hidden="1" x14ac:dyDescent="0.35">
      <c r="A373" s="3" t="s">
        <v>35</v>
      </c>
    </row>
    <row r="374" spans="1:31" hidden="1" x14ac:dyDescent="0.35">
      <c r="A374" t="s">
        <v>172</v>
      </c>
    </row>
    <row r="375" spans="1:31" hidden="1" x14ac:dyDescent="0.35">
      <c r="A375" t="s">
        <v>124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  <c r="G375" s="5">
        <v>0</v>
      </c>
      <c r="H375" s="5">
        <v>0</v>
      </c>
      <c r="I375" s="5">
        <v>0</v>
      </c>
      <c r="J375" s="5">
        <v>0</v>
      </c>
      <c r="K375" s="5">
        <v>0</v>
      </c>
      <c r="L375" s="5">
        <v>0</v>
      </c>
      <c r="M375" s="5">
        <v>0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5">
        <v>0</v>
      </c>
      <c r="V375" s="5">
        <v>0</v>
      </c>
      <c r="W375" s="5">
        <v>0</v>
      </c>
      <c r="X375" s="5">
        <v>-210981</v>
      </c>
      <c r="Y375" s="5">
        <v>0</v>
      </c>
      <c r="Z375" s="5">
        <v>0</v>
      </c>
      <c r="AA375" s="5">
        <v>0</v>
      </c>
      <c r="AB375" s="5">
        <v>0</v>
      </c>
      <c r="AC375" s="5">
        <v>0</v>
      </c>
      <c r="AD375" s="5">
        <v>0</v>
      </c>
      <c r="AE375" s="8">
        <v>-210981</v>
      </c>
    </row>
    <row r="376" spans="1:31" hidden="1" x14ac:dyDescent="0.35">
      <c r="A376" s="6" t="s">
        <v>173</v>
      </c>
      <c r="B376" s="7">
        <v>0</v>
      </c>
      <c r="C376" s="7">
        <v>0</v>
      </c>
      <c r="D376" s="7">
        <v>0</v>
      </c>
      <c r="E376" s="7">
        <v>0</v>
      </c>
      <c r="F376" s="7">
        <v>0</v>
      </c>
      <c r="G376" s="7">
        <v>0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7">
        <v>0</v>
      </c>
      <c r="N376" s="7">
        <v>0</v>
      </c>
      <c r="O376" s="7">
        <v>0</v>
      </c>
      <c r="P376" s="7">
        <v>0</v>
      </c>
      <c r="Q376" s="7">
        <v>0</v>
      </c>
      <c r="R376" s="7">
        <v>0</v>
      </c>
      <c r="S376" s="7">
        <v>0</v>
      </c>
      <c r="T376" s="7">
        <v>0</v>
      </c>
      <c r="U376" s="7">
        <v>0</v>
      </c>
      <c r="V376" s="7">
        <v>0</v>
      </c>
      <c r="W376" s="7">
        <v>0</v>
      </c>
      <c r="X376" s="7">
        <v>-210981</v>
      </c>
      <c r="Y376" s="7">
        <v>0</v>
      </c>
      <c r="Z376" s="7">
        <v>0</v>
      </c>
      <c r="AA376" s="7">
        <v>0</v>
      </c>
      <c r="AB376" s="7">
        <v>0</v>
      </c>
      <c r="AC376" s="7">
        <v>0</v>
      </c>
      <c r="AD376" s="7">
        <v>0</v>
      </c>
      <c r="AE376" s="8">
        <v>-210981</v>
      </c>
    </row>
    <row r="377" spans="1:31" hidden="1" x14ac:dyDescent="0.35">
      <c r="A377" s="3" t="s">
        <v>35</v>
      </c>
    </row>
    <row r="378" spans="1:31" hidden="1" x14ac:dyDescent="0.35">
      <c r="A378" t="s">
        <v>174</v>
      </c>
    </row>
    <row r="379" spans="1:31" hidden="1" x14ac:dyDescent="0.35">
      <c r="A379" t="s">
        <v>127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  <c r="G379" s="5">
        <v>0</v>
      </c>
      <c r="H379" s="5">
        <v>0</v>
      </c>
      <c r="I379" s="5">
        <v>0</v>
      </c>
      <c r="J379" s="5">
        <v>0</v>
      </c>
      <c r="K379" s="5">
        <v>0</v>
      </c>
      <c r="L379" s="5">
        <v>0</v>
      </c>
      <c r="M379" s="5">
        <v>0</v>
      </c>
      <c r="N379" s="5">
        <v>0</v>
      </c>
      <c r="O379" s="5">
        <v>0</v>
      </c>
      <c r="P379" s="5">
        <v>0</v>
      </c>
      <c r="Q379" s="5">
        <v>0</v>
      </c>
      <c r="R379" s="5">
        <v>0</v>
      </c>
      <c r="S379" s="5">
        <v>0</v>
      </c>
      <c r="T379" s="5">
        <v>0</v>
      </c>
      <c r="U379" s="5">
        <v>0</v>
      </c>
      <c r="V379" s="5">
        <v>0</v>
      </c>
      <c r="W379" s="5">
        <v>0</v>
      </c>
      <c r="X379" s="5">
        <v>0</v>
      </c>
      <c r="Y379" s="5">
        <v>-5862802.9199999999</v>
      </c>
      <c r="Z379" s="5">
        <v>0</v>
      </c>
      <c r="AA379" s="5">
        <v>0</v>
      </c>
      <c r="AB379" s="5">
        <v>5862802.9199999999</v>
      </c>
      <c r="AC379" s="5">
        <v>0</v>
      </c>
      <c r="AD379" s="5">
        <v>0</v>
      </c>
      <c r="AE379" s="8">
        <v>0</v>
      </c>
    </row>
    <row r="380" spans="1:31" hidden="1" x14ac:dyDescent="0.35">
      <c r="A380" t="s">
        <v>128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0</v>
      </c>
      <c r="T380" s="5">
        <v>0</v>
      </c>
      <c r="U380" s="5">
        <v>0</v>
      </c>
      <c r="V380" s="5">
        <v>0</v>
      </c>
      <c r="W380" s="5">
        <v>0</v>
      </c>
      <c r="X380" s="5">
        <v>0</v>
      </c>
      <c r="Y380" s="5">
        <v>-32111613.309999999</v>
      </c>
      <c r="Z380" s="5">
        <v>0</v>
      </c>
      <c r="AA380" s="5">
        <v>0</v>
      </c>
      <c r="AB380" s="5">
        <v>32111613.309999999</v>
      </c>
      <c r="AC380" s="5">
        <v>0</v>
      </c>
      <c r="AD380" s="5">
        <v>0</v>
      </c>
      <c r="AE380" s="8">
        <v>0</v>
      </c>
    </row>
    <row r="381" spans="1:31" hidden="1" x14ac:dyDescent="0.35">
      <c r="A381" t="s">
        <v>109</v>
      </c>
      <c r="B381" s="5">
        <v>-31912280.309999999</v>
      </c>
      <c r="C381" s="5">
        <v>0</v>
      </c>
      <c r="D381" s="5">
        <v>21869.17</v>
      </c>
      <c r="E381" s="5">
        <v>21869.16</v>
      </c>
      <c r="F381" s="5">
        <v>0</v>
      </c>
      <c r="G381" s="5">
        <v>21869.17</v>
      </c>
      <c r="H381" s="5">
        <v>21869.17</v>
      </c>
      <c r="I381" s="5">
        <v>21869.16</v>
      </c>
      <c r="J381" s="5">
        <v>-209012.33</v>
      </c>
      <c r="K381" s="5">
        <v>-16611.080000000002</v>
      </c>
      <c r="L381" s="5">
        <v>-16611.09</v>
      </c>
      <c r="M381" s="5">
        <v>-16611.080000000002</v>
      </c>
      <c r="N381" s="5">
        <v>-16611.080000000002</v>
      </c>
      <c r="O381" s="5">
        <v>0</v>
      </c>
      <c r="P381" s="5">
        <v>0</v>
      </c>
      <c r="Q381" s="5">
        <v>0</v>
      </c>
      <c r="R381" s="5">
        <v>0</v>
      </c>
      <c r="S381" s="5">
        <v>-16611.09</v>
      </c>
      <c r="T381" s="5">
        <v>0</v>
      </c>
      <c r="U381" s="5">
        <v>0</v>
      </c>
      <c r="V381" s="5">
        <v>0</v>
      </c>
      <c r="W381" s="5">
        <v>0</v>
      </c>
      <c r="X381" s="5">
        <v>-16611.080000000002</v>
      </c>
      <c r="Y381" s="5">
        <v>32111613.309999999</v>
      </c>
      <c r="Z381" s="5">
        <v>0</v>
      </c>
      <c r="AA381" s="5">
        <v>0</v>
      </c>
      <c r="AB381" s="5">
        <v>-32111613.309999999</v>
      </c>
      <c r="AC381" s="5">
        <v>0</v>
      </c>
      <c r="AD381" s="5">
        <v>0</v>
      </c>
      <c r="AE381" s="8">
        <v>-32111613.309999999</v>
      </c>
    </row>
    <row r="382" spans="1:31" hidden="1" x14ac:dyDescent="0.35">
      <c r="A382" t="s">
        <v>39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v>0</v>
      </c>
      <c r="M382" s="5">
        <v>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5">
        <v>0</v>
      </c>
      <c r="V382" s="5">
        <v>0</v>
      </c>
      <c r="W382" s="5">
        <v>0</v>
      </c>
      <c r="X382" s="5">
        <v>65952.62</v>
      </c>
      <c r="Y382" s="5">
        <v>5862802.9199999999</v>
      </c>
      <c r="Z382" s="5">
        <v>0</v>
      </c>
      <c r="AA382" s="5">
        <v>0</v>
      </c>
      <c r="AB382" s="5">
        <v>-5862802.9199999999</v>
      </c>
      <c r="AC382" s="5">
        <v>0</v>
      </c>
      <c r="AD382" s="5">
        <v>0</v>
      </c>
      <c r="AE382" s="8">
        <v>65952.62</v>
      </c>
    </row>
    <row r="383" spans="1:31" hidden="1" x14ac:dyDescent="0.35">
      <c r="A383" t="s">
        <v>44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0</v>
      </c>
      <c r="X383" s="5">
        <v>-294166.36</v>
      </c>
      <c r="Y383" s="5">
        <v>311594.83</v>
      </c>
      <c r="Z383" s="5">
        <v>0</v>
      </c>
      <c r="AA383" s="5">
        <v>0</v>
      </c>
      <c r="AB383" s="5">
        <v>-311594.83</v>
      </c>
      <c r="AC383" s="5">
        <v>0</v>
      </c>
      <c r="AD383" s="5">
        <v>0</v>
      </c>
      <c r="AE383" s="8">
        <v>-294166.36</v>
      </c>
    </row>
    <row r="384" spans="1:31" hidden="1" x14ac:dyDescent="0.35">
      <c r="A384" t="s">
        <v>129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  <c r="G384" s="5">
        <v>0</v>
      </c>
      <c r="H384" s="5">
        <v>0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-311594.83</v>
      </c>
      <c r="Z384" s="5">
        <v>0</v>
      </c>
      <c r="AA384" s="5">
        <v>0</v>
      </c>
      <c r="AB384" s="5">
        <v>311594.83</v>
      </c>
      <c r="AC384" s="5">
        <v>0</v>
      </c>
      <c r="AD384" s="5">
        <v>0</v>
      </c>
      <c r="AE384" s="8">
        <v>0</v>
      </c>
    </row>
    <row r="385" spans="1:31" hidden="1" x14ac:dyDescent="0.35">
      <c r="A385" t="s">
        <v>130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  <c r="G385" s="5">
        <v>0</v>
      </c>
      <c r="H385" s="5">
        <v>0</v>
      </c>
      <c r="I385" s="5">
        <v>0</v>
      </c>
      <c r="J385" s="5">
        <v>0</v>
      </c>
      <c r="K385" s="5">
        <v>0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0</v>
      </c>
      <c r="V385" s="5">
        <v>0</v>
      </c>
      <c r="W385" s="5">
        <v>0</v>
      </c>
      <c r="X385" s="5">
        <v>0</v>
      </c>
      <c r="Y385" s="5">
        <v>-16285659.689999999</v>
      </c>
      <c r="Z385" s="5">
        <v>0</v>
      </c>
      <c r="AA385" s="5">
        <v>0</v>
      </c>
      <c r="AB385" s="5">
        <v>16285659.689999999</v>
      </c>
      <c r="AC385" s="5">
        <v>0</v>
      </c>
      <c r="AD385" s="5">
        <v>0</v>
      </c>
      <c r="AE385" s="8">
        <v>0</v>
      </c>
    </row>
    <row r="386" spans="1:31" hidden="1" x14ac:dyDescent="0.35">
      <c r="A386" t="s">
        <v>131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  <c r="G386" s="5">
        <v>0</v>
      </c>
      <c r="H386" s="5">
        <v>0</v>
      </c>
      <c r="I386" s="5">
        <v>0</v>
      </c>
      <c r="J386" s="5">
        <v>0</v>
      </c>
      <c r="K386" s="5">
        <v>0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5">
        <v>-1927221.23</v>
      </c>
      <c r="Z386" s="5">
        <v>0</v>
      </c>
      <c r="AA386" s="5">
        <v>0</v>
      </c>
      <c r="AB386" s="5">
        <v>1927221.23</v>
      </c>
      <c r="AC386" s="5">
        <v>0</v>
      </c>
      <c r="AD386" s="5">
        <v>0</v>
      </c>
      <c r="AE386" s="8">
        <v>0</v>
      </c>
    </row>
    <row r="387" spans="1:31" hidden="1" x14ac:dyDescent="0.35">
      <c r="A387" t="s">
        <v>111</v>
      </c>
      <c r="B387" s="5">
        <v>-15841014.98</v>
      </c>
      <c r="C387" s="5">
        <v>0</v>
      </c>
      <c r="D387" s="5">
        <v>-2083.33</v>
      </c>
      <c r="E387" s="5">
        <v>-2083.34</v>
      </c>
      <c r="F387" s="5">
        <v>0</v>
      </c>
      <c r="G387" s="5">
        <v>-2083.33</v>
      </c>
      <c r="H387" s="5">
        <v>-2083.33</v>
      </c>
      <c r="I387" s="5">
        <v>-2083.34</v>
      </c>
      <c r="J387" s="5">
        <v>550740.36</v>
      </c>
      <c r="K387" s="5">
        <v>90053.94</v>
      </c>
      <c r="L387" s="5">
        <v>90053.95</v>
      </c>
      <c r="M387" s="5">
        <v>90053.95</v>
      </c>
      <c r="N387" s="5">
        <v>90053.94</v>
      </c>
      <c r="O387" s="5">
        <v>0</v>
      </c>
      <c r="P387" s="5">
        <v>0</v>
      </c>
      <c r="Q387" s="5">
        <v>0</v>
      </c>
      <c r="R387" s="5">
        <v>0</v>
      </c>
      <c r="S387" s="5">
        <v>90053.95</v>
      </c>
      <c r="T387" s="5">
        <v>0</v>
      </c>
      <c r="U387" s="5">
        <v>0</v>
      </c>
      <c r="V387" s="5">
        <v>0</v>
      </c>
      <c r="W387" s="5">
        <v>0</v>
      </c>
      <c r="X387" s="5">
        <v>-1435238.13</v>
      </c>
      <c r="Y387" s="5">
        <v>16285659.689999999</v>
      </c>
      <c r="Z387" s="5">
        <v>0</v>
      </c>
      <c r="AA387" s="5">
        <v>0</v>
      </c>
      <c r="AB387" s="5">
        <v>-16285659.689999999</v>
      </c>
      <c r="AC387" s="5">
        <v>0</v>
      </c>
      <c r="AD387" s="5">
        <v>0</v>
      </c>
      <c r="AE387" s="8">
        <v>-16285659.689999999</v>
      </c>
    </row>
    <row r="388" spans="1:31" hidden="1" x14ac:dyDescent="0.35">
      <c r="A388" t="s">
        <v>112</v>
      </c>
      <c r="B388" s="5">
        <v>-1946127.31</v>
      </c>
      <c r="C388" s="5">
        <v>0</v>
      </c>
      <c r="D388" s="5">
        <v>-9583.33</v>
      </c>
      <c r="E388" s="5">
        <v>-9583.34</v>
      </c>
      <c r="F388" s="5">
        <v>0</v>
      </c>
      <c r="G388" s="5">
        <v>-9583.33</v>
      </c>
      <c r="H388" s="5">
        <v>-9583.33</v>
      </c>
      <c r="I388" s="5">
        <v>-9583.34</v>
      </c>
      <c r="J388" s="5">
        <v>90576.69</v>
      </c>
      <c r="K388" s="5">
        <v>7110</v>
      </c>
      <c r="L388" s="5">
        <v>7110</v>
      </c>
      <c r="M388" s="5">
        <v>7110</v>
      </c>
      <c r="N388" s="5">
        <v>7110</v>
      </c>
      <c r="O388" s="5">
        <v>0</v>
      </c>
      <c r="P388" s="5">
        <v>0</v>
      </c>
      <c r="Q388" s="5">
        <v>0</v>
      </c>
      <c r="R388" s="5">
        <v>0</v>
      </c>
      <c r="S388" s="5">
        <v>7110.01</v>
      </c>
      <c r="T388" s="5">
        <v>0</v>
      </c>
      <c r="U388" s="5">
        <v>0</v>
      </c>
      <c r="V388" s="5">
        <v>0</v>
      </c>
      <c r="W388" s="5">
        <v>0</v>
      </c>
      <c r="X388" s="5">
        <v>-59303.95</v>
      </c>
      <c r="Y388" s="5">
        <v>1927221.23</v>
      </c>
      <c r="Z388" s="5">
        <v>0</v>
      </c>
      <c r="AA388" s="5">
        <v>0</v>
      </c>
      <c r="AB388" s="5">
        <v>-1927221.23</v>
      </c>
      <c r="AC388" s="5">
        <v>0</v>
      </c>
      <c r="AD388" s="5">
        <v>0</v>
      </c>
      <c r="AE388" s="8">
        <v>-1927221.23</v>
      </c>
    </row>
    <row r="389" spans="1:31" hidden="1" x14ac:dyDescent="0.35">
      <c r="A389" t="s">
        <v>132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  <c r="G389" s="5">
        <v>0</v>
      </c>
      <c r="H389" s="5">
        <v>0</v>
      </c>
      <c r="I389" s="5">
        <v>0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5">
        <v>0</v>
      </c>
      <c r="V389" s="5">
        <v>0</v>
      </c>
      <c r="W389" s="5">
        <v>0</v>
      </c>
      <c r="X389" s="5">
        <v>0</v>
      </c>
      <c r="Y389" s="5">
        <v>-11596330.08</v>
      </c>
      <c r="Z389" s="5">
        <v>0</v>
      </c>
      <c r="AA389" s="5">
        <v>0</v>
      </c>
      <c r="AB389" s="5">
        <v>11596330.08</v>
      </c>
      <c r="AC389" s="5">
        <v>0</v>
      </c>
      <c r="AD389" s="5">
        <v>0</v>
      </c>
      <c r="AE389" s="8">
        <v>0</v>
      </c>
    </row>
    <row r="390" spans="1:31" hidden="1" x14ac:dyDescent="0.35">
      <c r="A390" t="s">
        <v>57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5">
        <v>0</v>
      </c>
      <c r="V390" s="5">
        <v>0</v>
      </c>
      <c r="W390" s="5">
        <v>0</v>
      </c>
      <c r="X390" s="5">
        <v>2709706.73</v>
      </c>
      <c r="Y390" s="5">
        <v>11596330.08</v>
      </c>
      <c r="Z390" s="5">
        <v>0</v>
      </c>
      <c r="AA390" s="5">
        <v>0</v>
      </c>
      <c r="AB390" s="5">
        <v>-11596330.08</v>
      </c>
      <c r="AC390" s="5">
        <v>0</v>
      </c>
      <c r="AD390" s="5">
        <v>0</v>
      </c>
      <c r="AE390" s="8">
        <v>2709706.73</v>
      </c>
    </row>
    <row r="391" spans="1:31" hidden="1" x14ac:dyDescent="0.35">
      <c r="A391" t="s">
        <v>133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5">
        <v>0</v>
      </c>
      <c r="V391" s="5">
        <v>0</v>
      </c>
      <c r="W391" s="5">
        <v>0</v>
      </c>
      <c r="X391" s="5">
        <v>0</v>
      </c>
      <c r="Y391" s="5">
        <v>-43998320.100000001</v>
      </c>
      <c r="Z391" s="5">
        <v>0</v>
      </c>
      <c r="AA391" s="5">
        <v>0</v>
      </c>
      <c r="AB391" s="5">
        <v>43998320.100000001</v>
      </c>
      <c r="AC391" s="5">
        <v>0</v>
      </c>
      <c r="AD391" s="5">
        <v>0</v>
      </c>
      <c r="AE391" s="8">
        <v>0</v>
      </c>
    </row>
    <row r="392" spans="1:31" hidden="1" x14ac:dyDescent="0.35">
      <c r="A392" t="s">
        <v>113</v>
      </c>
      <c r="B392" s="5">
        <v>-46519990.100000001</v>
      </c>
      <c r="C392" s="5">
        <v>0</v>
      </c>
      <c r="D392" s="5">
        <v>0</v>
      </c>
      <c r="E392" s="5">
        <v>0</v>
      </c>
      <c r="F392" s="5">
        <v>0</v>
      </c>
      <c r="G392" s="5">
        <v>0</v>
      </c>
      <c r="H392" s="5">
        <v>0</v>
      </c>
      <c r="I392" s="5">
        <v>0</v>
      </c>
      <c r="J392" s="5">
        <v>0</v>
      </c>
      <c r="K392" s="5">
        <v>0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-2123223</v>
      </c>
      <c r="X392" s="5">
        <v>4644893</v>
      </c>
      <c r="Y392" s="5">
        <v>43998320.100000001</v>
      </c>
      <c r="Z392" s="5">
        <v>0</v>
      </c>
      <c r="AA392" s="5">
        <v>0</v>
      </c>
      <c r="AB392" s="5">
        <v>-43998320.100000001</v>
      </c>
      <c r="AC392" s="5">
        <v>0</v>
      </c>
      <c r="AD392" s="5">
        <v>0</v>
      </c>
      <c r="AE392" s="8">
        <v>-43998320.100000001</v>
      </c>
    </row>
    <row r="393" spans="1:31" x14ac:dyDescent="0.35">
      <c r="A393" t="s">
        <v>134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  <c r="G393" s="5">
        <v>0</v>
      </c>
      <c r="H393" s="5">
        <v>0</v>
      </c>
      <c r="I393" s="5">
        <v>0</v>
      </c>
      <c r="J393" s="5">
        <v>0</v>
      </c>
      <c r="K393" s="5">
        <v>0</v>
      </c>
      <c r="L393" s="5">
        <v>0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5">
        <v>0</v>
      </c>
      <c r="V393" s="5">
        <v>0</v>
      </c>
      <c r="W393" s="5">
        <v>0</v>
      </c>
      <c r="X393" s="5">
        <v>0</v>
      </c>
      <c r="Y393" s="5">
        <v>-930129</v>
      </c>
      <c r="Z393" s="5">
        <v>0</v>
      </c>
      <c r="AA393" s="5">
        <v>0</v>
      </c>
      <c r="AB393" s="5">
        <v>930129</v>
      </c>
      <c r="AC393" s="5">
        <v>0</v>
      </c>
      <c r="AD393" s="5">
        <v>0</v>
      </c>
      <c r="AE393" s="9">
        <v>0</v>
      </c>
    </row>
    <row r="394" spans="1:31" x14ac:dyDescent="0.35">
      <c r="A394" t="s">
        <v>51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  <c r="G394" s="5">
        <v>0</v>
      </c>
      <c r="H394" s="5">
        <v>0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5">
        <v>0</v>
      </c>
      <c r="V394" s="5">
        <v>0</v>
      </c>
      <c r="W394" s="5">
        <v>-3028559</v>
      </c>
      <c r="X394" s="5">
        <v>139532</v>
      </c>
      <c r="Y394" s="5">
        <v>930129</v>
      </c>
      <c r="Z394" s="5">
        <v>0</v>
      </c>
      <c r="AA394" s="5">
        <v>0</v>
      </c>
      <c r="AB394" s="5">
        <v>-930129</v>
      </c>
      <c r="AC394" s="5">
        <v>0</v>
      </c>
      <c r="AD394" s="5">
        <v>0</v>
      </c>
      <c r="AE394" s="9">
        <v>-2889027</v>
      </c>
    </row>
    <row r="395" spans="1:31" hidden="1" x14ac:dyDescent="0.35">
      <c r="A395" t="s">
        <v>52</v>
      </c>
      <c r="B395" s="5">
        <v>-2126749</v>
      </c>
      <c r="C395" s="5">
        <v>0</v>
      </c>
      <c r="D395" s="5">
        <v>0</v>
      </c>
      <c r="E395" s="5">
        <v>0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5">
        <v>0</v>
      </c>
      <c r="V395" s="5">
        <v>0</v>
      </c>
      <c r="W395" s="5">
        <v>3364261</v>
      </c>
      <c r="X395" s="5">
        <v>0</v>
      </c>
      <c r="Y395" s="5">
        <v>0</v>
      </c>
      <c r="Z395" s="5">
        <v>0</v>
      </c>
      <c r="AA395" s="5">
        <v>0</v>
      </c>
      <c r="AB395" s="5">
        <v>0</v>
      </c>
      <c r="AC395" s="5">
        <v>0</v>
      </c>
      <c r="AD395" s="5">
        <v>0</v>
      </c>
      <c r="AE395" s="9">
        <v>1237512</v>
      </c>
    </row>
    <row r="396" spans="1:31" hidden="1" x14ac:dyDescent="0.35">
      <c r="A396" t="s">
        <v>114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0</v>
      </c>
      <c r="L396" s="5">
        <v>0</v>
      </c>
      <c r="M396" s="5">
        <v>-750000</v>
      </c>
      <c r="N396" s="5">
        <v>-83333.33</v>
      </c>
      <c r="O396" s="5">
        <v>0</v>
      </c>
      <c r="P396" s="5">
        <v>0</v>
      </c>
      <c r="Q396" s="5">
        <v>0</v>
      </c>
      <c r="R396" s="5">
        <v>0</v>
      </c>
      <c r="S396" s="5">
        <v>-83333.34</v>
      </c>
      <c r="T396" s="5">
        <v>0</v>
      </c>
      <c r="U396" s="5">
        <v>0</v>
      </c>
      <c r="V396" s="5">
        <v>0</v>
      </c>
      <c r="W396" s="5">
        <v>0</v>
      </c>
      <c r="X396" s="5">
        <v>383874.46</v>
      </c>
      <c r="Y396" s="5">
        <v>532792.21</v>
      </c>
      <c r="Z396" s="5">
        <v>0</v>
      </c>
      <c r="AA396" s="5">
        <v>0</v>
      </c>
      <c r="AB396" s="5">
        <v>-532792.21</v>
      </c>
      <c r="AC396" s="5">
        <v>0</v>
      </c>
      <c r="AD396" s="5">
        <v>0</v>
      </c>
      <c r="AE396" s="8">
        <v>-532792.21</v>
      </c>
    </row>
    <row r="397" spans="1:31" hidden="1" x14ac:dyDescent="0.35">
      <c r="A397" t="s">
        <v>135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  <c r="G397" s="5">
        <v>0</v>
      </c>
      <c r="H397" s="5">
        <v>0</v>
      </c>
      <c r="I397" s="5">
        <v>0</v>
      </c>
      <c r="J397" s="5">
        <v>0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5">
        <v>0</v>
      </c>
      <c r="V397" s="5">
        <v>0</v>
      </c>
      <c r="W397" s="5">
        <v>0</v>
      </c>
      <c r="X397" s="5">
        <v>0</v>
      </c>
      <c r="Y397" s="5">
        <v>-532792.21</v>
      </c>
      <c r="Z397" s="5">
        <v>0</v>
      </c>
      <c r="AA397" s="5">
        <v>0</v>
      </c>
      <c r="AB397" s="5">
        <v>532792.21</v>
      </c>
      <c r="AC397" s="5">
        <v>0</v>
      </c>
      <c r="AD397" s="5">
        <v>0</v>
      </c>
      <c r="AE397" s="8">
        <v>0</v>
      </c>
    </row>
    <row r="398" spans="1:31" hidden="1" x14ac:dyDescent="0.35">
      <c r="A398" t="s">
        <v>115</v>
      </c>
      <c r="B398" s="5">
        <v>0</v>
      </c>
      <c r="C398" s="5">
        <v>0</v>
      </c>
      <c r="D398" s="5">
        <v>-506250</v>
      </c>
      <c r="E398" s="5">
        <v>-506250</v>
      </c>
      <c r="F398" s="5">
        <v>0</v>
      </c>
      <c r="G398" s="5">
        <v>-506250</v>
      </c>
      <c r="H398" s="5">
        <v>-506250</v>
      </c>
      <c r="I398" s="5">
        <v>-506250</v>
      </c>
      <c r="J398" s="5">
        <v>-506250</v>
      </c>
      <c r="K398" s="5">
        <v>-506250</v>
      </c>
      <c r="L398" s="5">
        <v>-506250</v>
      </c>
      <c r="M398" s="5">
        <v>-506250</v>
      </c>
      <c r="N398" s="5">
        <v>-506250</v>
      </c>
      <c r="O398" s="5">
        <v>-2219857.09</v>
      </c>
      <c r="P398" s="5">
        <v>0</v>
      </c>
      <c r="Q398" s="5">
        <v>0</v>
      </c>
      <c r="R398" s="5">
        <v>0</v>
      </c>
      <c r="S398" s="5">
        <v>-506250</v>
      </c>
      <c r="T398" s="5">
        <v>0</v>
      </c>
      <c r="U398" s="5">
        <v>0</v>
      </c>
      <c r="V398" s="5">
        <v>0</v>
      </c>
      <c r="W398" s="5">
        <v>0</v>
      </c>
      <c r="X398" s="5">
        <v>1749912.6</v>
      </c>
      <c r="Y398" s="5">
        <v>6038694.4900000002</v>
      </c>
      <c r="Z398" s="5">
        <v>0</v>
      </c>
      <c r="AA398" s="5">
        <v>0</v>
      </c>
      <c r="AB398" s="5">
        <v>-6038694.4900000002</v>
      </c>
      <c r="AC398" s="5">
        <v>0</v>
      </c>
      <c r="AD398" s="5">
        <v>0</v>
      </c>
      <c r="AE398" s="8">
        <v>-6038694.4900000002</v>
      </c>
    </row>
    <row r="399" spans="1:31" hidden="1" x14ac:dyDescent="0.35">
      <c r="A399" t="s">
        <v>136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  <c r="G399" s="5">
        <v>0</v>
      </c>
      <c r="H399" s="5">
        <v>0</v>
      </c>
      <c r="I399" s="5">
        <v>0</v>
      </c>
      <c r="J399" s="5">
        <v>0</v>
      </c>
      <c r="K399" s="5">
        <v>0</v>
      </c>
      <c r="L399" s="5">
        <v>0</v>
      </c>
      <c r="M399" s="5">
        <v>0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0</v>
      </c>
      <c r="T399" s="5">
        <v>0</v>
      </c>
      <c r="U399" s="5">
        <v>0</v>
      </c>
      <c r="V399" s="5">
        <v>0</v>
      </c>
      <c r="W399" s="5">
        <v>0</v>
      </c>
      <c r="X399" s="5">
        <v>0</v>
      </c>
      <c r="Y399" s="5">
        <v>-6038694.4900000002</v>
      </c>
      <c r="Z399" s="5">
        <v>0</v>
      </c>
      <c r="AA399" s="5">
        <v>0</v>
      </c>
      <c r="AB399" s="5">
        <v>6038694.4900000002</v>
      </c>
      <c r="AC399" s="5">
        <v>0</v>
      </c>
      <c r="AD399" s="5">
        <v>0</v>
      </c>
      <c r="AE399" s="8">
        <v>0</v>
      </c>
    </row>
    <row r="400" spans="1:31" hidden="1" x14ac:dyDescent="0.35">
      <c r="A400" t="s">
        <v>116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  <c r="G400" s="5">
        <v>0</v>
      </c>
      <c r="H400" s="5">
        <v>0</v>
      </c>
      <c r="I400" s="5">
        <v>0</v>
      </c>
      <c r="J400" s="5">
        <v>0</v>
      </c>
      <c r="K400" s="5">
        <v>0</v>
      </c>
      <c r="L400" s="5">
        <v>0</v>
      </c>
      <c r="M400" s="5">
        <v>0</v>
      </c>
      <c r="N400" s="5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5">
        <v>0</v>
      </c>
      <c r="V400" s="5">
        <v>0</v>
      </c>
      <c r="W400" s="5">
        <v>0</v>
      </c>
      <c r="X400" s="5">
        <v>0</v>
      </c>
      <c r="Y400" s="5">
        <v>0</v>
      </c>
      <c r="Z400" s="5">
        <v>0</v>
      </c>
      <c r="AA400" s="5">
        <v>0</v>
      </c>
      <c r="AB400" s="5">
        <v>0</v>
      </c>
      <c r="AC400" s="5">
        <v>0</v>
      </c>
      <c r="AD400" s="5">
        <v>0</v>
      </c>
      <c r="AE400" s="8">
        <v>0</v>
      </c>
    </row>
    <row r="401" spans="1:31" hidden="1" x14ac:dyDescent="0.35">
      <c r="A401" t="s">
        <v>64</v>
      </c>
      <c r="B401" s="5">
        <v>0</v>
      </c>
      <c r="C401" s="5">
        <v>0</v>
      </c>
      <c r="D401" s="5">
        <v>0</v>
      </c>
      <c r="E401" s="5">
        <v>0</v>
      </c>
      <c r="F401" s="5">
        <v>167851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v>0</v>
      </c>
      <c r="AB401" s="5">
        <v>0</v>
      </c>
      <c r="AC401" s="5">
        <v>0</v>
      </c>
      <c r="AD401" s="5">
        <v>0</v>
      </c>
      <c r="AE401" s="8">
        <v>167851</v>
      </c>
    </row>
    <row r="402" spans="1:31" hidden="1" x14ac:dyDescent="0.35">
      <c r="A402" t="s">
        <v>124</v>
      </c>
      <c r="B402" s="5">
        <v>0</v>
      </c>
      <c r="C402" s="5">
        <v>0</v>
      </c>
      <c r="D402" s="5">
        <v>0</v>
      </c>
      <c r="E402" s="5">
        <v>0</v>
      </c>
      <c r="F402" s="5">
        <v>-2123223</v>
      </c>
      <c r="G402" s="5">
        <v>0</v>
      </c>
      <c r="H402" s="5">
        <v>0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  <c r="AB402" s="5">
        <v>0</v>
      </c>
      <c r="AC402" s="5">
        <v>0</v>
      </c>
      <c r="AD402" s="5">
        <v>0</v>
      </c>
      <c r="AE402" s="8">
        <v>-2123223</v>
      </c>
    </row>
    <row r="403" spans="1:31" hidden="1" x14ac:dyDescent="0.35">
      <c r="A403" t="s">
        <v>175</v>
      </c>
      <c r="B403" s="5">
        <v>-313581.09999999998</v>
      </c>
      <c r="C403" s="5">
        <v>0</v>
      </c>
      <c r="D403" s="5">
        <v>0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5">
        <v>0</v>
      </c>
      <c r="V403" s="5">
        <v>0</v>
      </c>
      <c r="W403" s="5">
        <v>0</v>
      </c>
      <c r="X403" s="5">
        <v>22398.65</v>
      </c>
      <c r="Y403" s="5">
        <v>0</v>
      </c>
      <c r="Z403" s="5">
        <v>0</v>
      </c>
      <c r="AA403" s="5">
        <v>0</v>
      </c>
      <c r="AB403" s="5">
        <v>0</v>
      </c>
      <c r="AC403" s="5">
        <v>0</v>
      </c>
      <c r="AD403" s="5">
        <v>0</v>
      </c>
      <c r="AE403" s="8">
        <v>-291182.45</v>
      </c>
    </row>
    <row r="404" spans="1:31" hidden="1" x14ac:dyDescent="0.35">
      <c r="A404" s="6" t="s">
        <v>176</v>
      </c>
      <c r="B404" s="7">
        <v>-98659742.799999997</v>
      </c>
      <c r="C404" s="7">
        <v>0</v>
      </c>
      <c r="D404" s="7">
        <v>-496047.49</v>
      </c>
      <c r="E404" s="7">
        <v>-496047.52</v>
      </c>
      <c r="F404" s="7">
        <v>-1955372</v>
      </c>
      <c r="G404" s="7">
        <v>-496047.49</v>
      </c>
      <c r="H404" s="7">
        <v>-496047.49</v>
      </c>
      <c r="I404" s="7">
        <v>-496047.52</v>
      </c>
      <c r="J404" s="7">
        <v>-73945.279999999999</v>
      </c>
      <c r="K404" s="7">
        <v>-425697.14</v>
      </c>
      <c r="L404" s="7">
        <v>-425697.14</v>
      </c>
      <c r="M404" s="7">
        <v>-1175697.1299999999</v>
      </c>
      <c r="N404" s="7">
        <v>-509030.47</v>
      </c>
      <c r="O404" s="7">
        <v>-2219857.09</v>
      </c>
      <c r="P404" s="7">
        <v>0</v>
      </c>
      <c r="Q404" s="7">
        <v>0</v>
      </c>
      <c r="R404" s="7">
        <v>0</v>
      </c>
      <c r="S404" s="7">
        <v>-509030.47</v>
      </c>
      <c r="T404" s="7">
        <v>0</v>
      </c>
      <c r="U404" s="7">
        <v>0</v>
      </c>
      <c r="V404" s="7">
        <v>0</v>
      </c>
      <c r="W404" s="7">
        <v>-1787521</v>
      </c>
      <c r="X404" s="7">
        <v>7910950.54</v>
      </c>
      <c r="Y404" s="7">
        <v>0</v>
      </c>
      <c r="Z404" s="7">
        <v>0</v>
      </c>
      <c r="AA404" s="7">
        <v>0</v>
      </c>
      <c r="AB404" s="7">
        <v>0</v>
      </c>
      <c r="AC404" s="7">
        <v>0</v>
      </c>
      <c r="AD404" s="7">
        <v>0</v>
      </c>
      <c r="AE404" s="8">
        <v>-102310877.48999999</v>
      </c>
    </row>
    <row r="405" spans="1:31" hidden="1" x14ac:dyDescent="0.35">
      <c r="A405" s="3" t="s">
        <v>35</v>
      </c>
    </row>
    <row r="406" spans="1:31" hidden="1" x14ac:dyDescent="0.35">
      <c r="A406" t="s">
        <v>177</v>
      </c>
    </row>
    <row r="407" spans="1:31" hidden="1" x14ac:dyDescent="0.35">
      <c r="A407" t="s">
        <v>53</v>
      </c>
      <c r="B407" s="5">
        <v>0</v>
      </c>
      <c r="C407" s="5">
        <v>0</v>
      </c>
      <c r="D407" s="5">
        <v>0</v>
      </c>
      <c r="E407" s="5">
        <v>0</v>
      </c>
      <c r="F407" s="5">
        <v>0</v>
      </c>
      <c r="G407" s="5">
        <v>0</v>
      </c>
      <c r="H407" s="5">
        <v>0</v>
      </c>
      <c r="I407" s="5">
        <v>0</v>
      </c>
      <c r="J407" s="5">
        <v>0</v>
      </c>
      <c r="K407" s="5">
        <v>0</v>
      </c>
      <c r="L407" s="5">
        <v>0</v>
      </c>
      <c r="M407" s="5"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5">
        <v>0</v>
      </c>
      <c r="AC407" s="5">
        <v>0</v>
      </c>
      <c r="AD407" s="5">
        <v>0</v>
      </c>
      <c r="AE407" s="8">
        <v>0</v>
      </c>
    </row>
    <row r="408" spans="1:31" hidden="1" x14ac:dyDescent="0.35">
      <c r="A408" s="6" t="s">
        <v>178</v>
      </c>
      <c r="B408" s="7">
        <v>0</v>
      </c>
      <c r="C408" s="7">
        <v>0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  <c r="P408" s="7">
        <v>0</v>
      </c>
      <c r="Q408" s="7">
        <v>0</v>
      </c>
      <c r="R408" s="7">
        <v>0</v>
      </c>
      <c r="S408" s="7">
        <v>0</v>
      </c>
      <c r="T408" s="7">
        <v>0</v>
      </c>
      <c r="U408" s="7">
        <v>0</v>
      </c>
      <c r="V408" s="7">
        <v>0</v>
      </c>
      <c r="W408" s="7">
        <v>0</v>
      </c>
      <c r="X408" s="7">
        <v>0</v>
      </c>
      <c r="Y408" s="7">
        <v>0</v>
      </c>
      <c r="Z408" s="7">
        <v>0</v>
      </c>
      <c r="AA408" s="7">
        <v>0</v>
      </c>
      <c r="AB408" s="7">
        <v>0</v>
      </c>
      <c r="AC408" s="7">
        <v>0</v>
      </c>
      <c r="AD408" s="7">
        <v>0</v>
      </c>
      <c r="AE408" s="8">
        <v>0</v>
      </c>
    </row>
    <row r="409" spans="1:31" hidden="1" x14ac:dyDescent="0.35">
      <c r="A409" s="3" t="s">
        <v>35</v>
      </c>
    </row>
    <row r="410" spans="1:31" hidden="1" x14ac:dyDescent="0.35">
      <c r="A410" t="s">
        <v>179</v>
      </c>
    </row>
    <row r="411" spans="1:31" hidden="1" x14ac:dyDescent="0.35">
      <c r="A411" t="s">
        <v>90</v>
      </c>
      <c r="B411" s="5">
        <v>0</v>
      </c>
      <c r="C411" s="5">
        <v>0</v>
      </c>
      <c r="D411" s="5">
        <v>0</v>
      </c>
      <c r="E411" s="5">
        <v>0</v>
      </c>
      <c r="F411" s="5">
        <v>0</v>
      </c>
      <c r="G411" s="5">
        <v>0</v>
      </c>
      <c r="H411" s="5">
        <v>0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>
        <v>0</v>
      </c>
      <c r="V411" s="5">
        <v>0</v>
      </c>
      <c r="W411" s="5">
        <v>0</v>
      </c>
      <c r="X411" s="5">
        <v>0</v>
      </c>
      <c r="Y411" s="5">
        <v>0</v>
      </c>
      <c r="Z411" s="5">
        <v>0</v>
      </c>
      <c r="AA411" s="5">
        <v>0</v>
      </c>
      <c r="AB411" s="5">
        <v>0</v>
      </c>
      <c r="AC411" s="5">
        <v>0</v>
      </c>
      <c r="AD411" s="5">
        <v>0</v>
      </c>
      <c r="AE411" s="8">
        <v>0</v>
      </c>
    </row>
    <row r="412" spans="1:31" hidden="1" x14ac:dyDescent="0.35">
      <c r="A412" s="6" t="s">
        <v>180</v>
      </c>
      <c r="B412" s="7">
        <v>0</v>
      </c>
      <c r="C412" s="7">
        <v>0</v>
      </c>
      <c r="D412" s="7">
        <v>0</v>
      </c>
      <c r="E412" s="7">
        <v>0</v>
      </c>
      <c r="F412" s="7">
        <v>0</v>
      </c>
      <c r="G412" s="7">
        <v>0</v>
      </c>
      <c r="H412" s="7">
        <v>0</v>
      </c>
      <c r="I412" s="7">
        <v>0</v>
      </c>
      <c r="J412" s="7">
        <v>0</v>
      </c>
      <c r="K412" s="7">
        <v>0</v>
      </c>
      <c r="L412" s="7">
        <v>0</v>
      </c>
      <c r="M412" s="7">
        <v>0</v>
      </c>
      <c r="N412" s="7">
        <v>0</v>
      </c>
      <c r="O412" s="7">
        <v>0</v>
      </c>
      <c r="P412" s="7">
        <v>0</v>
      </c>
      <c r="Q412" s="7">
        <v>0</v>
      </c>
      <c r="R412" s="7">
        <v>0</v>
      </c>
      <c r="S412" s="7">
        <v>0</v>
      </c>
      <c r="T412" s="7">
        <v>0</v>
      </c>
      <c r="U412" s="7">
        <v>0</v>
      </c>
      <c r="V412" s="7">
        <v>0</v>
      </c>
      <c r="W412" s="7">
        <v>0</v>
      </c>
      <c r="X412" s="7">
        <v>0</v>
      </c>
      <c r="Y412" s="7">
        <v>0</v>
      </c>
      <c r="Z412" s="7">
        <v>0</v>
      </c>
      <c r="AA412" s="7">
        <v>0</v>
      </c>
      <c r="AB412" s="7">
        <v>0</v>
      </c>
      <c r="AC412" s="7">
        <v>0</v>
      </c>
      <c r="AD412" s="7">
        <v>0</v>
      </c>
      <c r="AE412" s="8">
        <v>0</v>
      </c>
    </row>
    <row r="413" spans="1:31" hidden="1" x14ac:dyDescent="0.35">
      <c r="A413" s="3" t="s">
        <v>35</v>
      </c>
    </row>
    <row r="414" spans="1:31" hidden="1" x14ac:dyDescent="0.35">
      <c r="A414" s="6" t="s">
        <v>181</v>
      </c>
      <c r="B414" s="7">
        <v>-582074841.71000004</v>
      </c>
      <c r="C414" s="7">
        <v>0</v>
      </c>
      <c r="D414" s="7">
        <v>-208507.84</v>
      </c>
      <c r="E414" s="7">
        <v>-208507.92</v>
      </c>
      <c r="F414" s="7">
        <v>0</v>
      </c>
      <c r="G414" s="7">
        <v>-2063217.08</v>
      </c>
      <c r="H414" s="7">
        <v>-826744.28</v>
      </c>
      <c r="I414" s="7">
        <v>-826744.3</v>
      </c>
      <c r="J414" s="7">
        <v>112673.62</v>
      </c>
      <c r="K414" s="7">
        <v>-670174.66</v>
      </c>
      <c r="L414" s="7">
        <v>-670174.63</v>
      </c>
      <c r="M414" s="7">
        <v>-11861642.52</v>
      </c>
      <c r="N414" s="7">
        <v>-1913671.08</v>
      </c>
      <c r="O414" s="7">
        <v>-13500431.449999999</v>
      </c>
      <c r="P414" s="7">
        <v>0</v>
      </c>
      <c r="Q414" s="7">
        <v>0</v>
      </c>
      <c r="R414" s="7">
        <v>-126953</v>
      </c>
      <c r="S414" s="7">
        <v>-1913671.08</v>
      </c>
      <c r="T414" s="7">
        <v>-130245</v>
      </c>
      <c r="U414" s="7">
        <v>0</v>
      </c>
      <c r="V414" s="7">
        <v>0</v>
      </c>
      <c r="W414" s="7">
        <v>-3910744</v>
      </c>
      <c r="X414" s="7">
        <v>2774666.98</v>
      </c>
      <c r="Y414" s="7">
        <v>0</v>
      </c>
      <c r="Z414" s="7">
        <v>0</v>
      </c>
      <c r="AA414" s="7">
        <v>0</v>
      </c>
      <c r="AB414" s="7">
        <v>0</v>
      </c>
      <c r="AC414" s="7">
        <v>0</v>
      </c>
      <c r="AD414" s="7">
        <v>0</v>
      </c>
      <c r="AE414" s="8">
        <v>-618018929.95000005</v>
      </c>
    </row>
  </sheetData>
  <autoFilter ref="A6:AE414" xr:uid="{00000000-0009-0000-0000-000004000000}">
    <filterColumn colId="0">
      <filters>
        <filter val="UT0476 INTERCOMPANY DEFERRED EMPLOYEE BENEFIT COSTS - REG ASSET"/>
        <filter val="UT0486 INTERCOMPANY DEFERRED EMPLOYEE BENEFIT COSTS - REG ASSET *NEW*"/>
      </filters>
    </filterColumn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C7613CAAE8344BBA36ADE00A879010" ma:contentTypeVersion="76" ma:contentTypeDescription="" ma:contentTypeScope="" ma:versionID="ed83a1011d0585ce42571205ecce415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2018-09-28T07:00:00+00:00</OpenedDate>
    <SignificantOrder xmlns="dc463f71-b30c-4ab2-9473-d307f9d35888">false</SignificantOrder>
    <Date1 xmlns="dc463f71-b30c-4ab2-9473-d307f9d35888">2018-09-28T07:00:00+00:00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180822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03106E1-10DF-49D7-92CA-D2166366C102}"/>
</file>

<file path=customXml/itemProps2.xml><?xml version="1.0" encoding="utf-8"?>
<ds:datastoreItem xmlns:ds="http://schemas.openxmlformats.org/officeDocument/2006/customXml" ds:itemID="{94D257E3-DFB6-4B80-98CE-DE4E1CD4D511}"/>
</file>

<file path=customXml/itemProps3.xml><?xml version="1.0" encoding="utf-8"?>
<ds:datastoreItem xmlns:ds="http://schemas.openxmlformats.org/officeDocument/2006/customXml" ds:itemID="{B627C122-1670-4D59-974C-CDBF2AEE501A}"/>
</file>

<file path=customXml/itemProps4.xml><?xml version="1.0" encoding="utf-8"?>
<ds:datastoreItem xmlns:ds="http://schemas.openxmlformats.org/officeDocument/2006/customXml" ds:itemID="{B9F1D473-2761-4D0D-8ABB-AFDA426BF0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Excess Deferreds</vt:lpstr>
      <vt:lpstr>Excess Deferred Calc</vt:lpstr>
      <vt:lpstr>Plant from Rpt 120</vt:lpstr>
      <vt:lpstr>Jurisdictional Allocation %</vt:lpstr>
      <vt:lpstr>Original 51052</vt:lpstr>
    </vt:vector>
  </TitlesOfParts>
  <Company>MDU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Beach, Becky</dc:creator>
  <cp:lastModifiedBy>Parvinen, Michael</cp:lastModifiedBy>
  <cp:lastPrinted>2018-09-28T16:03:32Z</cp:lastPrinted>
  <dcterms:created xsi:type="dcterms:W3CDTF">2018-09-19T18:41:41Z</dcterms:created>
  <dcterms:modified xsi:type="dcterms:W3CDTF">2018-09-28T16:42:04Z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0x0101006E56B4D1795A2E4DB2F0B01679ED314A00B2C7613CAAE8344BBA36ADE00A879010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