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65" windowWidth="19020" windowHeight="9000"/>
  </bookViews>
  <sheets>
    <sheet name="SBC Balancing Acct-current rate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[1]Jan!#REF!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_____DEC96">#REF!</definedName>
    <definedName name="______DEC96">#REF!</definedName>
    <definedName name="_____DEC96">#REF!</definedName>
    <definedName name="____DEC96">#REF!</definedName>
    <definedName name="___DAT10">'[3]Am Red Cross-Old'!$B$2:$B$20</definedName>
    <definedName name="___DEC96">#REF!</definedName>
    <definedName name="__123Graph_A" hidden="1">[4]Inputs!#REF!</definedName>
    <definedName name="__123Graph_B" hidden="1">[4]Inputs!#REF!</definedName>
    <definedName name="__123Graph_D" hidden="1">[4]Inputs!#REF!</definedName>
    <definedName name="__DEC96">#REF!</definedName>
    <definedName name="_1Price_Ta">#REF!</definedName>
    <definedName name="_2Price_Ta">#REF!</definedName>
    <definedName name="_B">#REF!</definedName>
    <definedName name="_DAT10">'[5]Am Red Cross-Old'!$B$2:$B$20</definedName>
    <definedName name="_DEC96">#REF!</definedName>
    <definedName name="_Fill" hidden="1">#REF!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255</definedName>
    <definedName name="_Order2" hidden="1">0</definedName>
    <definedName name="_P">#REF!</definedName>
    <definedName name="_Sort" hidden="1">#REF!</definedName>
    <definedName name="_TOP1">[1]Jan!#REF!</definedName>
    <definedName name="a" hidden="1">#REF!</definedName>
    <definedName name="aaa" hidden="1">{#N/A,#N/A,FALSE,"Loans";#N/A,#N/A,FALSE,"Program Costs";#N/A,#N/A,FALSE,"Measures";#N/A,#N/A,FALSE,"Net Lost Rev";#N/A,#N/A,FALSE,"Incentive"}</definedName>
    <definedName name="AAAAAAAAAA" hidden="1">{#N/A,#N/A,FALSE,"Loans";#N/A,#N/A,FALSE,"Program Costs";#N/A,#N/A,FALSE,"Measures";#N/A,#N/A,FALSE,"Net Lost Rev";#N/A,#N/A,FALSE,"Incentive"}</definedName>
    <definedName name="ABC" hidden="1">{#N/A,#N/A,FALSE,"Loans";#N/A,#N/A,FALSE,"Program Costs";#N/A,#N/A,FALSE,"Measures";#N/A,#N/A,FALSE,"Net Lost Rev";#N/A,#N/A,FALSE,"Incentive"}</definedName>
    <definedName name="Acct108364">'[6]Func Study'!#REF!</definedName>
    <definedName name="Acct108364S">'[6]Func Study'!#REF!</definedName>
    <definedName name="Acct228.42TROJD">'[7]Func Study'!#REF!</definedName>
    <definedName name="Acct22842TROJD">'[7]Func Study'!#REF!</definedName>
    <definedName name="Acct41011">'[8]Functional Study'!#REF!</definedName>
    <definedName name="Acct41011BADDEBT">'[8]Functional Study'!#REF!</definedName>
    <definedName name="Acct41011DITEXP">'[8]Functional Study'!#REF!</definedName>
    <definedName name="Acct41011S">'[8]Functional Study'!#REF!</definedName>
    <definedName name="Acct41011SE">'[8]Functional Study'!#REF!</definedName>
    <definedName name="Acct41011SG1">'[8]Functional Study'!#REF!</definedName>
    <definedName name="Acct41011SG2">'[8]Functional Study'!#REF!</definedName>
    <definedName name="ACCT41011SGCT">'[8]Functional Study'!#REF!</definedName>
    <definedName name="Acct41011SGPP">'[8]Functional Study'!#REF!</definedName>
    <definedName name="Acct41011SNP">'[8]Functional Study'!#REF!</definedName>
    <definedName name="ACCT41011SNPD">'[8]Functional Study'!#REF!</definedName>
    <definedName name="Acct41011SO">'[8]Functional Study'!#REF!</definedName>
    <definedName name="Acct41011TROJP">'[8]Functional Study'!#REF!</definedName>
    <definedName name="Acct41111">'[8]Functional Study'!#REF!</definedName>
    <definedName name="Acct41111BADDEBT">'[8]Functional Study'!#REF!</definedName>
    <definedName name="Acct41111DITEXP">'[8]Functional Study'!#REF!</definedName>
    <definedName name="Acct41111S">'[8]Functional Study'!#REF!</definedName>
    <definedName name="Acct41111SE">'[8]Functional Study'!#REF!</definedName>
    <definedName name="Acct41111SG1">'[8]Functional Study'!#REF!</definedName>
    <definedName name="Acct41111SG2">'[8]Functional Study'!#REF!</definedName>
    <definedName name="Acct41111SG3">'[8]Functional Study'!#REF!</definedName>
    <definedName name="Acct41111SGPP">'[8]Functional Study'!#REF!</definedName>
    <definedName name="Acct41111SNP">'[8]Functional Study'!#REF!</definedName>
    <definedName name="Acct41111SNTP">'[8]Functional Study'!#REF!</definedName>
    <definedName name="Acct41111SO">'[8]Functional Study'!#REF!</definedName>
    <definedName name="Acct41111TROJP">'[8]Functional Study'!#REF!</definedName>
    <definedName name="Acct411BADDEBT">'[8]Functional Study'!#REF!</definedName>
    <definedName name="Acct411DGP">'[8]Functional Study'!#REF!</definedName>
    <definedName name="Acct411DGU">'[8]Functional Study'!#REF!</definedName>
    <definedName name="Acct411DITEXP">'[8]Functional Study'!#REF!</definedName>
    <definedName name="Acct411DNPP">'[8]Functional Study'!#REF!</definedName>
    <definedName name="Acct411DNPTP">'[8]Functional Study'!#REF!</definedName>
    <definedName name="Acct411S">'[8]Functional Study'!#REF!</definedName>
    <definedName name="Acct411SE">'[8]Functional Study'!#REF!</definedName>
    <definedName name="Acct411SG">'[8]Functional Study'!#REF!</definedName>
    <definedName name="Acct411SGPP">'[8]Functional Study'!#REF!</definedName>
    <definedName name="Acct411SO">'[8]Functional Study'!#REF!</definedName>
    <definedName name="Acct411TROJP">'[8]Functional Study'!#REF!</definedName>
    <definedName name="Acct447DGU">'[7]Func Study'!#REF!</definedName>
    <definedName name="ACCT904SG">'[9]Functional Study'!#REF!</definedName>
    <definedName name="AcctTable">[10]Variables!$AK$42:$AK$396</definedName>
    <definedName name="actualror">[11]WorkArea!$F$86</definedName>
    <definedName name="Adjs2avg">[12]Inputs!$L$255:'[12]Inputs'!$T$505</definedName>
    <definedName name="APR">[1]Jan!#REF!</definedName>
    <definedName name="APRT">#REF!</definedName>
    <definedName name="AUG">[1]Jan!#REF!</definedName>
    <definedName name="AUGT">#REF!</definedName>
    <definedName name="AvgFactors">[13]Factors!$B$3:$P$99</definedName>
    <definedName name="BACK1">#REF!</definedName>
    <definedName name="BACK2">#REF!</definedName>
    <definedName name="BACK3">#REF!</definedName>
    <definedName name="BACKUP1">#REF!</definedName>
    <definedName name="BBBBBBBBBBBBB" hidden="1">{#N/A,#N/A,FALSE,"Loans";#N/A,#N/A,FALSE,"Program Costs";#N/A,#N/A,FALSE,"Measures";#N/A,#N/A,FALSE,"Net Lost Rev";#N/A,#N/A,FALSE,"Incentive"}</definedName>
    <definedName name="BOOKADJ">#REF!</definedName>
    <definedName name="cap">[14]Readings!$B$2</definedName>
    <definedName name="Check">#REF!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CoPercentage">[15]CBECS!$G$7</definedName>
    <definedName name="cost_capital">'[16]Program Details'!$B$3</definedName>
    <definedName name="_xlnm.Database">#REF!</definedName>
    <definedName name="DATE">[17]Jan!#REF!</definedName>
    <definedName name="DEC">[1]Jan!#REF!</definedName>
    <definedName name="DECT">#REF!</definedName>
    <definedName name="Demand">[7]Inputs!$D$8</definedName>
    <definedName name="discount_trc">'[16]Program Details'!$B$4</definedName>
    <definedName name="Dist_factor">#REF!</definedName>
    <definedName name="DistPeakMethod">[9]Inputs!#REF!</definedName>
    <definedName name="DUDE" hidden="1">#REF!</definedName>
    <definedName name="energy">[14]Readings!$B$3</definedName>
    <definedName name="Engy">[7]Inputs!$D$9</definedName>
    <definedName name="f">#REF!</definedName>
    <definedName name="f101top">#REF!</definedName>
    <definedName name="f104top">#REF!</definedName>
    <definedName name="f138top">#REF!</definedName>
    <definedName name="f140top">#REF!</definedName>
    <definedName name="FactorType">[13]Variables!$AK$2:$AL$12</definedName>
    <definedName name="FACTP">#REF!</definedName>
    <definedName name="FEB">[1]Jan!#REF!</definedName>
    <definedName name="FEBT">#REF!</definedName>
    <definedName name="Final_Forecast_1_12_04">#REF!</definedName>
    <definedName name="Forecast_1_2_04">#REF!</definedName>
    <definedName name="Forecast_10_3_03">#REF!</definedName>
    <definedName name="FranchiseTax">[12]Variables!$D$26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Funders">'[18]Funder Shares'!$A$3:$A$16</definedName>
    <definedName name="GREATER10MW">#REF!</definedName>
    <definedName name="GTD_Percents">#REF!</definedName>
    <definedName name="HEIGHT">#REF!</definedName>
    <definedName name="ID_0303_RVN_data">#REF!</definedName>
    <definedName name="IDcontractsRVN">#REF!</definedName>
    <definedName name="INDADJ">#REF!</definedName>
    <definedName name="INPUT">[19]Summary!#REF!</definedName>
    <definedName name="Instructions">#REF!</definedName>
    <definedName name="JAN">[1]Jan!#REF!</definedName>
    <definedName name="JANT">#REF!</definedName>
    <definedName name="JE">#REF!</definedName>
    <definedName name="jjj">[20]Inputs!$N$18</definedName>
    <definedName name="JUL">[1]Jan!#REF!</definedName>
    <definedName name="JULT">#REF!</definedName>
    <definedName name="JUN">[1]Jan!#REF!</definedName>
    <definedName name="June_Forecast_2004">#REF!</definedName>
    <definedName name="JUNT">#REF!</definedName>
    <definedName name="Jurisdiction">[13]Variables!$AK$15</definedName>
    <definedName name="JurisNumber">[13]Variables!$AL$15</definedName>
    <definedName name="LABORMOD">#REF!</definedName>
    <definedName name="LABORROLL">#REF!</definedName>
    <definedName name="limcount" hidden="1">1</definedName>
    <definedName name="Line_Ext_Credit">#REF!</definedName>
    <definedName name="LOG">[21]Backup!#REF!</definedName>
    <definedName name="LOSS">[21]Backup!#REF!</definedName>
    <definedName name="Macro2">[22]!Macro2</definedName>
    <definedName name="MACTIT">#REF!</definedName>
    <definedName name="MAR">[1]Jan!#REF!</definedName>
    <definedName name="MART">#REF!</definedName>
    <definedName name="MAY">[1]Jan!#REF!</definedName>
    <definedName name="MAYT">#REF!</definedName>
    <definedName name="MCtoREV">#REF!</definedName>
    <definedName name="Measure_Life">'[16]Program Details'!$B$16:$F$16</definedName>
    <definedName name="MEN">[1]Jan!#REF!</definedName>
    <definedName name="Menu_Begin">#REF!</definedName>
    <definedName name="Menu_Caption">#REF!</definedName>
    <definedName name="Menu_Large">[23]MacroBuilder!#REF!</definedName>
    <definedName name="Menu_Name">#REF!</definedName>
    <definedName name="Menu_OnAction">#REF!</definedName>
    <definedName name="Menu_Parent">#REF!</definedName>
    <definedName name="Menu_Small">[23]MacroBuilder!#REF!</definedName>
    <definedName name="Method">[7]Inputs!$C$6</definedName>
    <definedName name="Month">#REF!</definedName>
    <definedName name="monthlist">'[4]DSM Output'!$AP$1:$AQ$12</definedName>
    <definedName name="monthlist11">[24]Codes!$O$2:$P$13</definedName>
    <definedName name="monthtotals">'[4]DSM Output'!$O$41:$Z$41</definedName>
    <definedName name="monthtotals11">[24]Y2K!$H$44:$J$44</definedName>
    <definedName name="MOS">#REF!</definedName>
    <definedName name="MTKWH">#REF!</definedName>
    <definedName name="MTR_YR3">[25]Variables!$E$14</definedName>
    <definedName name="MTREV">#REF!</definedName>
    <definedName name="MULT">#REF!</definedName>
    <definedName name="NAMES">#REF!</definedName>
    <definedName name="NetToGross">[12]Variables!$D$23</definedName>
    <definedName name="NEWMO1">[1]Jan!#REF!</definedName>
    <definedName name="NEWMO2">[1]Jan!#REF!</definedName>
    <definedName name="NEWMONTH">[1]Jan!#REF!</definedName>
    <definedName name="NORMALIZE">#REF!</definedName>
    <definedName name="NOV">[1]Jan!#REF!</definedName>
    <definedName name="NOVT">#REF!</definedName>
    <definedName name="NPC">[9]Inputs!$N$18</definedName>
    <definedName name="NUM">#REF!</definedName>
    <definedName name="OCT">[1]Jan!#REF!</definedName>
    <definedName name="OCTT">#REF!</definedName>
    <definedName name="ONE">[1]Jan!#REF!</definedName>
    <definedName name="option">'[11]Dist Misc'!$F$120</definedName>
    <definedName name="page1">[19]Summary!#REF!</definedName>
    <definedName name="Page110">#REF!</definedName>
    <definedName name="Page120">#REF!</definedName>
    <definedName name="Page2">'[26]Summary Table - Earned'!#REF!</definedName>
    <definedName name="PAGE3">#REF!</definedName>
    <definedName name="Page4">#REF!</definedName>
    <definedName name="Page5">#REF!</definedName>
    <definedName name="Page6">#REF!</definedName>
    <definedName name="Page62">[23]TransInvest!#REF!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[7]Inputs!$T$5</definedName>
    <definedName name="PMAC">[21]Backup!#REF!</definedName>
    <definedName name="PRESENT">#REF!</definedName>
    <definedName name="PRICCHNG">#REF!</definedName>
    <definedName name="ProRate1">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ry2004DataSort">#REF!</definedName>
    <definedName name="qryExpressSummary">#REF!</definedName>
    <definedName name="qryProjectSummary">#REF!</definedName>
    <definedName name="Query1">#REF!</definedName>
    <definedName name="RateBaseType">[13]Variables!$AP$14</definedName>
    <definedName name="RateCd">#REF!</definedName>
    <definedName name="Rates">[27]Codes!$A$1:$C$308</definedName>
    <definedName name="RC_ADJ">#REF!</definedName>
    <definedName name="REAWY">'[28]Consolidated Submissions'!#REF!</definedName>
    <definedName name="RESADJ">#REF!</definedName>
    <definedName name="ResourceSupplier">[12]Variables!$D$28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">#REF!</definedName>
    <definedName name="RevClass">[27]Codes!$F$2:$G$10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SCH33CUSTS">#REF!</definedName>
    <definedName name="SCH48ADJ">#REF!</definedName>
    <definedName name="SCH98NOR">#REF!</definedName>
    <definedName name="SCHED47">#REF!</definedName>
    <definedName name="Schedule">[9]Inputs!$N$14</definedName>
    <definedName name="se">#REF!</definedName>
    <definedName name="SECOND">[1]Jan!#REF!</definedName>
    <definedName name="SEP">[1]Jan!#REF!</definedName>
    <definedName name="SEPT">#REF!</definedName>
    <definedName name="SERVICES_3">#REF!</definedName>
    <definedName name="sg">#REF!</definedName>
    <definedName name="START">[1]Jan!#REF!</definedName>
    <definedName name="SUM_TAB1">#REF!</definedName>
    <definedName name="SUM_TAB2">#REF!</definedName>
    <definedName name="SUM_TAB3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'[29]PC Table updated May 2003'!#REF!</definedName>
    <definedName name="TABLE2">#REF!</definedName>
    <definedName name="TABLEA">#REF!</definedName>
    <definedName name="TABLEONE">#REF!</definedName>
    <definedName name="Targetror">[11]Variables!$I$38</definedName>
    <definedName name="TDMOD">#REF!</definedName>
    <definedName name="TDROLL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RANSM_2">[30]Transm2!$A$1:$M$461:'[30]10 Yr FC'!$M$47</definedName>
    <definedName name="UAACT115S">'[9]Functional Study'!#REF!</definedName>
    <definedName name="UACCT115">'[9]Functional Study'!#REF!</definedName>
    <definedName name="UACCT115DGP">'[9]Functional Study'!#REF!</definedName>
    <definedName name="UACCT115SG">'[9]Functional Study'!#REF!</definedName>
    <definedName name="UAcct22842Trojd">'[7]Func Study'!#REF!</definedName>
    <definedName name="UACCT41020">'[8]Functional Study'!#REF!</definedName>
    <definedName name="UACCT41020BADDEBT">'[8]Functional Study'!#REF!</definedName>
    <definedName name="UACCT41020DITEXP">'[8]Functional Study'!#REF!</definedName>
    <definedName name="UACCT41020DNPU">'[8]Functional Study'!#REF!</definedName>
    <definedName name="UACCT41020S">'[8]Functional Study'!#REF!</definedName>
    <definedName name="UACCT41020SE">'[8]Functional Study'!#REF!</definedName>
    <definedName name="UACCT41020SG">'[8]Functional Study'!#REF!</definedName>
    <definedName name="UACCT41020SGCT">'[8]Functional Study'!#REF!</definedName>
    <definedName name="UACCT41020SGPP">'[8]Functional Study'!#REF!</definedName>
    <definedName name="UACCT41020SO">'[8]Functional Study'!#REF!</definedName>
    <definedName name="UACCT41020TROJP">'[8]Functional Study'!#REF!</definedName>
    <definedName name="UACCT4102SNPD">'[8]Functional Study'!#REF!</definedName>
    <definedName name="UAcct41111">'[8]Functional Study'!#REF!</definedName>
    <definedName name="UAcct41111Baddebt">'[8]Functional Study'!#REF!</definedName>
    <definedName name="UAcct41111Dgp">'[8]Functional Study'!#REF!</definedName>
    <definedName name="UAcct41111Dgu">'[8]Functional Study'!#REF!</definedName>
    <definedName name="UAcct41111Ditexp">'[8]Functional Study'!#REF!</definedName>
    <definedName name="UAcct41111Dnpp">'[8]Functional Study'!#REF!</definedName>
    <definedName name="UAcct41111Dnptp">'[8]Functional Study'!#REF!</definedName>
    <definedName name="UAcct41111S">'[8]Functional Study'!#REF!</definedName>
    <definedName name="UAcct41111Se">'[8]Functional Study'!#REF!</definedName>
    <definedName name="UAcct41111Sg">'[8]Functional Study'!#REF!</definedName>
    <definedName name="UAcct41111Sgpp">'[8]Functional Study'!#REF!</definedName>
    <definedName name="UAcct41111So">'[8]Functional Study'!#REF!</definedName>
    <definedName name="UAcct41111Trojp">'[8]Functional Study'!#REF!</definedName>
    <definedName name="UAcct447CAEE">'[6]Func Study'!#REF!</definedName>
    <definedName name="UAcct447CAGE">'[6]Func Study'!#REF!</definedName>
    <definedName name="UAcct447Dgu">'[7]Func Study'!#REF!</definedName>
    <definedName name="UAcct453CAGE">'[6]Func Study'!#REF!</definedName>
    <definedName name="UAcct453CAGW">'[6]Func Study'!#REF!</definedName>
    <definedName name="UAcct502JBG">'[6]Func Study'!#REF!</definedName>
    <definedName name="UAcct505JBG">'[6]Func Study'!#REF!</definedName>
    <definedName name="UAcct506JBG">'[6]Func Study'!#REF!</definedName>
    <definedName name="UAcct507JBG">'[6]Func Study'!#REF!</definedName>
    <definedName name="UAcct510JBG">'[6]Func Study'!#REF!</definedName>
    <definedName name="UAcct511JBG">'[6]Func Study'!#REF!</definedName>
    <definedName name="UAcct512JBG">'[6]Func Study'!#REF!</definedName>
    <definedName name="UAcct513JBG">'[6]Func Study'!#REF!</definedName>
    <definedName name="UAcct514JBG">'[6]Func Study'!#REF!</definedName>
    <definedName name="UAcct5506SE">'[6]Func Study'!#REF!</definedName>
    <definedName name="UAcct555CAEE">'[6]Func Study'!#REF!</definedName>
    <definedName name="UAcct555CAGE">'[6]Func Study'!#REF!</definedName>
    <definedName name="Uacct904SG">'[9]Functional Study'!#REF!</definedName>
    <definedName name="UNBILREV">#REF!</definedName>
    <definedName name="UncollectibleAccounts">[12]Variables!$D$25</definedName>
    <definedName name="UT_305A_FY_2002">#REF!</definedName>
    <definedName name="UT_RVN_0302">#REF!</definedName>
    <definedName name="UtahPercentage">[15]CBECS!$G$6</definedName>
    <definedName name="UtahTenants">'[31]EIA Sales Data for PCorp UT'!$I$9</definedName>
    <definedName name="UtGrossReceipts">[12]Variables!$D$29</definedName>
    <definedName name="ValidAccount">[13]Variables!$AK$43:$AK$367</definedName>
    <definedName name="VAR">[21]Backup!#REF!</definedName>
    <definedName name="VARIABLE">[19]Summary!#REF!</definedName>
    <definedName name="VOUCHER">#REF!</definedName>
    <definedName name="WaRevenueTax">[12]Variables!$D$27</definedName>
    <definedName name="WEATHER">#REF!</definedName>
    <definedName name="WEATHRNORM">#REF!</definedName>
    <definedName name="WIDTH">#REF!</definedName>
    <definedName name="WinterPeak">'[32]Load Data'!$D$9:$H$12,'[32]Load Data'!$D$20:$H$22</definedName>
    <definedName name="WORK1">#REF!</definedName>
    <definedName name="WORK2">#REF!</definedName>
    <definedName name="WORK3">#REF!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'[33]Weather Present'!$K$7</definedName>
    <definedName name="xx" hidden="1">{#N/A,#N/A,FALSE,"Loans";#N/A,#N/A,FALSE,"Program Costs";#N/A,#N/A,FALSE,"Measures";#N/A,#N/A,FALSE,"Net Lost Rev";#N/A,#N/A,FALSE,"Incentive"}</definedName>
    <definedName name="xxx">[34]Variables!$AK$2:$AL$12</definedName>
    <definedName name="y" hidden="1">#REF!</definedName>
    <definedName name="Year">#REF!</definedName>
    <definedName name="YEFactors">[13]Factors!$S$3:$AG$99</definedName>
    <definedName name="yyy" hidden="1">{#N/A,#N/A,FALSE,"Loans";#N/A,#N/A,FALSE,"Program Costs";#N/A,#N/A,FALSE,"Measures";#N/A,#N/A,FALSE,"Net Lost Rev";#N/A,#N/A,FALSE,"Incentive"}</definedName>
    <definedName name="z" hidden="1">#REF!</definedName>
    <definedName name="ZA">'[35] annual balance '!#REF!</definedName>
    <definedName name="zz" hidden="1">{#N/A,#N/A,FALSE,"Loans";#N/A,#N/A,FALSE,"Program Costs";#N/A,#N/A,FALSE,"Measures";#N/A,#N/A,FALSE,"Net Lost Rev";#N/A,#N/A,FALSE,"Incentive"}</definedName>
  </definedNames>
  <calcPr calcId="152511"/>
</workbook>
</file>

<file path=xl/calcChain.xml><?xml version="1.0" encoding="utf-8"?>
<calcChain xmlns="http://schemas.openxmlformats.org/spreadsheetml/2006/main">
  <c r="E117" i="9" l="1"/>
  <c r="E103" i="9" l="1"/>
  <c r="C61" i="9" l="1"/>
  <c r="E89" i="9" l="1"/>
  <c r="B61" i="9" l="1"/>
  <c r="E75" i="9" l="1"/>
  <c r="E119" i="9" s="1"/>
  <c r="C75" i="9" l="1"/>
  <c r="C89" i="9" l="1"/>
  <c r="C103" i="9" l="1"/>
  <c r="C117" i="9"/>
  <c r="E61" i="9"/>
  <c r="E47" i="9"/>
  <c r="C47" i="9"/>
  <c r="E33" i="9"/>
  <c r="C33" i="9"/>
  <c r="E19" i="9"/>
  <c r="D7" i="9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C19" i="9"/>
  <c r="B19" i="9"/>
  <c r="F5" i="9"/>
  <c r="F18" i="9" l="1"/>
  <c r="F19" i="9" s="1"/>
  <c r="D19" i="9"/>
  <c r="F11" i="9"/>
  <c r="F16" i="9"/>
  <c r="F7" i="9"/>
  <c r="F12" i="9"/>
  <c r="F8" i="9"/>
  <c r="F17" i="9"/>
  <c r="D21" i="9"/>
  <c r="F21" i="9" s="1"/>
  <c r="F9" i="9"/>
  <c r="F14" i="9"/>
  <c r="F10" i="9"/>
  <c r="F15" i="9"/>
  <c r="F13" i="9"/>
  <c r="D22" i="9" l="1"/>
  <c r="F22" i="9" s="1"/>
  <c r="D23" i="9" l="1"/>
  <c r="F23" i="9" s="1"/>
  <c r="B117" i="9" l="1"/>
  <c r="B47" i="9" l="1"/>
  <c r="D24" i="9" l="1"/>
  <c r="F24" i="9" s="1"/>
  <c r="B75" i="9" l="1"/>
  <c r="B33" i="9"/>
  <c r="D25" i="9"/>
  <c r="F25" i="9" l="1"/>
  <c r="D26" i="9"/>
  <c r="D27" i="9" l="1"/>
  <c r="F26" i="9"/>
  <c r="D28" i="9" l="1"/>
  <c r="F27" i="9"/>
  <c r="F28" i="9" l="1"/>
  <c r="D29" i="9"/>
  <c r="D30" i="9" l="1"/>
  <c r="F29" i="9"/>
  <c r="F30" i="9" l="1"/>
  <c r="D31" i="9"/>
  <c r="F31" i="9" l="1"/>
  <c r="D32" i="9"/>
  <c r="D33" i="9" s="1"/>
  <c r="F32" i="9" l="1"/>
  <c r="F33" i="9" s="1"/>
  <c r="D35" i="9"/>
  <c r="F35" i="9" s="1"/>
  <c r="D36" i="9" l="1"/>
  <c r="F36" i="9" s="1"/>
  <c r="D37" i="9" l="1"/>
  <c r="F37" i="9" s="1"/>
  <c r="D38" i="9" l="1"/>
  <c r="F38" i="9" s="1"/>
  <c r="D39" i="9" l="1"/>
  <c r="F39" i="9" s="1"/>
  <c r="D40" i="9" l="1"/>
  <c r="F40" i="9" s="1"/>
  <c r="D41" i="9" l="1"/>
  <c r="F41" i="9" s="1"/>
  <c r="D42" i="9" l="1"/>
  <c r="F42" i="9" s="1"/>
  <c r="D43" i="9" l="1"/>
  <c r="F43" i="9" s="1"/>
  <c r="D44" i="9" l="1"/>
  <c r="F44" i="9" s="1"/>
  <c r="D45" i="9" l="1"/>
  <c r="F45" i="9" s="1"/>
  <c r="D46" i="9" l="1"/>
  <c r="F46" i="9" l="1"/>
  <c r="F47" i="9" s="1"/>
  <c r="D47" i="9"/>
  <c r="D49" i="9"/>
  <c r="F49" i="9" s="1"/>
  <c r="D50" i="9" l="1"/>
  <c r="F50" i="9" s="1"/>
  <c r="D51" i="9" l="1"/>
  <c r="F51" i="9" s="1"/>
  <c r="D52" i="9" l="1"/>
  <c r="F52" i="9" s="1"/>
  <c r="D53" i="9" l="1"/>
  <c r="F53" i="9" s="1"/>
  <c r="D54" i="9" l="1"/>
  <c r="F54" i="9" s="1"/>
  <c r="D55" i="9" l="1"/>
  <c r="F55" i="9" s="1"/>
  <c r="D56" i="9" l="1"/>
  <c r="F56" i="9" s="1"/>
  <c r="D57" i="9" l="1"/>
  <c r="F57" i="9" s="1"/>
  <c r="D58" i="9" l="1"/>
  <c r="F58" i="9" s="1"/>
  <c r="D59" i="9" l="1"/>
  <c r="F59" i="9" s="1"/>
  <c r="D60" i="9" l="1"/>
  <c r="D61" i="9" s="1"/>
  <c r="F60" i="9" l="1"/>
  <c r="F61" i="9" s="1"/>
  <c r="D63" i="9"/>
  <c r="F63" i="9" s="1"/>
  <c r="D64" i="9" l="1"/>
  <c r="F64" i="9" s="1"/>
  <c r="D65" i="9" l="1"/>
  <c r="F65" i="9" s="1"/>
  <c r="D66" i="9" l="1"/>
  <c r="F66" i="9" s="1"/>
  <c r="D67" i="9" l="1"/>
  <c r="F67" i="9" s="1"/>
  <c r="D68" i="9" l="1"/>
  <c r="F68" i="9" s="1"/>
  <c r="D69" i="9" l="1"/>
  <c r="F69" i="9" l="1"/>
  <c r="D70" i="9"/>
  <c r="D71" i="9" l="1"/>
  <c r="F70" i="9"/>
  <c r="D72" i="9" l="1"/>
  <c r="F71" i="9"/>
  <c r="D73" i="9" l="1"/>
  <c r="F72" i="9"/>
  <c r="D74" i="9" l="1"/>
  <c r="D75" i="9" s="1"/>
  <c r="F73" i="9"/>
  <c r="D77" i="9" l="1"/>
  <c r="F74" i="9"/>
  <c r="F75" i="9" s="1"/>
  <c r="F77" i="9" l="1"/>
  <c r="D78" i="9"/>
  <c r="D79" i="9" l="1"/>
  <c r="F78" i="9"/>
  <c r="F79" i="9" l="1"/>
  <c r="B103" i="9" l="1"/>
  <c r="D80" i="9"/>
  <c r="B89" i="9"/>
  <c r="F80" i="9" l="1"/>
  <c r="D81" i="9"/>
  <c r="F81" i="9" l="1"/>
  <c r="D82" i="9"/>
  <c r="D83" i="9" l="1"/>
  <c r="F82" i="9"/>
  <c r="F83" i="9" l="1"/>
  <c r="D84" i="9"/>
  <c r="F84" i="9" l="1"/>
  <c r="D85" i="9"/>
  <c r="D86" i="9" l="1"/>
  <c r="F85" i="9"/>
  <c r="D87" i="9" l="1"/>
  <c r="F86" i="9"/>
  <c r="D88" i="9" l="1"/>
  <c r="F87" i="9"/>
  <c r="F88" i="9" l="1"/>
  <c r="F89" i="9" s="1"/>
  <c r="D91" i="9"/>
  <c r="F91" i="9" s="1"/>
  <c r="D92" i="9" l="1"/>
  <c r="F92" i="9" s="1"/>
  <c r="D93" i="9" l="1"/>
  <c r="F93" i="9" s="1"/>
  <c r="D94" i="9" l="1"/>
  <c r="F94" i="9" s="1"/>
  <c r="D95" i="9" l="1"/>
  <c r="F95" i="9" s="1"/>
  <c r="D96" i="9" l="1"/>
  <c r="F96" i="9" s="1"/>
  <c r="D97" i="9" l="1"/>
  <c r="F97" i="9" s="1"/>
  <c r="D98" i="9" l="1"/>
  <c r="F98" i="9" s="1"/>
  <c r="D99" i="9" l="1"/>
  <c r="F99" i="9" s="1"/>
  <c r="D100" i="9" l="1"/>
  <c r="F100" i="9" s="1"/>
  <c r="D101" i="9" l="1"/>
  <c r="F101" i="9" s="1"/>
  <c r="D102" i="9" l="1"/>
  <c r="F102" i="9" s="1"/>
  <c r="D105" i="9" l="1"/>
  <c r="F105" i="9" s="1"/>
  <c r="D106" i="9" l="1"/>
  <c r="F106" i="9" s="1"/>
  <c r="D107" i="9" l="1"/>
  <c r="F107" i="9" s="1"/>
  <c r="D108" i="9" l="1"/>
  <c r="F108" i="9" s="1"/>
  <c r="D109" i="9" l="1"/>
  <c r="F109" i="9" s="1"/>
  <c r="D110" i="9" l="1"/>
  <c r="F110" i="9" s="1"/>
</calcChain>
</file>

<file path=xl/sharedStrings.xml><?xml version="1.0" encoding="utf-8"?>
<sst xmlns="http://schemas.openxmlformats.org/spreadsheetml/2006/main" count="116" uniqueCount="32">
  <si>
    <t>May</t>
  </si>
  <si>
    <t>Washington System Benefit Charge Deferred Account Analysis</t>
  </si>
  <si>
    <t>Monthly Conservation Costs</t>
  </si>
  <si>
    <t>SBC Recovery</t>
  </si>
  <si>
    <t>Accrued Costs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</si>
  <si>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</si>
  <si>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</si>
  <si>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</si>
  <si>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</si>
  <si>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</si>
  <si>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</si>
  <si>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</si>
  <si>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</si>
  <si>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</si>
  <si>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</si>
  <si>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</si>
  <si>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2012 Totals</t>
  </si>
  <si>
    <t>2013 Totals</t>
  </si>
  <si>
    <t>2014 Totals</t>
  </si>
  <si>
    <t>2015 Totals</t>
  </si>
  <si>
    <t xml:space="preserve">Cash Basis Accumulative  Balance  </t>
  </si>
  <si>
    <t xml:space="preserve">Accrual Basis Accumulative  Balance  </t>
  </si>
  <si>
    <t>Actual</t>
  </si>
  <si>
    <t>Forecast</t>
  </si>
  <si>
    <t>Forecast for SBC adjustment</t>
  </si>
  <si>
    <t>2016 Totals</t>
  </si>
  <si>
    <t>2017 Totals</t>
  </si>
  <si>
    <t>2011 Totals</t>
  </si>
  <si>
    <t>2018 Totals</t>
  </si>
  <si>
    <t>2019 Totals</t>
  </si>
  <si>
    <t>Total Accrual in April 2018</t>
  </si>
  <si>
    <t>Attachment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</si>
</sst>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&quot;$&quot;#,##0\ ;\(&quot;$&quot;#,##0\)"/>
    <numFmt numFmtId="167" formatCode="m/d/\ h:mm"/>
    <numFmt numFmtId="168" formatCode="########\-###\-###"/>
    <numFmt numFmtId="169" formatCode="General_)"/>
    <numFmt numFmtId="170" formatCode="_(&quot;$&quot;* #,##0_);_(&quot;$&quot;* \(#,##0\);_(&quot;$&quot;* &quot;-&quot;??_);_(@_)"/>
    <numFmt numFmtId="171" formatCode="0_);\(0\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sz val="12"/>
      <name val="Arial"/>
      <family val="2"/>
    </font>
    <font>
      <sz val="10"/>
      <color indexed="24"/>
      <name val="Times New Roman"/>
      <family val="1"/>
    </font>
    <font>
      <sz val="10"/>
      <name val="Verdana"/>
      <family val="2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sz val="12"/>
      <color indexed="24"/>
      <name val="Times New Roman"/>
      <family val="1"/>
    </font>
    <font>
      <b/>
      <sz val="13"/>
      <color indexed="56"/>
      <name val="Calibri"/>
      <family val="2"/>
    </font>
    <font>
      <sz val="8"/>
      <color indexed="24"/>
      <name val="Times New Roman"/>
      <family val="1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TimesNewRomanPS"/>
    </font>
    <font>
      <sz val="12"/>
      <color indexed="12"/>
      <name val="Times New Roman"/>
      <family val="1"/>
    </font>
    <font>
      <b/>
      <sz val="11"/>
      <color indexed="63"/>
      <name val="Calibri"/>
      <family val="2"/>
    </font>
    <font>
      <sz val="10"/>
      <color indexed="63"/>
      <name val="Verdana"/>
      <family val="2"/>
    </font>
    <font>
      <sz val="10"/>
      <color indexed="9"/>
      <name val="Verdana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LinePrinter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LinePrinter"/>
      <family val="3"/>
    </font>
    <font>
      <b/>
      <sz val="8"/>
      <color indexed="8"/>
      <name val="Arial"/>
      <family val="2"/>
    </font>
    <font>
      <sz val="12"/>
      <name val="Arial MT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4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165" fontId="2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65" fontId="2" fillId="0" borderId="0">
      <alignment horizontal="left" wrapText="1"/>
    </xf>
    <xf numFmtId="0" fontId="5" fillId="0" borderId="0"/>
    <xf numFmtId="165" fontId="2" fillId="0" borderId="0">
      <alignment horizontal="left" wrapText="1"/>
    </xf>
    <xf numFmtId="0" fontId="5" fillId="0" borderId="0"/>
    <xf numFmtId="0" fontId="5" fillId="0" borderId="0"/>
    <xf numFmtId="165" fontId="2" fillId="0" borderId="0">
      <alignment horizontal="left" wrapText="1"/>
    </xf>
    <xf numFmtId="0" fontId="5" fillId="0" borderId="0"/>
    <xf numFmtId="165" fontId="2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2" fillId="0" borderId="0" applyFill="0"/>
    <xf numFmtId="165" fontId="2" fillId="0" borderId="0">
      <alignment horizontal="left" wrapText="1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9" fillId="33" borderId="2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0" fontId="10" fillId="34" borderId="3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2" fillId="35" borderId="0" applyNumberFormat="0" applyAlignment="0">
      <alignment horizontal="right"/>
    </xf>
    <xf numFmtId="0" fontId="2" fillId="36" borderId="0" applyNumberFormat="0" applyAlignment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left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" fillId="0" borderId="0">
      <alignment horizontal="center" wrapText="1"/>
    </xf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4" fillId="20" borderId="2" applyNumberFormat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168" fontId="2" fillId="0" borderId="0"/>
    <xf numFmtId="168" fontId="2" fillId="0" borderId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37" fontId="27" fillId="0" borderId="0" applyNumberFormat="0" applyFill="0" applyBorder="0"/>
    <xf numFmtId="164" fontId="28" fillId="0" borderId="0" applyFont="0" applyAlignment="0" applyProtection="0"/>
    <xf numFmtId="164" fontId="28" fillId="0" borderId="0" applyFont="0" applyAlignment="0" applyProtection="0"/>
    <xf numFmtId="164" fontId="28" fillId="0" borderId="0" applyFont="0" applyAlignment="0" applyProtection="0"/>
    <xf numFmtId="164" fontId="28" fillId="0" borderId="0" applyFont="0" applyAlignment="0" applyProtection="0"/>
    <xf numFmtId="164" fontId="28" fillId="0" borderId="0" applyFont="0" applyAlignment="0" applyProtection="0"/>
    <xf numFmtId="164" fontId="28" fillId="0" borderId="0" applyFont="0" applyAlignment="0" applyProtection="0"/>
    <xf numFmtId="164" fontId="28" fillId="0" borderId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>
      <alignment wrapText="1"/>
    </xf>
    <xf numFmtId="0" fontId="2" fillId="0" borderId="0"/>
    <xf numFmtId="0" fontId="6" fillId="0" borderId="0"/>
    <xf numFmtId="0" fontId="2" fillId="0" borderId="0">
      <alignment wrapText="1"/>
    </xf>
    <xf numFmtId="0" fontId="6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6" fillId="38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0" fontId="29" fillId="33" borderId="9" applyNumberFormat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30" fillId="39" borderId="10" applyNumberFormat="0" applyAlignment="0" applyProtection="0"/>
    <xf numFmtId="2" fontId="30" fillId="40" borderId="10" applyProtection="0">
      <alignment horizontal="right"/>
    </xf>
    <xf numFmtId="2" fontId="31" fillId="41" borderId="10" applyProtection="0">
      <alignment horizontal="right"/>
    </xf>
    <xf numFmtId="14" fontId="32" fillId="42" borderId="10" applyProtection="0">
      <alignment horizontal="right"/>
    </xf>
    <xf numFmtId="14" fontId="32" fillId="42" borderId="10" applyProtection="0">
      <alignment horizontal="left"/>
    </xf>
    <xf numFmtId="0" fontId="33" fillId="39" borderId="10" applyNumberFormat="0" applyProtection="0">
      <alignment horizontal="left"/>
    </xf>
    <xf numFmtId="0" fontId="2" fillId="0" borderId="0" applyNumberFormat="0" applyFill="0" applyBorder="0" applyProtection="0">
      <alignment horizontal="right" wrapText="1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13" fillId="0" borderId="12" applyNumberFormat="0" applyFont="0" applyFill="0" applyAlignment="0" applyProtection="0"/>
    <xf numFmtId="169" fontId="36" fillId="0" borderId="0">
      <alignment horizontal="left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69" fontId="39" fillId="0" borderId="0">
      <alignment horizontal="left"/>
    </xf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3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0" fontId="4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0" fillId="43" borderId="0" xfId="1" applyNumberFormat="1" applyFont="1" applyFill="1"/>
    <xf numFmtId="164" fontId="0" fillId="0" borderId="0" xfId="1" applyNumberFormat="1" applyFont="1"/>
    <xf numFmtId="164" fontId="0" fillId="0" borderId="14" xfId="1" applyNumberFormat="1" applyFont="1" applyBorder="1"/>
    <xf numFmtId="164" fontId="0" fillId="0" borderId="0" xfId="1" applyNumberFormat="1" applyFont="1" applyAlignment="1">
      <alignment horizontal="right"/>
    </xf>
    <xf numFmtId="4" fontId="42" fillId="0" borderId="0" xfId="1814" quotePrefix="1" applyNumberFormat="1" applyFont="1" applyFill="1" applyBorder="1" applyAlignment="1">
      <alignment horizontal="center" wrapText="1"/>
    </xf>
    <xf numFmtId="0" fontId="40" fillId="0" borderId="0" xfId="1814" applyFont="1" applyFill="1" applyBorder="1" applyAlignment="1">
      <alignment horizontal="center"/>
    </xf>
    <xf numFmtId="4" fontId="40" fillId="0" borderId="0" xfId="1814" applyNumberFormat="1" applyFont="1" applyFill="1" applyAlignment="1">
      <alignment horizontal="center"/>
    </xf>
    <xf numFmtId="4" fontId="42" fillId="0" borderId="0" xfId="1814" applyNumberFormat="1" applyFont="1" applyFill="1" applyBorder="1" applyAlignment="1">
      <alignment horizontal="center" wrapText="1"/>
    </xf>
    <xf numFmtId="171" fontId="42" fillId="0" borderId="0" xfId="1814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64" fontId="0" fillId="0" borderId="0" xfId="1" applyNumberFormat="1" applyFont="1" applyFill="1"/>
    <xf numFmtId="164" fontId="0" fillId="0" borderId="14" xfId="1" applyNumberFormat="1" applyFont="1" applyFill="1" applyBorder="1"/>
    <xf numFmtId="164" fontId="1" fillId="0" borderId="0" xfId="1" applyNumberFormat="1" applyFont="1" applyFill="1"/>
    <xf numFmtId="0" fontId="44" fillId="0" borderId="0" xfId="0" applyFont="1"/>
    <xf numFmtId="0" fontId="44" fillId="0" borderId="13" xfId="0" applyFont="1" applyBorder="1"/>
    <xf numFmtId="0" fontId="38" fillId="0" borderId="0" xfId="0" applyFont="1"/>
    <xf numFmtId="164" fontId="0" fillId="0" borderId="0" xfId="1" applyNumberFormat="1" applyFont="1" applyFill="1" applyBorder="1"/>
    <xf numFmtId="164" fontId="1" fillId="0" borderId="0" xfId="1" applyNumberFormat="1" applyFont="1" applyFill="1" applyBorder="1"/>
    <xf numFmtId="0" fontId="0" fillId="0" borderId="0" xfId="0" applyBorder="1"/>
    <xf numFmtId="0" fontId="44" fillId="0" borderId="0" xfId="0" applyFont="1" applyBorder="1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1" applyNumberFormat="1" applyFont="1" applyBorder="1"/>
    <xf numFmtId="0" fontId="0" fillId="0" borderId="0" xfId="0" applyAlignment="1">
      <alignment wrapText="1"/>
    </xf>
    <xf numFmtId="170" fontId="0" fillId="0" borderId="0" xfId="1788" applyNumberFormat="1" applyFont="1" applyAlignment="1">
      <alignment wrapText="1"/>
    </xf>
    <xf numFmtId="170" fontId="0" fillId="0" borderId="0" xfId="1788" applyNumberFormat="1" applyFont="1"/>
    <xf numFmtId="170" fontId="0" fillId="0" borderId="0" xfId="0" applyNumberFormat="1"/>
    <xf numFmtId="0" fontId="38" fillId="0" borderId="0" xfId="0" applyFont="1" applyAlignment="1">
      <alignment wrapText="1"/>
    </xf>
    <xf numFmtId="170" fontId="38" fillId="0" borderId="0" xfId="1788" applyNumberFormat="1" applyFont="1" applyAlignment="1">
      <alignment wrapText="1"/>
    </xf>
    <xf numFmtId="170" fontId="38" fillId="0" borderId="0" xfId="0" applyNumberFormat="1" applyFont="1"/>
    <xf numFmtId="0" fontId="38" fillId="0" borderId="0" xfId="0" applyFont="1" applyAlignment="1"/>
    <xf numFmtId="170" fontId="38" fillId="0" borderId="0" xfId="1788" applyNumberFormat="1" applyFont="1"/>
    <xf numFmtId="164" fontId="0" fillId="0" borderId="13" xfId="1" applyNumberFormat="1" applyFont="1" applyBorder="1"/>
    <xf numFmtId="170" fontId="0" fillId="0" borderId="0" xfId="1788" applyNumberFormat="1" applyFont="1" applyFill="1"/>
    <xf numFmtId="164" fontId="38" fillId="0" borderId="0" xfId="1" applyNumberFormat="1" applyFont="1"/>
    <xf numFmtId="164" fontId="43" fillId="0" borderId="0" xfId="1" applyNumberFormat="1" applyFont="1" applyAlignment="1">
      <alignment horizontal="center"/>
    </xf>
    <xf numFmtId="0" fontId="38" fillId="0" borderId="0" xfId="0" applyFont="1" applyAlignment="1">
      <alignment horizontal="left"/>
    </xf>
  </cellXfs>
  <cellStyles count="1847">
    <cellStyle name=" 1" xfId="3"/>
    <cellStyle name="_2009 Annual Savings (2)" xfId="4"/>
    <cellStyle name="_Baseline" xfId="5"/>
    <cellStyle name="_Energy Benefits Calc" xfId="6"/>
    <cellStyle name="_Line Loss" xfId="7"/>
    <cellStyle name="_Local Savings" xfId="8"/>
    <cellStyle name="_Local Savings Tracker" xfId="9"/>
    <cellStyle name="_MC &amp; Electri Load" xfId="10"/>
    <cellStyle name="_PV Benefits Calc" xfId="11"/>
    <cellStyle name="_PV Cost Calc" xfId="12"/>
    <cellStyle name="_Regional Savings Tracker" xfId="13"/>
    <cellStyle name="_SavingsTracker" xfId="14"/>
    <cellStyle name="_Service Territory Reports" xfId="15"/>
    <cellStyle name="_Sheet1" xfId="16"/>
    <cellStyle name="_Summary-Page-3" xfId="17"/>
    <cellStyle name="_Summary-Pg-3" xfId="18"/>
    <cellStyle name="_Table2_Out" xfId="19"/>
    <cellStyle name="_Total Regional" xfId="20"/>
    <cellStyle name="20% - Accent1 10" xfId="21"/>
    <cellStyle name="20% - Accent1 11" xfId="22"/>
    <cellStyle name="20% - Accent1 12" xfId="23"/>
    <cellStyle name="20% - Accent1 13" xfId="24"/>
    <cellStyle name="20% - Accent1 14" xfId="25"/>
    <cellStyle name="20% - Accent1 15" xfId="26"/>
    <cellStyle name="20% - Accent1 16" xfId="27"/>
    <cellStyle name="20% - Accent1 17" xfId="28"/>
    <cellStyle name="20% - Accent1 18" xfId="29"/>
    <cellStyle name="20% - Accent1 19" xfId="30"/>
    <cellStyle name="20% - Accent1 2" xfId="31"/>
    <cellStyle name="20% - Accent1 2 2" xfId="32"/>
    <cellStyle name="20% - Accent1 2 3" xfId="33"/>
    <cellStyle name="20% - Accent1 2 4" xfId="34"/>
    <cellStyle name="20% - Accent1 2 5" xfId="35"/>
    <cellStyle name="20% - Accent1 2_1. Zips to County Crosswalk" xfId="36"/>
    <cellStyle name="20% - Accent1 20" xfId="37"/>
    <cellStyle name="20% - Accent1 21" xfId="38"/>
    <cellStyle name="20% - Accent1 22" xfId="39"/>
    <cellStyle name="20% - Accent1 3" xfId="40"/>
    <cellStyle name="20% - Accent1 3 2" xfId="41"/>
    <cellStyle name="20% - Accent1 3 3" xfId="42"/>
    <cellStyle name="20% - Accent1 3 4" xfId="43"/>
    <cellStyle name="20% - Accent1 3_1. Zips to County Crosswalk" xfId="44"/>
    <cellStyle name="20% - Accent1 4" xfId="45"/>
    <cellStyle name="20% - Accent1 4 2" xfId="46"/>
    <cellStyle name="20% - Accent1 4 3" xfId="47"/>
    <cellStyle name="20% - Accent1 4_1. Zips to County Crosswalk" xfId="48"/>
    <cellStyle name="20% - Accent1 5" xfId="49"/>
    <cellStyle name="20% - Accent1 5 2" xfId="50"/>
    <cellStyle name="20% - Accent1 5_1. Zips to County Crosswalk" xfId="51"/>
    <cellStyle name="20% - Accent1 6" xfId="52"/>
    <cellStyle name="20% - Accent1 7" xfId="53"/>
    <cellStyle name="20% - Accent1 8" xfId="54"/>
    <cellStyle name="20% - Accent1 9" xfId="55"/>
    <cellStyle name="20% - Accent2 10" xfId="56"/>
    <cellStyle name="20% - Accent2 11" xfId="57"/>
    <cellStyle name="20% - Accent2 12" xfId="58"/>
    <cellStyle name="20% - Accent2 13" xfId="59"/>
    <cellStyle name="20% - Accent2 14" xfId="60"/>
    <cellStyle name="20% - Accent2 15" xfId="61"/>
    <cellStyle name="20% - Accent2 16" xfId="62"/>
    <cellStyle name="20% - Accent2 17" xfId="63"/>
    <cellStyle name="20% - Accent2 18" xfId="64"/>
    <cellStyle name="20% - Accent2 19" xfId="65"/>
    <cellStyle name="20% - Accent2 2" xfId="66"/>
    <cellStyle name="20% - Accent2 2 2" xfId="67"/>
    <cellStyle name="20% - Accent2 2 3" xfId="68"/>
    <cellStyle name="20% - Accent2 2 4" xfId="69"/>
    <cellStyle name="20% - Accent2 2 5" xfId="70"/>
    <cellStyle name="20% - Accent2 2_1. Zips to County Crosswalk" xfId="71"/>
    <cellStyle name="20% - Accent2 20" xfId="72"/>
    <cellStyle name="20% - Accent2 21" xfId="73"/>
    <cellStyle name="20% - Accent2 22" xfId="74"/>
    <cellStyle name="20% - Accent2 3" xfId="75"/>
    <cellStyle name="20% - Accent2 3 2" xfId="76"/>
    <cellStyle name="20% - Accent2 3 3" xfId="77"/>
    <cellStyle name="20% - Accent2 3 4" xfId="78"/>
    <cellStyle name="20% - Accent2 3_1. Zips to County Crosswalk" xfId="79"/>
    <cellStyle name="20% - Accent2 4" xfId="80"/>
    <cellStyle name="20% - Accent2 4 2" xfId="81"/>
    <cellStyle name="20% - Accent2 4 3" xfId="82"/>
    <cellStyle name="20% - Accent2 4_1. Zips to County Crosswalk" xfId="83"/>
    <cellStyle name="20% - Accent2 5" xfId="84"/>
    <cellStyle name="20% - Accent2 5 2" xfId="85"/>
    <cellStyle name="20% - Accent2 5_1. Zips to County Crosswalk" xfId="86"/>
    <cellStyle name="20% - Accent2 6" xfId="87"/>
    <cellStyle name="20% - Accent2 7" xfId="88"/>
    <cellStyle name="20% - Accent2 8" xfId="89"/>
    <cellStyle name="20% - Accent2 9" xfId="90"/>
    <cellStyle name="20% - Accent3 10" xfId="91"/>
    <cellStyle name="20% - Accent3 11" xfId="92"/>
    <cellStyle name="20% - Accent3 12" xfId="93"/>
    <cellStyle name="20% - Accent3 13" xfId="94"/>
    <cellStyle name="20% - Accent3 14" xfId="95"/>
    <cellStyle name="20% - Accent3 15" xfId="96"/>
    <cellStyle name="20% - Accent3 16" xfId="97"/>
    <cellStyle name="20% - Accent3 17" xfId="98"/>
    <cellStyle name="20% - Accent3 18" xfId="99"/>
    <cellStyle name="20% - Accent3 19" xfId="100"/>
    <cellStyle name="20% - Accent3 2" xfId="101"/>
    <cellStyle name="20% - Accent3 2 2" xfId="102"/>
    <cellStyle name="20% - Accent3 2 3" xfId="103"/>
    <cellStyle name="20% - Accent3 2 4" xfId="104"/>
    <cellStyle name="20% - Accent3 2 5" xfId="105"/>
    <cellStyle name="20% - Accent3 2_1. Zips to County Crosswalk" xfId="106"/>
    <cellStyle name="20% - Accent3 20" xfId="107"/>
    <cellStyle name="20% - Accent3 21" xfId="108"/>
    <cellStyle name="20% - Accent3 22" xfId="109"/>
    <cellStyle name="20% - Accent3 3" xfId="110"/>
    <cellStyle name="20% - Accent3 3 2" xfId="111"/>
    <cellStyle name="20% - Accent3 3 3" xfId="112"/>
    <cellStyle name="20% - Accent3 3 4" xfId="113"/>
    <cellStyle name="20% - Accent3 3_1. Zips to County Crosswalk" xfId="114"/>
    <cellStyle name="20% - Accent3 4" xfId="115"/>
    <cellStyle name="20% - Accent3 4 2" xfId="116"/>
    <cellStyle name="20% - Accent3 4 3" xfId="117"/>
    <cellStyle name="20% - Accent3 4_1. Zips to County Crosswalk" xfId="118"/>
    <cellStyle name="20% - Accent3 5" xfId="119"/>
    <cellStyle name="20% - Accent3 5 2" xfId="120"/>
    <cellStyle name="20% - Accent3 5_1. Zips to County Crosswalk" xfId="121"/>
    <cellStyle name="20% - Accent3 6" xfId="122"/>
    <cellStyle name="20% - Accent3 7" xfId="123"/>
    <cellStyle name="20% - Accent3 8" xfId="124"/>
    <cellStyle name="20% - Accent3 9" xfId="125"/>
    <cellStyle name="20% - Accent4 10" xfId="126"/>
    <cellStyle name="20% - Accent4 11" xfId="127"/>
    <cellStyle name="20% - Accent4 12" xfId="128"/>
    <cellStyle name="20% - Accent4 13" xfId="129"/>
    <cellStyle name="20% - Accent4 14" xfId="130"/>
    <cellStyle name="20% - Accent4 15" xfId="131"/>
    <cellStyle name="20% - Accent4 16" xfId="132"/>
    <cellStyle name="20% - Accent4 17" xfId="133"/>
    <cellStyle name="20% - Accent4 18" xfId="134"/>
    <cellStyle name="20% - Accent4 19" xfId="135"/>
    <cellStyle name="20% - Accent4 2" xfId="136"/>
    <cellStyle name="20% - Accent4 2 2" xfId="137"/>
    <cellStyle name="20% - Accent4 2 3" xfId="138"/>
    <cellStyle name="20% - Accent4 2 4" xfId="139"/>
    <cellStyle name="20% - Accent4 2 5" xfId="140"/>
    <cellStyle name="20% - Accent4 2_1. Zips to County Crosswalk" xfId="141"/>
    <cellStyle name="20% - Accent4 20" xfId="142"/>
    <cellStyle name="20% - Accent4 21" xfId="143"/>
    <cellStyle name="20% - Accent4 22" xfId="144"/>
    <cellStyle name="20% - Accent4 3" xfId="145"/>
    <cellStyle name="20% - Accent4 3 2" xfId="146"/>
    <cellStyle name="20% - Accent4 3 3" xfId="147"/>
    <cellStyle name="20% - Accent4 3 4" xfId="148"/>
    <cellStyle name="20% - Accent4 3_1. Zips to County Crosswalk" xfId="149"/>
    <cellStyle name="20% - Accent4 4" xfId="150"/>
    <cellStyle name="20% - Accent4 4 2" xfId="151"/>
    <cellStyle name="20% - Accent4 4 3" xfId="152"/>
    <cellStyle name="20% - Accent4 4_1. Zips to County Crosswalk" xfId="153"/>
    <cellStyle name="20% - Accent4 5" xfId="154"/>
    <cellStyle name="20% - Accent4 5 2" xfId="155"/>
    <cellStyle name="20% - Accent4 5_1. Zips to County Crosswalk" xfId="156"/>
    <cellStyle name="20% - Accent4 6" xfId="157"/>
    <cellStyle name="20% - Accent4 7" xfId="158"/>
    <cellStyle name="20% - Accent4 8" xfId="159"/>
    <cellStyle name="20% - Accent4 9" xfId="160"/>
    <cellStyle name="20% - Accent5 10" xfId="161"/>
    <cellStyle name="20% - Accent5 11" xfId="162"/>
    <cellStyle name="20% - Accent5 12" xfId="163"/>
    <cellStyle name="20% - Accent5 13" xfId="164"/>
    <cellStyle name="20% - Accent5 14" xfId="165"/>
    <cellStyle name="20% - Accent5 15" xfId="166"/>
    <cellStyle name="20% - Accent5 16" xfId="167"/>
    <cellStyle name="20% - Accent5 17" xfId="168"/>
    <cellStyle name="20% - Accent5 18" xfId="169"/>
    <cellStyle name="20% - Accent5 19" xfId="170"/>
    <cellStyle name="20% - Accent5 2" xfId="171"/>
    <cellStyle name="20% - Accent5 2 2" xfId="172"/>
    <cellStyle name="20% - Accent5 2 3" xfId="173"/>
    <cellStyle name="20% - Accent5 2 4" xfId="174"/>
    <cellStyle name="20% - Accent5 2 5" xfId="175"/>
    <cellStyle name="20% - Accent5 2_1. Zips to County Crosswalk" xfId="176"/>
    <cellStyle name="20% - Accent5 20" xfId="177"/>
    <cellStyle name="20% - Accent5 21" xfId="178"/>
    <cellStyle name="20% - Accent5 22" xfId="179"/>
    <cellStyle name="20% - Accent5 3" xfId="180"/>
    <cellStyle name="20% - Accent5 3 2" xfId="181"/>
    <cellStyle name="20% - Accent5 3 3" xfId="182"/>
    <cellStyle name="20% - Accent5 3 4" xfId="183"/>
    <cellStyle name="20% - Accent5 3_1. Zips to County Crosswalk" xfId="184"/>
    <cellStyle name="20% - Accent5 4" xfId="185"/>
    <cellStyle name="20% - Accent5 4 2" xfId="186"/>
    <cellStyle name="20% - Accent5 4 3" xfId="187"/>
    <cellStyle name="20% - Accent5 4_1. Zips to County Crosswalk" xfId="188"/>
    <cellStyle name="20% - Accent5 5" xfId="189"/>
    <cellStyle name="20% - Accent5 5 2" xfId="190"/>
    <cellStyle name="20% - Accent5 5_1. Zips to County Crosswalk" xfId="191"/>
    <cellStyle name="20% - Accent5 6" xfId="192"/>
    <cellStyle name="20% - Accent5 7" xfId="193"/>
    <cellStyle name="20% - Accent5 8" xfId="194"/>
    <cellStyle name="20% - Accent5 9" xfId="195"/>
    <cellStyle name="20% - Accent6 10" xfId="196"/>
    <cellStyle name="20% - Accent6 11" xfId="197"/>
    <cellStyle name="20% - Accent6 12" xfId="198"/>
    <cellStyle name="20% - Accent6 13" xfId="199"/>
    <cellStyle name="20% - Accent6 14" xfId="200"/>
    <cellStyle name="20% - Accent6 15" xfId="201"/>
    <cellStyle name="20% - Accent6 16" xfId="202"/>
    <cellStyle name="20% - Accent6 17" xfId="203"/>
    <cellStyle name="20% - Accent6 18" xfId="204"/>
    <cellStyle name="20% - Accent6 19" xfId="205"/>
    <cellStyle name="20% - Accent6 2" xfId="206"/>
    <cellStyle name="20% - Accent6 2 2" xfId="207"/>
    <cellStyle name="20% - Accent6 2 3" xfId="208"/>
    <cellStyle name="20% - Accent6 2 4" xfId="209"/>
    <cellStyle name="20% - Accent6 2 5" xfId="210"/>
    <cellStyle name="20% - Accent6 2_1. Zips to County Crosswalk" xfId="211"/>
    <cellStyle name="20% - Accent6 20" xfId="212"/>
    <cellStyle name="20% - Accent6 21" xfId="213"/>
    <cellStyle name="20% - Accent6 22" xfId="214"/>
    <cellStyle name="20% - Accent6 3" xfId="215"/>
    <cellStyle name="20% - Accent6 3 2" xfId="216"/>
    <cellStyle name="20% - Accent6 3 3" xfId="217"/>
    <cellStyle name="20% - Accent6 3 4" xfId="218"/>
    <cellStyle name="20% - Accent6 3_1. Zips to County Crosswalk" xfId="219"/>
    <cellStyle name="20% - Accent6 4" xfId="220"/>
    <cellStyle name="20% - Accent6 4 2" xfId="221"/>
    <cellStyle name="20% - Accent6 4 3" xfId="222"/>
    <cellStyle name="20% - Accent6 4_1. Zips to County Crosswalk" xfId="223"/>
    <cellStyle name="20% - Accent6 5" xfId="224"/>
    <cellStyle name="20% - Accent6 5 2" xfId="225"/>
    <cellStyle name="20% - Accent6 5_1. Zips to County Crosswalk" xfId="226"/>
    <cellStyle name="20% - Accent6 6" xfId="227"/>
    <cellStyle name="20% - Accent6 7" xfId="228"/>
    <cellStyle name="20% - Accent6 8" xfId="229"/>
    <cellStyle name="20% - Accent6 9" xfId="230"/>
    <cellStyle name="40% - Accent1 10" xfId="231"/>
    <cellStyle name="40% - Accent1 11" xfId="232"/>
    <cellStyle name="40% - Accent1 12" xfId="233"/>
    <cellStyle name="40% - Accent1 13" xfId="234"/>
    <cellStyle name="40% - Accent1 14" xfId="235"/>
    <cellStyle name="40% - Accent1 15" xfId="236"/>
    <cellStyle name="40% - Accent1 16" xfId="237"/>
    <cellStyle name="40% - Accent1 17" xfId="238"/>
    <cellStyle name="40% - Accent1 18" xfId="239"/>
    <cellStyle name="40% - Accent1 19" xfId="240"/>
    <cellStyle name="40% - Accent1 2" xfId="241"/>
    <cellStyle name="40% - Accent1 2 2" xfId="242"/>
    <cellStyle name="40% - Accent1 2 3" xfId="243"/>
    <cellStyle name="40% - Accent1 2 4" xfId="244"/>
    <cellStyle name="40% - Accent1 2 5" xfId="245"/>
    <cellStyle name="40% - Accent1 2_1. Zips to County Crosswalk" xfId="246"/>
    <cellStyle name="40% - Accent1 20" xfId="247"/>
    <cellStyle name="40% - Accent1 21" xfId="248"/>
    <cellStyle name="40% - Accent1 22" xfId="249"/>
    <cellStyle name="40% - Accent1 3" xfId="250"/>
    <cellStyle name="40% - Accent1 3 2" xfId="251"/>
    <cellStyle name="40% - Accent1 3 3" xfId="252"/>
    <cellStyle name="40% - Accent1 3 4" xfId="253"/>
    <cellStyle name="40% - Accent1 3_1. Zips to County Crosswalk" xfId="254"/>
    <cellStyle name="40% - Accent1 4" xfId="255"/>
    <cellStyle name="40% - Accent1 4 2" xfId="256"/>
    <cellStyle name="40% - Accent1 4 3" xfId="257"/>
    <cellStyle name="40% - Accent1 4_1. Zips to County Crosswalk" xfId="258"/>
    <cellStyle name="40% - Accent1 5" xfId="259"/>
    <cellStyle name="40% - Accent1 5 2" xfId="260"/>
    <cellStyle name="40% - Accent1 5_1. Zips to County Crosswalk" xfId="261"/>
    <cellStyle name="40% - Accent1 6" xfId="262"/>
    <cellStyle name="40% - Accent1 7" xfId="263"/>
    <cellStyle name="40% - Accent1 8" xfId="264"/>
    <cellStyle name="40% - Accent1 9" xfId="265"/>
    <cellStyle name="40% - Accent2 10" xfId="266"/>
    <cellStyle name="40% - Accent2 11" xfId="267"/>
    <cellStyle name="40% - Accent2 12" xfId="268"/>
    <cellStyle name="40% - Accent2 13" xfId="269"/>
    <cellStyle name="40% - Accent2 14" xfId="270"/>
    <cellStyle name="40% - Accent2 15" xfId="271"/>
    <cellStyle name="40% - Accent2 16" xfId="272"/>
    <cellStyle name="40% - Accent2 17" xfId="273"/>
    <cellStyle name="40% - Accent2 18" xfId="274"/>
    <cellStyle name="40% - Accent2 19" xfId="275"/>
    <cellStyle name="40% - Accent2 2" xfId="276"/>
    <cellStyle name="40% - Accent2 2 2" xfId="277"/>
    <cellStyle name="40% - Accent2 2 3" xfId="278"/>
    <cellStyle name="40% - Accent2 2 4" xfId="279"/>
    <cellStyle name="40% - Accent2 2 5" xfId="280"/>
    <cellStyle name="40% - Accent2 2_1. Zips to County Crosswalk" xfId="281"/>
    <cellStyle name="40% - Accent2 20" xfId="282"/>
    <cellStyle name="40% - Accent2 21" xfId="283"/>
    <cellStyle name="40% - Accent2 22" xfId="284"/>
    <cellStyle name="40% - Accent2 3" xfId="285"/>
    <cellStyle name="40% - Accent2 3 2" xfId="286"/>
    <cellStyle name="40% - Accent2 3 3" xfId="287"/>
    <cellStyle name="40% - Accent2 3 4" xfId="288"/>
    <cellStyle name="40% - Accent2 3_1. Zips to County Crosswalk" xfId="289"/>
    <cellStyle name="40% - Accent2 4" xfId="290"/>
    <cellStyle name="40% - Accent2 4 2" xfId="291"/>
    <cellStyle name="40% - Accent2 4 3" xfId="292"/>
    <cellStyle name="40% - Accent2 4_1. Zips to County Crosswalk" xfId="293"/>
    <cellStyle name="40% - Accent2 5" xfId="294"/>
    <cellStyle name="40% - Accent2 5 2" xfId="295"/>
    <cellStyle name="40% - Accent2 5_1. Zips to County Crosswalk" xfId="296"/>
    <cellStyle name="40% - Accent2 6" xfId="297"/>
    <cellStyle name="40% - Accent2 7" xfId="298"/>
    <cellStyle name="40% - Accent2 8" xfId="299"/>
    <cellStyle name="40% - Accent2 9" xfId="300"/>
    <cellStyle name="40% - Accent3 10" xfId="301"/>
    <cellStyle name="40% - Accent3 11" xfId="302"/>
    <cellStyle name="40% - Accent3 12" xfId="303"/>
    <cellStyle name="40% - Accent3 13" xfId="304"/>
    <cellStyle name="40% - Accent3 14" xfId="305"/>
    <cellStyle name="40% - Accent3 15" xfId="306"/>
    <cellStyle name="40% - Accent3 16" xfId="307"/>
    <cellStyle name="40% - Accent3 17" xfId="308"/>
    <cellStyle name="40% - Accent3 18" xfId="309"/>
    <cellStyle name="40% - Accent3 19" xfId="310"/>
    <cellStyle name="40% - Accent3 2" xfId="311"/>
    <cellStyle name="40% - Accent3 2 2" xfId="312"/>
    <cellStyle name="40% - Accent3 2 3" xfId="313"/>
    <cellStyle name="40% - Accent3 2 4" xfId="314"/>
    <cellStyle name="40% - Accent3 2 5" xfId="315"/>
    <cellStyle name="40% - Accent3 2_1. Zips to County Crosswalk" xfId="316"/>
    <cellStyle name="40% - Accent3 20" xfId="317"/>
    <cellStyle name="40% - Accent3 21" xfId="318"/>
    <cellStyle name="40% - Accent3 22" xfId="319"/>
    <cellStyle name="40% - Accent3 3" xfId="320"/>
    <cellStyle name="40% - Accent3 3 2" xfId="321"/>
    <cellStyle name="40% - Accent3 3 3" xfId="322"/>
    <cellStyle name="40% - Accent3 3 4" xfId="323"/>
    <cellStyle name="40% - Accent3 3_1. Zips to County Crosswalk" xfId="324"/>
    <cellStyle name="40% - Accent3 4" xfId="325"/>
    <cellStyle name="40% - Accent3 4 2" xfId="326"/>
    <cellStyle name="40% - Accent3 4 3" xfId="327"/>
    <cellStyle name="40% - Accent3 4_1. Zips to County Crosswalk" xfId="328"/>
    <cellStyle name="40% - Accent3 5" xfId="329"/>
    <cellStyle name="40% - Accent3 5 2" xfId="330"/>
    <cellStyle name="40% - Accent3 5_1. Zips to County Crosswalk" xfId="331"/>
    <cellStyle name="40% - Accent3 6" xfId="332"/>
    <cellStyle name="40% - Accent3 7" xfId="333"/>
    <cellStyle name="40% - Accent3 8" xfId="334"/>
    <cellStyle name="40% - Accent3 9" xfId="335"/>
    <cellStyle name="40% - Accent4 10" xfId="336"/>
    <cellStyle name="40% - Accent4 11" xfId="337"/>
    <cellStyle name="40% - Accent4 12" xfId="338"/>
    <cellStyle name="40% - Accent4 13" xfId="339"/>
    <cellStyle name="40% - Accent4 14" xfId="340"/>
    <cellStyle name="40% - Accent4 15" xfId="341"/>
    <cellStyle name="40% - Accent4 16" xfId="342"/>
    <cellStyle name="40% - Accent4 17" xfId="343"/>
    <cellStyle name="40% - Accent4 18" xfId="344"/>
    <cellStyle name="40% - Accent4 19" xfId="345"/>
    <cellStyle name="40% - Accent4 2" xfId="346"/>
    <cellStyle name="40% - Accent4 2 2" xfId="347"/>
    <cellStyle name="40% - Accent4 2 3" xfId="348"/>
    <cellStyle name="40% - Accent4 2 4" xfId="349"/>
    <cellStyle name="40% - Accent4 2 5" xfId="350"/>
    <cellStyle name="40% - Accent4 2_1. Zips to County Crosswalk" xfId="351"/>
    <cellStyle name="40% - Accent4 20" xfId="352"/>
    <cellStyle name="40% - Accent4 21" xfId="353"/>
    <cellStyle name="40% - Accent4 22" xfId="354"/>
    <cellStyle name="40% - Accent4 3" xfId="355"/>
    <cellStyle name="40% - Accent4 3 2" xfId="356"/>
    <cellStyle name="40% - Accent4 3 3" xfId="357"/>
    <cellStyle name="40% - Accent4 3 4" xfId="358"/>
    <cellStyle name="40% - Accent4 3_1. Zips to County Crosswalk" xfId="359"/>
    <cellStyle name="40% - Accent4 4" xfId="360"/>
    <cellStyle name="40% - Accent4 4 2" xfId="361"/>
    <cellStyle name="40% - Accent4 4 3" xfId="362"/>
    <cellStyle name="40% - Accent4 4_1. Zips to County Crosswalk" xfId="363"/>
    <cellStyle name="40% - Accent4 5" xfId="364"/>
    <cellStyle name="40% - Accent4 5 2" xfId="365"/>
    <cellStyle name="40% - Accent4 5_1. Zips to County Crosswalk" xfId="366"/>
    <cellStyle name="40% - Accent4 6" xfId="367"/>
    <cellStyle name="40% - Accent4 7" xfId="368"/>
    <cellStyle name="40% - Accent4 8" xfId="369"/>
    <cellStyle name="40% - Accent4 9" xfId="370"/>
    <cellStyle name="40% - Accent5 10" xfId="371"/>
    <cellStyle name="40% - Accent5 11" xfId="372"/>
    <cellStyle name="40% - Accent5 12" xfId="373"/>
    <cellStyle name="40% - Accent5 13" xfId="374"/>
    <cellStyle name="40% - Accent5 14" xfId="375"/>
    <cellStyle name="40% - Accent5 15" xfId="376"/>
    <cellStyle name="40% - Accent5 16" xfId="377"/>
    <cellStyle name="40% - Accent5 17" xfId="378"/>
    <cellStyle name="40% - Accent5 18" xfId="379"/>
    <cellStyle name="40% - Accent5 19" xfId="380"/>
    <cellStyle name="40% - Accent5 2" xfId="381"/>
    <cellStyle name="40% - Accent5 2 2" xfId="382"/>
    <cellStyle name="40% - Accent5 2 3" xfId="383"/>
    <cellStyle name="40% - Accent5 2 4" xfId="384"/>
    <cellStyle name="40% - Accent5 2 5" xfId="385"/>
    <cellStyle name="40% - Accent5 2_1. Zips to County Crosswalk" xfId="386"/>
    <cellStyle name="40% - Accent5 20" xfId="387"/>
    <cellStyle name="40% - Accent5 21" xfId="388"/>
    <cellStyle name="40% - Accent5 22" xfId="389"/>
    <cellStyle name="40% - Accent5 3" xfId="390"/>
    <cellStyle name="40% - Accent5 3 2" xfId="391"/>
    <cellStyle name="40% - Accent5 3 3" xfId="392"/>
    <cellStyle name="40% - Accent5 3 4" xfId="393"/>
    <cellStyle name="40% - Accent5 3_1. Zips to County Crosswalk" xfId="394"/>
    <cellStyle name="40% - Accent5 4" xfId="395"/>
    <cellStyle name="40% - Accent5 4 2" xfId="396"/>
    <cellStyle name="40% - Accent5 4 3" xfId="397"/>
    <cellStyle name="40% - Accent5 4_1. Zips to County Crosswalk" xfId="398"/>
    <cellStyle name="40% - Accent5 5" xfId="399"/>
    <cellStyle name="40% - Accent5 5 2" xfId="400"/>
    <cellStyle name="40% - Accent5 5_1. Zips to County Crosswalk" xfId="401"/>
    <cellStyle name="40% - Accent5 6" xfId="402"/>
    <cellStyle name="40% - Accent5 7" xfId="403"/>
    <cellStyle name="40% - Accent5 8" xfId="404"/>
    <cellStyle name="40% - Accent5 9" xfId="405"/>
    <cellStyle name="40% - Accent6 10" xfId="406"/>
    <cellStyle name="40% - Accent6 11" xfId="407"/>
    <cellStyle name="40% - Accent6 12" xfId="408"/>
    <cellStyle name="40% - Accent6 13" xfId="409"/>
    <cellStyle name="40% - Accent6 14" xfId="410"/>
    <cellStyle name="40% - Accent6 15" xfId="411"/>
    <cellStyle name="40% - Accent6 16" xfId="412"/>
    <cellStyle name="40% - Accent6 17" xfId="413"/>
    <cellStyle name="40% - Accent6 18" xfId="414"/>
    <cellStyle name="40% - Accent6 19" xfId="415"/>
    <cellStyle name="40% - Accent6 2" xfId="416"/>
    <cellStyle name="40% - Accent6 2 2" xfId="417"/>
    <cellStyle name="40% - Accent6 2 3" xfId="418"/>
    <cellStyle name="40% - Accent6 2 4" xfId="419"/>
    <cellStyle name="40% - Accent6 2 5" xfId="420"/>
    <cellStyle name="40% - Accent6 2_1. Zips to County Crosswalk" xfId="421"/>
    <cellStyle name="40% - Accent6 20" xfId="422"/>
    <cellStyle name="40% - Accent6 21" xfId="423"/>
    <cellStyle name="40% - Accent6 22" xfId="424"/>
    <cellStyle name="40% - Accent6 3" xfId="425"/>
    <cellStyle name="40% - Accent6 3 2" xfId="426"/>
    <cellStyle name="40% - Accent6 3 3" xfId="427"/>
    <cellStyle name="40% - Accent6 3 4" xfId="428"/>
    <cellStyle name="40% - Accent6 3_1. Zips to County Crosswalk" xfId="429"/>
    <cellStyle name="40% - Accent6 4" xfId="430"/>
    <cellStyle name="40% - Accent6 4 2" xfId="431"/>
    <cellStyle name="40% - Accent6 4 3" xfId="432"/>
    <cellStyle name="40% - Accent6 4_1. Zips to County Crosswalk" xfId="433"/>
    <cellStyle name="40% - Accent6 5" xfId="434"/>
    <cellStyle name="40% - Accent6 5 2" xfId="435"/>
    <cellStyle name="40% - Accent6 5_1. Zips to County Crosswalk" xfId="436"/>
    <cellStyle name="40% - Accent6 6" xfId="437"/>
    <cellStyle name="40% - Accent6 7" xfId="438"/>
    <cellStyle name="40% - Accent6 8" xfId="439"/>
    <cellStyle name="40% - Accent6 9" xfId="440"/>
    <cellStyle name="60% - Accent1 2" xfId="441"/>
    <cellStyle name="60% - Accent1 2 2" xfId="442"/>
    <cellStyle name="60% - Accent1 2 3" xfId="443"/>
    <cellStyle name="60% - Accent1 2 4" xfId="444"/>
    <cellStyle name="60% - Accent1 2 5" xfId="445"/>
    <cellStyle name="60% - Accent1 3" xfId="446"/>
    <cellStyle name="60% - Accent1 3 2" xfId="447"/>
    <cellStyle name="60% - Accent1 3 3" xfId="448"/>
    <cellStyle name="60% - Accent1 3 4" xfId="449"/>
    <cellStyle name="60% - Accent1 4" xfId="450"/>
    <cellStyle name="60% - Accent1 4 2" xfId="451"/>
    <cellStyle name="60% - Accent1 4 3" xfId="452"/>
    <cellStyle name="60% - Accent1 5" xfId="453"/>
    <cellStyle name="60% - Accent1 5 2" xfId="454"/>
    <cellStyle name="60% - Accent1 6" xfId="455"/>
    <cellStyle name="60% - Accent1 7" xfId="456"/>
    <cellStyle name="60% - Accent2 2" xfId="457"/>
    <cellStyle name="60% - Accent2 2 2" xfId="458"/>
    <cellStyle name="60% - Accent2 2 3" xfId="459"/>
    <cellStyle name="60% - Accent2 2 4" xfId="460"/>
    <cellStyle name="60% - Accent2 2 5" xfId="461"/>
    <cellStyle name="60% - Accent2 3" xfId="462"/>
    <cellStyle name="60% - Accent2 3 2" xfId="463"/>
    <cellStyle name="60% - Accent2 3 3" xfId="464"/>
    <cellStyle name="60% - Accent2 3 4" xfId="465"/>
    <cellStyle name="60% - Accent2 4" xfId="466"/>
    <cellStyle name="60% - Accent2 4 2" xfId="467"/>
    <cellStyle name="60% - Accent2 4 3" xfId="468"/>
    <cellStyle name="60% - Accent2 5" xfId="469"/>
    <cellStyle name="60% - Accent2 5 2" xfId="470"/>
    <cellStyle name="60% - Accent2 6" xfId="471"/>
    <cellStyle name="60% - Accent2 7" xfId="472"/>
    <cellStyle name="60% - Accent3 2" xfId="473"/>
    <cellStyle name="60% - Accent3 2 2" xfId="474"/>
    <cellStyle name="60% - Accent3 2 3" xfId="475"/>
    <cellStyle name="60% - Accent3 2 4" xfId="476"/>
    <cellStyle name="60% - Accent3 2 5" xfId="477"/>
    <cellStyle name="60% - Accent3 3" xfId="478"/>
    <cellStyle name="60% - Accent3 3 2" xfId="479"/>
    <cellStyle name="60% - Accent3 3 3" xfId="480"/>
    <cellStyle name="60% - Accent3 3 4" xfId="481"/>
    <cellStyle name="60% - Accent3 4" xfId="482"/>
    <cellStyle name="60% - Accent3 4 2" xfId="483"/>
    <cellStyle name="60% - Accent3 4 3" xfId="484"/>
    <cellStyle name="60% - Accent3 5" xfId="485"/>
    <cellStyle name="60% - Accent3 5 2" xfId="486"/>
    <cellStyle name="60% - Accent3 6" xfId="487"/>
    <cellStyle name="60% - Accent3 7" xfId="488"/>
    <cellStyle name="60% - Accent4 2" xfId="489"/>
    <cellStyle name="60% - Accent4 2 2" xfId="490"/>
    <cellStyle name="60% - Accent4 2 3" xfId="491"/>
    <cellStyle name="60% - Accent4 2 4" xfId="492"/>
    <cellStyle name="60% - Accent4 2 5" xfId="493"/>
    <cellStyle name="60% - Accent4 3" xfId="494"/>
    <cellStyle name="60% - Accent4 3 2" xfId="495"/>
    <cellStyle name="60% - Accent4 3 3" xfId="496"/>
    <cellStyle name="60% - Accent4 3 4" xfId="497"/>
    <cellStyle name="60% - Accent4 4" xfId="498"/>
    <cellStyle name="60% - Accent4 4 2" xfId="499"/>
    <cellStyle name="60% - Accent4 4 3" xfId="500"/>
    <cellStyle name="60% - Accent4 5" xfId="501"/>
    <cellStyle name="60% - Accent4 5 2" xfId="502"/>
    <cellStyle name="60% - Accent4 6" xfId="503"/>
    <cellStyle name="60% - Accent4 7" xfId="504"/>
    <cellStyle name="60% - Accent5 2" xfId="505"/>
    <cellStyle name="60% - Accent5 2 2" xfId="506"/>
    <cellStyle name="60% - Accent5 2 3" xfId="507"/>
    <cellStyle name="60% - Accent5 2 4" xfId="508"/>
    <cellStyle name="60% - Accent5 2 5" xfId="509"/>
    <cellStyle name="60% - Accent5 3" xfId="510"/>
    <cellStyle name="60% - Accent5 3 2" xfId="511"/>
    <cellStyle name="60% - Accent5 3 3" xfId="512"/>
    <cellStyle name="60% - Accent5 3 4" xfId="513"/>
    <cellStyle name="60% - Accent5 4" xfId="514"/>
    <cellStyle name="60% - Accent5 4 2" xfId="515"/>
    <cellStyle name="60% - Accent5 4 3" xfId="516"/>
    <cellStyle name="60% - Accent5 5" xfId="517"/>
    <cellStyle name="60% - Accent5 5 2" xfId="518"/>
    <cellStyle name="60% - Accent5 6" xfId="519"/>
    <cellStyle name="60% - Accent5 7" xfId="520"/>
    <cellStyle name="60% - Accent6 2" xfId="521"/>
    <cellStyle name="60% - Accent6 2 2" xfId="522"/>
    <cellStyle name="60% - Accent6 2 3" xfId="523"/>
    <cellStyle name="60% - Accent6 2 4" xfId="524"/>
    <cellStyle name="60% - Accent6 2 5" xfId="525"/>
    <cellStyle name="60% - Accent6 3" xfId="526"/>
    <cellStyle name="60% - Accent6 3 2" xfId="527"/>
    <cellStyle name="60% - Accent6 3 3" xfId="528"/>
    <cellStyle name="60% - Accent6 3 4" xfId="529"/>
    <cellStyle name="60% - Accent6 4" xfId="530"/>
    <cellStyle name="60% - Accent6 4 2" xfId="531"/>
    <cellStyle name="60% - Accent6 4 3" xfId="532"/>
    <cellStyle name="60% - Accent6 5" xfId="533"/>
    <cellStyle name="60% - Accent6 5 2" xfId="534"/>
    <cellStyle name="60% - Accent6 6" xfId="535"/>
    <cellStyle name="60% - Accent6 7" xfId="536"/>
    <cellStyle name="Accent1 2" xfId="537"/>
    <cellStyle name="Accent1 2 2" xfId="538"/>
    <cellStyle name="Accent1 2 3" xfId="539"/>
    <cellStyle name="Accent1 2 4" xfId="540"/>
    <cellStyle name="Accent1 2 5" xfId="541"/>
    <cellStyle name="Accent1 3" xfId="542"/>
    <cellStyle name="Accent1 3 2" xfId="543"/>
    <cellStyle name="Accent1 3 3" xfId="544"/>
    <cellStyle name="Accent1 3 4" xfId="545"/>
    <cellStyle name="Accent1 4" xfId="546"/>
    <cellStyle name="Accent1 4 2" xfId="547"/>
    <cellStyle name="Accent1 4 3" xfId="548"/>
    <cellStyle name="Accent1 5" xfId="549"/>
    <cellStyle name="Accent1 5 2" xfId="550"/>
    <cellStyle name="Accent1 6" xfId="551"/>
    <cellStyle name="Accent1 7" xfId="552"/>
    <cellStyle name="Accent2 2" xfId="553"/>
    <cellStyle name="Accent2 2 2" xfId="554"/>
    <cellStyle name="Accent2 2 3" xfId="555"/>
    <cellStyle name="Accent2 2 4" xfId="556"/>
    <cellStyle name="Accent2 2 5" xfId="557"/>
    <cellStyle name="Accent2 3" xfId="558"/>
    <cellStyle name="Accent2 3 2" xfId="559"/>
    <cellStyle name="Accent2 3 3" xfId="560"/>
    <cellStyle name="Accent2 3 4" xfId="561"/>
    <cellStyle name="Accent2 4" xfId="562"/>
    <cellStyle name="Accent2 4 2" xfId="563"/>
    <cellStyle name="Accent2 4 3" xfId="564"/>
    <cellStyle name="Accent2 5" xfId="565"/>
    <cellStyle name="Accent2 5 2" xfId="566"/>
    <cellStyle name="Accent2 6" xfId="567"/>
    <cellStyle name="Accent2 7" xfId="568"/>
    <cellStyle name="Accent3 2" xfId="569"/>
    <cellStyle name="Accent3 2 2" xfId="570"/>
    <cellStyle name="Accent3 2 3" xfId="571"/>
    <cellStyle name="Accent3 2 4" xfId="572"/>
    <cellStyle name="Accent3 2 5" xfId="573"/>
    <cellStyle name="Accent3 3" xfId="574"/>
    <cellStyle name="Accent3 3 2" xfId="575"/>
    <cellStyle name="Accent3 3 3" xfId="576"/>
    <cellStyle name="Accent3 3 4" xfId="577"/>
    <cellStyle name="Accent3 4" xfId="578"/>
    <cellStyle name="Accent3 4 2" xfId="579"/>
    <cellStyle name="Accent3 4 3" xfId="580"/>
    <cellStyle name="Accent3 5" xfId="581"/>
    <cellStyle name="Accent3 5 2" xfId="582"/>
    <cellStyle name="Accent3 6" xfId="583"/>
    <cellStyle name="Accent3 7" xfId="584"/>
    <cellStyle name="Accent4 2" xfId="585"/>
    <cellStyle name="Accent4 2 2" xfId="586"/>
    <cellStyle name="Accent4 2 3" xfId="587"/>
    <cellStyle name="Accent4 2 4" xfId="588"/>
    <cellStyle name="Accent4 2 5" xfId="589"/>
    <cellStyle name="Accent4 3" xfId="590"/>
    <cellStyle name="Accent4 3 2" xfId="591"/>
    <cellStyle name="Accent4 3 3" xfId="592"/>
    <cellStyle name="Accent4 3 4" xfId="593"/>
    <cellStyle name="Accent4 4" xfId="594"/>
    <cellStyle name="Accent4 4 2" xfId="595"/>
    <cellStyle name="Accent4 4 3" xfId="596"/>
    <cellStyle name="Accent4 5" xfId="597"/>
    <cellStyle name="Accent4 5 2" xfId="598"/>
    <cellStyle name="Accent4 6" xfId="599"/>
    <cellStyle name="Accent4 7" xfId="600"/>
    <cellStyle name="Accent5 2" xfId="601"/>
    <cellStyle name="Accent5 2 2" xfId="602"/>
    <cellStyle name="Accent5 2 3" xfId="603"/>
    <cellStyle name="Accent5 2 4" xfId="604"/>
    <cellStyle name="Accent5 2 5" xfId="605"/>
    <cellStyle name="Accent5 3" xfId="606"/>
    <cellStyle name="Accent5 3 2" xfId="607"/>
    <cellStyle name="Accent5 3 3" xfId="608"/>
    <cellStyle name="Accent5 3 4" xfId="609"/>
    <cellStyle name="Accent5 4" xfId="610"/>
    <cellStyle name="Accent5 4 2" xfId="611"/>
    <cellStyle name="Accent5 4 3" xfId="612"/>
    <cellStyle name="Accent5 5" xfId="613"/>
    <cellStyle name="Accent5 5 2" xfId="614"/>
    <cellStyle name="Accent5 6" xfId="615"/>
    <cellStyle name="Accent5 7" xfId="616"/>
    <cellStyle name="Accent6 2" xfId="617"/>
    <cellStyle name="Accent6 2 2" xfId="618"/>
    <cellStyle name="Accent6 2 3" xfId="619"/>
    <cellStyle name="Accent6 2 4" xfId="620"/>
    <cellStyle name="Accent6 2 5" xfId="621"/>
    <cellStyle name="Accent6 3" xfId="622"/>
    <cellStyle name="Accent6 3 2" xfId="623"/>
    <cellStyle name="Accent6 3 3" xfId="624"/>
    <cellStyle name="Accent6 3 4" xfId="625"/>
    <cellStyle name="Accent6 4" xfId="626"/>
    <cellStyle name="Accent6 4 2" xfId="627"/>
    <cellStyle name="Accent6 4 3" xfId="628"/>
    <cellStyle name="Accent6 5" xfId="629"/>
    <cellStyle name="Accent6 5 2" xfId="630"/>
    <cellStyle name="Accent6 6" xfId="631"/>
    <cellStyle name="Accent6 7" xfId="632"/>
    <cellStyle name="Bad 2" xfId="633"/>
    <cellStyle name="Bad 2 2" xfId="634"/>
    <cellStyle name="Bad 2 3" xfId="635"/>
    <cellStyle name="Bad 2 4" xfId="636"/>
    <cellStyle name="Bad 2 5" xfId="637"/>
    <cellStyle name="Bad 3" xfId="638"/>
    <cellStyle name="Bad 3 2" xfId="639"/>
    <cellStyle name="Bad 3 3" xfId="640"/>
    <cellStyle name="Bad 3 4" xfId="641"/>
    <cellStyle name="Bad 4" xfId="642"/>
    <cellStyle name="Bad 4 2" xfId="643"/>
    <cellStyle name="Bad 4 3" xfId="644"/>
    <cellStyle name="Bad 5" xfId="645"/>
    <cellStyle name="Bad 5 2" xfId="646"/>
    <cellStyle name="Bad 6" xfId="647"/>
    <cellStyle name="Bad 7" xfId="648"/>
    <cellStyle name="Calculation 2" xfId="649"/>
    <cellStyle name="Calculation 2 2" xfId="650"/>
    <cellStyle name="Calculation 2 3" xfId="651"/>
    <cellStyle name="Calculation 2 4" xfId="652"/>
    <cellStyle name="Calculation 2 5" xfId="653"/>
    <cellStyle name="Calculation 2_Idaho" xfId="654"/>
    <cellStyle name="Calculation 3" xfId="655"/>
    <cellStyle name="Calculation 3 2" xfId="656"/>
    <cellStyle name="Calculation 3 3" xfId="657"/>
    <cellStyle name="Calculation 3 4" xfId="658"/>
    <cellStyle name="Calculation 3_Idaho" xfId="659"/>
    <cellStyle name="Calculation 4" xfId="660"/>
    <cellStyle name="Calculation 4 2" xfId="661"/>
    <cellStyle name="Calculation 4 3" xfId="662"/>
    <cellStyle name="Calculation 4_Idaho" xfId="663"/>
    <cellStyle name="Calculation 5" xfId="664"/>
    <cellStyle name="Calculation 5 2" xfId="665"/>
    <cellStyle name="Calculation 5_Idaho" xfId="666"/>
    <cellStyle name="Calculation 6" xfId="667"/>
    <cellStyle name="Calculation 7" xfId="668"/>
    <cellStyle name="Check Cell 2" xfId="669"/>
    <cellStyle name="Check Cell 2 2" xfId="670"/>
    <cellStyle name="Check Cell 2 3" xfId="671"/>
    <cellStyle name="Check Cell 2 4" xfId="672"/>
    <cellStyle name="Check Cell 2 5" xfId="673"/>
    <cellStyle name="Check Cell 2_Idaho" xfId="674"/>
    <cellStyle name="Check Cell 3" xfId="675"/>
    <cellStyle name="Check Cell 3 2" xfId="676"/>
    <cellStyle name="Check Cell 3 3" xfId="677"/>
    <cellStyle name="Check Cell 3 4" xfId="678"/>
    <cellStyle name="Check Cell 3_Idaho" xfId="679"/>
    <cellStyle name="Check Cell 4" xfId="680"/>
    <cellStyle name="Check Cell 4 2" xfId="681"/>
    <cellStyle name="Check Cell 4 3" xfId="682"/>
    <cellStyle name="Check Cell 4_Idaho" xfId="683"/>
    <cellStyle name="Check Cell 5" xfId="684"/>
    <cellStyle name="Check Cell 5 2" xfId="685"/>
    <cellStyle name="Check Cell 5_Idaho" xfId="686"/>
    <cellStyle name="Check Cell 6" xfId="687"/>
    <cellStyle name="Check Cell 7" xfId="688"/>
    <cellStyle name="Comma" xfId="1" builtinId="3"/>
    <cellStyle name="Comma 10" xfId="689"/>
    <cellStyle name="Comma 10 2" xfId="1817"/>
    <cellStyle name="Comma 11" xfId="1789"/>
    <cellStyle name="Comma 12" xfId="690"/>
    <cellStyle name="Comma 12 2" xfId="1818"/>
    <cellStyle name="Comma 13" xfId="691"/>
    <cellStyle name="Comma 13 2" xfId="1819"/>
    <cellStyle name="Comma 14" xfId="692"/>
    <cellStyle name="Comma 14 2" xfId="1820"/>
    <cellStyle name="Comma 15" xfId="1790"/>
    <cellStyle name="Comma 16" xfId="1791"/>
    <cellStyle name="Comma 17" xfId="1792"/>
    <cellStyle name="Comma 18" xfId="1793"/>
    <cellStyle name="Comma 19" xfId="1794"/>
    <cellStyle name="Comma 2" xfId="693"/>
    <cellStyle name="Comma 2 10" xfId="694"/>
    <cellStyle name="Comma 2 11" xfId="695"/>
    <cellStyle name="Comma 2 12" xfId="696"/>
    <cellStyle name="Comma 2 13" xfId="697"/>
    <cellStyle name="Comma 2 14" xfId="698"/>
    <cellStyle name="Comma 2 15" xfId="699"/>
    <cellStyle name="Comma 2 16" xfId="700"/>
    <cellStyle name="Comma 2 17" xfId="701"/>
    <cellStyle name="Comma 2 18" xfId="702"/>
    <cellStyle name="Comma 2 19" xfId="703"/>
    <cellStyle name="Comma 2 2" xfId="704"/>
    <cellStyle name="Comma 2 2 2" xfId="1821"/>
    <cellStyle name="Comma 2 20" xfId="705"/>
    <cellStyle name="Comma 2 21" xfId="706"/>
    <cellStyle name="Comma 2 22" xfId="707"/>
    <cellStyle name="Comma 2 23" xfId="708"/>
    <cellStyle name="Comma 2 24" xfId="709"/>
    <cellStyle name="Comma 2 25" xfId="710"/>
    <cellStyle name="Comma 2 26" xfId="711"/>
    <cellStyle name="Comma 2 27" xfId="712"/>
    <cellStyle name="Comma 2 28" xfId="713"/>
    <cellStyle name="Comma 2 29" xfId="714"/>
    <cellStyle name="Comma 2 3" xfId="715"/>
    <cellStyle name="Comma 2 30" xfId="716"/>
    <cellStyle name="Comma 2 31" xfId="717"/>
    <cellStyle name="Comma 2 32" xfId="718"/>
    <cellStyle name="Comma 2 33" xfId="719"/>
    <cellStyle name="Comma 2 34" xfId="720"/>
    <cellStyle name="Comma 2 35" xfId="721"/>
    <cellStyle name="Comma 2 36" xfId="722"/>
    <cellStyle name="Comma 2 37" xfId="723"/>
    <cellStyle name="Comma 2 38" xfId="724"/>
    <cellStyle name="Comma 2 39" xfId="725"/>
    <cellStyle name="Comma 2 4" xfId="726"/>
    <cellStyle name="Comma 2 40" xfId="727"/>
    <cellStyle name="Comma 2 41" xfId="728"/>
    <cellStyle name="Comma 2 42" xfId="729"/>
    <cellStyle name="Comma 2 43" xfId="730"/>
    <cellStyle name="Comma 2 44" xfId="731"/>
    <cellStyle name="Comma 2 45" xfId="732"/>
    <cellStyle name="Comma 2 46" xfId="733"/>
    <cellStyle name="Comma 2 47" xfId="734"/>
    <cellStyle name="Comma 2 48" xfId="735"/>
    <cellStyle name="Comma 2 49" xfId="736"/>
    <cellStyle name="Comma 2 5" xfId="737"/>
    <cellStyle name="Comma 2 50" xfId="738"/>
    <cellStyle name="Comma 2 51" xfId="739"/>
    <cellStyle name="Comma 2 52" xfId="740"/>
    <cellStyle name="Comma 2 53" xfId="741"/>
    <cellStyle name="Comma 2 54" xfId="742"/>
    <cellStyle name="Comma 2 55" xfId="743"/>
    <cellStyle name="Comma 2 56" xfId="744"/>
    <cellStyle name="Comma 2 57" xfId="745"/>
    <cellStyle name="Comma 2 58" xfId="746"/>
    <cellStyle name="Comma 2 59" xfId="747"/>
    <cellStyle name="Comma 2 6" xfId="748"/>
    <cellStyle name="Comma 2 60" xfId="749"/>
    <cellStyle name="Comma 2 61" xfId="750"/>
    <cellStyle name="Comma 2 62" xfId="751"/>
    <cellStyle name="Comma 2 63" xfId="752"/>
    <cellStyle name="Comma 2 64" xfId="753"/>
    <cellStyle name="Comma 2 65" xfId="754"/>
    <cellStyle name="Comma 2 66" xfId="755"/>
    <cellStyle name="Comma 2 67" xfId="756"/>
    <cellStyle name="Comma 2 68" xfId="757"/>
    <cellStyle name="Comma 2 69" xfId="758"/>
    <cellStyle name="Comma 2 7" xfId="759"/>
    <cellStyle name="Comma 2 70" xfId="760"/>
    <cellStyle name="Comma 2 71" xfId="761"/>
    <cellStyle name="Comma 2 72" xfId="762"/>
    <cellStyle name="Comma 2 73" xfId="763"/>
    <cellStyle name="Comma 2 74" xfId="764"/>
    <cellStyle name="Comma 2 75" xfId="765"/>
    <cellStyle name="Comma 2 76" xfId="766"/>
    <cellStyle name="Comma 2 77" xfId="767"/>
    <cellStyle name="Comma 2 78" xfId="768"/>
    <cellStyle name="Comma 2 79" xfId="769"/>
    <cellStyle name="Comma 2 8" xfId="770"/>
    <cellStyle name="Comma 2 80" xfId="771"/>
    <cellStyle name="Comma 2 81" xfId="772"/>
    <cellStyle name="Comma 2 82" xfId="773"/>
    <cellStyle name="Comma 2 83" xfId="774"/>
    <cellStyle name="Comma 2 84" xfId="775"/>
    <cellStyle name="Comma 2 85" xfId="776"/>
    <cellStyle name="Comma 2 86" xfId="777"/>
    <cellStyle name="Comma 2 87" xfId="778"/>
    <cellStyle name="Comma 2 9" xfId="779"/>
    <cellStyle name="Comma 20" xfId="1795"/>
    <cellStyle name="Comma 21" xfId="1796"/>
    <cellStyle name="Comma 22" xfId="1797"/>
    <cellStyle name="Comma 23" xfId="1798"/>
    <cellStyle name="Comma 24" xfId="1799"/>
    <cellStyle name="Comma 25" xfId="1800"/>
    <cellStyle name="Comma 26" xfId="1801"/>
    <cellStyle name="Comma 27" xfId="1802"/>
    <cellStyle name="Comma 28" xfId="1803"/>
    <cellStyle name="Comma 29" xfId="1804"/>
    <cellStyle name="Comma 3" xfId="780"/>
    <cellStyle name="Comma 3 10" xfId="781"/>
    <cellStyle name="Comma 3 11" xfId="782"/>
    <cellStyle name="Comma 3 12" xfId="783"/>
    <cellStyle name="Comma 3 13" xfId="784"/>
    <cellStyle name="Comma 3 14" xfId="785"/>
    <cellStyle name="Comma 3 15" xfId="786"/>
    <cellStyle name="Comma 3 16" xfId="787"/>
    <cellStyle name="Comma 3 17" xfId="788"/>
    <cellStyle name="Comma 3 18" xfId="789"/>
    <cellStyle name="Comma 3 19" xfId="1813"/>
    <cellStyle name="Comma 3 2" xfId="790"/>
    <cellStyle name="Comma 3 20" xfId="1837"/>
    <cellStyle name="Comma 3 3" xfId="791"/>
    <cellStyle name="Comma 3 4" xfId="792"/>
    <cellStyle name="Comma 3 5" xfId="793"/>
    <cellStyle name="Comma 3 6" xfId="794"/>
    <cellStyle name="Comma 3 7" xfId="795"/>
    <cellStyle name="Comma 3 8" xfId="796"/>
    <cellStyle name="Comma 3 9" xfId="797"/>
    <cellStyle name="Comma 30" xfId="1808"/>
    <cellStyle name="Comma 31" xfId="1809"/>
    <cellStyle name="Comma 32" xfId="1810"/>
    <cellStyle name="Comma 33" xfId="1811"/>
    <cellStyle name="Comma 34" xfId="1839"/>
    <cellStyle name="Comma 35" xfId="1845"/>
    <cellStyle name="Comma 36" xfId="1846"/>
    <cellStyle name="Comma 37" xfId="1842"/>
    <cellStyle name="Comma 38" xfId="1838"/>
    <cellStyle name="Comma 39" xfId="1834"/>
    <cellStyle name="Comma 4" xfId="798"/>
    <cellStyle name="Comma 40" xfId="1843"/>
    <cellStyle name="Comma 5" xfId="799"/>
    <cellStyle name="Comma 6" xfId="800"/>
    <cellStyle name="Comma 7" xfId="801"/>
    <cellStyle name="Comma 7 2" xfId="1822"/>
    <cellStyle name="Comma 8" xfId="1805"/>
    <cellStyle name="Comma 8 2" xfId="802"/>
    <cellStyle name="Comma 8 3" xfId="803"/>
    <cellStyle name="Comma 8 4" xfId="804"/>
    <cellStyle name="Comma 8 5" xfId="805"/>
    <cellStyle name="Comma 8 6" xfId="806"/>
    <cellStyle name="Comma 8 7" xfId="807"/>
    <cellStyle name="Comma 8 8" xfId="808"/>
    <cellStyle name="Comma 8 9" xfId="809"/>
    <cellStyle name="Comma 9" xfId="1806"/>
    <cellStyle name="Comma0" xfId="810"/>
    <cellStyle name="Comma0 2" xfId="811"/>
    <cellStyle name="Currency" xfId="1788" builtinId="4"/>
    <cellStyle name="Currency 10" xfId="812"/>
    <cellStyle name="Currency 11" xfId="813"/>
    <cellStyle name="Currency 12" xfId="814"/>
    <cellStyle name="Currency 13" xfId="815"/>
    <cellStyle name="Currency 14" xfId="816"/>
    <cellStyle name="Currency 15" xfId="817"/>
    <cellStyle name="Currency 16" xfId="818"/>
    <cellStyle name="Currency 17" xfId="819"/>
    <cellStyle name="Currency 18" xfId="820"/>
    <cellStyle name="Currency 19" xfId="821"/>
    <cellStyle name="Currency 2" xfId="822"/>
    <cellStyle name="Currency 2 2" xfId="823"/>
    <cellStyle name="Currency 2 3" xfId="824"/>
    <cellStyle name="Currency 2 4" xfId="825"/>
    <cellStyle name="Currency 2 5" xfId="826"/>
    <cellStyle name="Currency 2 6" xfId="827"/>
    <cellStyle name="Currency 2 7" xfId="828"/>
    <cellStyle name="Currency 2 8" xfId="1812"/>
    <cellStyle name="Currency 20" xfId="829"/>
    <cellStyle name="Currency 21" xfId="830"/>
    <cellStyle name="Currency 22" xfId="831"/>
    <cellStyle name="Currency 23" xfId="832"/>
    <cellStyle name="Currency 24" xfId="833"/>
    <cellStyle name="Currency 25" xfId="834"/>
    <cellStyle name="Currency 26" xfId="835"/>
    <cellStyle name="Currency 27" xfId="836"/>
    <cellStyle name="Currency 28" xfId="837"/>
    <cellStyle name="Currency 29" xfId="838"/>
    <cellStyle name="Currency 3" xfId="839"/>
    <cellStyle name="Currency 30" xfId="840"/>
    <cellStyle name="Currency 31" xfId="841"/>
    <cellStyle name="Currency 32" xfId="842"/>
    <cellStyle name="Currency 33" xfId="843"/>
    <cellStyle name="Currency 34" xfId="844"/>
    <cellStyle name="Currency 36" xfId="845"/>
    <cellStyle name="Currency 37" xfId="846"/>
    <cellStyle name="Currency 38" xfId="847"/>
    <cellStyle name="Currency 39" xfId="848"/>
    <cellStyle name="Currency 4" xfId="849"/>
    <cellStyle name="Currency 4 2" xfId="1816"/>
    <cellStyle name="Currency 40" xfId="850"/>
    <cellStyle name="Currency 41" xfId="851"/>
    <cellStyle name="Currency 42" xfId="852"/>
    <cellStyle name="Currency 43" xfId="853"/>
    <cellStyle name="Currency 44" xfId="854"/>
    <cellStyle name="Currency 44 2" xfId="855"/>
    <cellStyle name="Currency 5" xfId="856"/>
    <cellStyle name="Currency 5 2" xfId="857"/>
    <cellStyle name="Currency 6" xfId="858"/>
    <cellStyle name="Currency 6 2" xfId="859"/>
    <cellStyle name="Currency 7" xfId="860"/>
    <cellStyle name="Currency 7 2" xfId="861"/>
    <cellStyle name="Currency 8" xfId="862"/>
    <cellStyle name="Currency 8 2" xfId="863"/>
    <cellStyle name="Currency 9" xfId="864"/>
    <cellStyle name="Currency0" xfId="865"/>
    <cellStyle name="Currency0 2" xfId="866"/>
    <cellStyle name="Data Field" xfId="867"/>
    <cellStyle name="Data Name" xfId="868"/>
    <cellStyle name="Date" xfId="869"/>
    <cellStyle name="Date 2" xfId="870"/>
    <cellStyle name="Date/Time" xfId="871"/>
    <cellStyle name="Explanatory Text 2" xfId="872"/>
    <cellStyle name="Explanatory Text 2 2" xfId="873"/>
    <cellStyle name="Explanatory Text 2 3" xfId="874"/>
    <cellStyle name="Explanatory Text 2 4" xfId="875"/>
    <cellStyle name="Explanatory Text 2 5" xfId="876"/>
    <cellStyle name="Explanatory Text 3" xfId="877"/>
    <cellStyle name="Explanatory Text 3 2" xfId="878"/>
    <cellStyle name="Explanatory Text 3 3" xfId="879"/>
    <cellStyle name="Explanatory Text 3 4" xfId="880"/>
    <cellStyle name="Explanatory Text 4" xfId="881"/>
    <cellStyle name="Explanatory Text 4 2" xfId="882"/>
    <cellStyle name="Explanatory Text 4 3" xfId="883"/>
    <cellStyle name="Explanatory Text 5" xfId="884"/>
    <cellStyle name="Explanatory Text 5 2" xfId="885"/>
    <cellStyle name="Explanatory Text 6" xfId="886"/>
    <cellStyle name="Explanatory Text 7" xfId="887"/>
    <cellStyle name="Fixed" xfId="888"/>
    <cellStyle name="Fixed 2" xfId="889"/>
    <cellStyle name="General" xfId="890"/>
    <cellStyle name="Good 2" xfId="891"/>
    <cellStyle name="Good 2 2" xfId="892"/>
    <cellStyle name="Good 2 3" xfId="893"/>
    <cellStyle name="Good 2 4" xfId="894"/>
    <cellStyle name="Good 2 5" xfId="895"/>
    <cellStyle name="Good 3" xfId="896"/>
    <cellStyle name="Good 3 2" xfId="897"/>
    <cellStyle name="Good 3 3" xfId="898"/>
    <cellStyle name="Good 3 4" xfId="899"/>
    <cellStyle name="Good 4" xfId="900"/>
    <cellStyle name="Good 4 2" xfId="901"/>
    <cellStyle name="Good 4 3" xfId="902"/>
    <cellStyle name="Good 5" xfId="903"/>
    <cellStyle name="Good 5 2" xfId="904"/>
    <cellStyle name="Good 6" xfId="905"/>
    <cellStyle name="Good 7" xfId="906"/>
    <cellStyle name="Heading" xfId="907"/>
    <cellStyle name="Heading 1 2" xfId="908"/>
    <cellStyle name="Heading 1 2 2" xfId="909"/>
    <cellStyle name="Heading 1 2 3" xfId="910"/>
    <cellStyle name="Heading 1 2 4" xfId="911"/>
    <cellStyle name="Heading 1 2 5" xfId="912"/>
    <cellStyle name="Heading 1 2_Idaho" xfId="913"/>
    <cellStyle name="Heading 1 3" xfId="914"/>
    <cellStyle name="Heading 1 3 2" xfId="915"/>
    <cellStyle name="Heading 1 3 3" xfId="916"/>
    <cellStyle name="Heading 1 3 4" xfId="917"/>
    <cellStyle name="Heading 1 3_Idaho" xfId="918"/>
    <cellStyle name="Heading 1 4" xfId="919"/>
    <cellStyle name="Heading 1 4 2" xfId="920"/>
    <cellStyle name="Heading 1 4 3" xfId="921"/>
    <cellStyle name="Heading 1 4_Idaho" xfId="922"/>
    <cellStyle name="Heading 1 5" xfId="923"/>
    <cellStyle name="Heading 1 5 2" xfId="924"/>
    <cellStyle name="Heading 1 5_Idaho" xfId="925"/>
    <cellStyle name="Heading 1 6" xfId="926"/>
    <cellStyle name="Heading 1 7" xfId="927"/>
    <cellStyle name="Heading 1 8" xfId="928"/>
    <cellStyle name="Heading 2 2" xfId="929"/>
    <cellStyle name="Heading 2 2 2" xfId="930"/>
    <cellStyle name="Heading 2 2 3" xfId="931"/>
    <cellStyle name="Heading 2 2 4" xfId="932"/>
    <cellStyle name="Heading 2 2 5" xfId="933"/>
    <cellStyle name="Heading 2 2_Idaho" xfId="934"/>
    <cellStyle name="Heading 2 3" xfId="935"/>
    <cellStyle name="Heading 2 3 2" xfId="936"/>
    <cellStyle name="Heading 2 3 3" xfId="937"/>
    <cellStyle name="Heading 2 3 4" xfId="938"/>
    <cellStyle name="Heading 2 3_Idaho" xfId="939"/>
    <cellStyle name="Heading 2 4" xfId="940"/>
    <cellStyle name="Heading 2 4 2" xfId="941"/>
    <cellStyle name="Heading 2 4 3" xfId="942"/>
    <cellStyle name="Heading 2 4_Idaho" xfId="943"/>
    <cellStyle name="Heading 2 5" xfId="944"/>
    <cellStyle name="Heading 2 5 2" xfId="945"/>
    <cellStyle name="Heading 2 5_Idaho" xfId="946"/>
    <cellStyle name="Heading 2 6" xfId="947"/>
    <cellStyle name="Heading 2 7" xfId="948"/>
    <cellStyle name="Heading 2 8" xfId="949"/>
    <cellStyle name="Heading 3 2" xfId="950"/>
    <cellStyle name="Heading 3 2 2" xfId="951"/>
    <cellStyle name="Heading 3 2 3" xfId="952"/>
    <cellStyle name="Heading 3 2 4" xfId="953"/>
    <cellStyle name="Heading 3 2 5" xfId="954"/>
    <cellStyle name="Heading 3 2_Idaho" xfId="955"/>
    <cellStyle name="Heading 3 3" xfId="956"/>
    <cellStyle name="Heading 3 3 2" xfId="957"/>
    <cellStyle name="Heading 3 3 3" xfId="958"/>
    <cellStyle name="Heading 3 3 4" xfId="959"/>
    <cellStyle name="Heading 3 3_Idaho" xfId="960"/>
    <cellStyle name="Heading 3 4" xfId="961"/>
    <cellStyle name="Heading 3 4 2" xfId="962"/>
    <cellStyle name="Heading 3 4 3" xfId="963"/>
    <cellStyle name="Heading 3 4_Idaho" xfId="964"/>
    <cellStyle name="Heading 3 5" xfId="965"/>
    <cellStyle name="Heading 3 5 2" xfId="966"/>
    <cellStyle name="Heading 3 5_Idaho" xfId="967"/>
    <cellStyle name="Heading 3 6" xfId="968"/>
    <cellStyle name="Heading 3 7" xfId="969"/>
    <cellStyle name="Heading 4 2" xfId="970"/>
    <cellStyle name="Heading 4 2 2" xfId="971"/>
    <cellStyle name="Heading 4 2 3" xfId="972"/>
    <cellStyle name="Heading 4 2 4" xfId="973"/>
    <cellStyle name="Heading 4 2 5" xfId="974"/>
    <cellStyle name="Heading 4 3" xfId="975"/>
    <cellStyle name="Heading 4 3 2" xfId="976"/>
    <cellStyle name="Heading 4 3 3" xfId="977"/>
    <cellStyle name="Heading 4 3 4" xfId="978"/>
    <cellStyle name="Heading 4 4" xfId="979"/>
    <cellStyle name="Heading 4 4 2" xfId="980"/>
    <cellStyle name="Heading 4 4 3" xfId="981"/>
    <cellStyle name="Heading 4 5" xfId="982"/>
    <cellStyle name="Heading 4 5 2" xfId="983"/>
    <cellStyle name="Heading 4 6" xfId="984"/>
    <cellStyle name="Heading 4 7" xfId="985"/>
    <cellStyle name="Hyperlink 2" xfId="986"/>
    <cellStyle name="Hyperlink 3" xfId="987"/>
    <cellStyle name="Input 2" xfId="988"/>
    <cellStyle name="Input 2 2" xfId="989"/>
    <cellStyle name="Input 2 3" xfId="990"/>
    <cellStyle name="Input 2 4" xfId="991"/>
    <cellStyle name="Input 2 5" xfId="992"/>
    <cellStyle name="Input 2_Idaho" xfId="993"/>
    <cellStyle name="Input 3" xfId="994"/>
    <cellStyle name="Input 3 2" xfId="995"/>
    <cellStyle name="Input 3 3" xfId="996"/>
    <cellStyle name="Input 3 4" xfId="997"/>
    <cellStyle name="Input 3_Idaho" xfId="998"/>
    <cellStyle name="Input 4" xfId="999"/>
    <cellStyle name="Input 4 2" xfId="1000"/>
    <cellStyle name="Input 4 3" xfId="1001"/>
    <cellStyle name="Input 4_Idaho" xfId="1002"/>
    <cellStyle name="Input 5" xfId="1003"/>
    <cellStyle name="Input 5 2" xfId="1004"/>
    <cellStyle name="Input 5_Idaho" xfId="1005"/>
    <cellStyle name="Input 6" xfId="1006"/>
    <cellStyle name="Input 7" xfId="1007"/>
    <cellStyle name="Linked Cell 2" xfId="1008"/>
    <cellStyle name="Linked Cell 2 2" xfId="1009"/>
    <cellStyle name="Linked Cell 2 3" xfId="1010"/>
    <cellStyle name="Linked Cell 2 4" xfId="1011"/>
    <cellStyle name="Linked Cell 2 5" xfId="1012"/>
    <cellStyle name="Linked Cell 2_Idaho" xfId="1013"/>
    <cellStyle name="Linked Cell 3" xfId="1014"/>
    <cellStyle name="Linked Cell 3 2" xfId="1015"/>
    <cellStyle name="Linked Cell 3 3" xfId="1016"/>
    <cellStyle name="Linked Cell 3 4" xfId="1017"/>
    <cellStyle name="Linked Cell 3_Idaho" xfId="1018"/>
    <cellStyle name="Linked Cell 4" xfId="1019"/>
    <cellStyle name="Linked Cell 4 2" xfId="1020"/>
    <cellStyle name="Linked Cell 4 3" xfId="1021"/>
    <cellStyle name="Linked Cell 4_Idaho" xfId="1022"/>
    <cellStyle name="Linked Cell 5" xfId="1023"/>
    <cellStyle name="Linked Cell 5 2" xfId="1024"/>
    <cellStyle name="Linked Cell 5_Idaho" xfId="1025"/>
    <cellStyle name="Linked Cell 6" xfId="1026"/>
    <cellStyle name="Linked Cell 7" xfId="1027"/>
    <cellStyle name="Marathon" xfId="1028"/>
    <cellStyle name="Marathon 2" xfId="1029"/>
    <cellStyle name="Neutral 2" xfId="1030"/>
    <cellStyle name="Neutral 2 2" xfId="1031"/>
    <cellStyle name="Neutral 2 3" xfId="1032"/>
    <cellStyle name="Neutral 2 4" xfId="1033"/>
    <cellStyle name="Neutral 2 5" xfId="1034"/>
    <cellStyle name="Neutral 3" xfId="1035"/>
    <cellStyle name="Neutral 3 2" xfId="1036"/>
    <cellStyle name="Neutral 3 3" xfId="1037"/>
    <cellStyle name="Neutral 3 4" xfId="1038"/>
    <cellStyle name="Neutral 4" xfId="1039"/>
    <cellStyle name="Neutral 4 2" xfId="1040"/>
    <cellStyle name="Neutral 4 3" xfId="1041"/>
    <cellStyle name="Neutral 5" xfId="1042"/>
    <cellStyle name="Neutral 5 2" xfId="1043"/>
    <cellStyle name="Neutral 6" xfId="1044"/>
    <cellStyle name="Neutral 7" xfId="1045"/>
    <cellStyle name="nONE" xfId="1046"/>
    <cellStyle name="nONE 2" xfId="1047"/>
    <cellStyle name="nONE 3" xfId="1048"/>
    <cellStyle name="nONE 4" xfId="1049"/>
    <cellStyle name="nONE 5" xfId="1050"/>
    <cellStyle name="nONE 6" xfId="1051"/>
    <cellStyle name="nONE 7" xfId="1052"/>
    <cellStyle name="nONE 8" xfId="1053"/>
    <cellStyle name="Normal" xfId="0" builtinId="0"/>
    <cellStyle name="Normal 10" xfId="1054"/>
    <cellStyle name="Normal 10 2" xfId="1823"/>
    <cellStyle name="Normal 11" xfId="1055"/>
    <cellStyle name="Normal 11 2" xfId="1056"/>
    <cellStyle name="Normal 11 3" xfId="1824"/>
    <cellStyle name="Normal 12" xfId="1057"/>
    <cellStyle name="Normal 12 2" xfId="1825"/>
    <cellStyle name="Normal 13" xfId="1058"/>
    <cellStyle name="Normal 14" xfId="1059"/>
    <cellStyle name="Normal 15" xfId="1060"/>
    <cellStyle name="Normal 16" xfId="1061"/>
    <cellStyle name="Normal 17" xfId="1062"/>
    <cellStyle name="Normal 18" xfId="1063"/>
    <cellStyle name="Normal 19" xfId="1064"/>
    <cellStyle name="Normal 2" xfId="2"/>
    <cellStyle name="Normal 2 10" xfId="1065"/>
    <cellStyle name="Normal 2 11" xfId="1066"/>
    <cellStyle name="Normal 2 12" xfId="1067"/>
    <cellStyle name="Normal 2 13" xfId="1068"/>
    <cellStyle name="Normal 2 14" xfId="1069"/>
    <cellStyle name="Normal 2 15" xfId="1070"/>
    <cellStyle name="Normal 2 16" xfId="1071"/>
    <cellStyle name="Normal 2 17" xfId="1836"/>
    <cellStyle name="Normal 2 2" xfId="1072"/>
    <cellStyle name="Normal 2 2 10" xfId="1073"/>
    <cellStyle name="Normal 2 2 11" xfId="1074"/>
    <cellStyle name="Normal 2 2 12" xfId="1075"/>
    <cellStyle name="Normal 2 2 13" xfId="1076"/>
    <cellStyle name="Normal 2 2 14" xfId="1077"/>
    <cellStyle name="Normal 2 2 15" xfId="1078"/>
    <cellStyle name="Normal 2 2 16" xfId="1079"/>
    <cellStyle name="Normal 2 2 16 10" xfId="1080"/>
    <cellStyle name="Normal 2 2 16 11" xfId="1081"/>
    <cellStyle name="Normal 2 2 16 12" xfId="1082"/>
    <cellStyle name="Normal 2 2 16 13" xfId="1083"/>
    <cellStyle name="Normal 2 2 16 14" xfId="1084"/>
    <cellStyle name="Normal 2 2 16 15" xfId="1085"/>
    <cellStyle name="Normal 2 2 16 16" xfId="1086"/>
    <cellStyle name="Normal 2 2 16 17" xfId="1087"/>
    <cellStyle name="Normal 2 2 16 18" xfId="1088"/>
    <cellStyle name="Normal 2 2 16 19" xfId="1089"/>
    <cellStyle name="Normal 2 2 16 2" xfId="1090"/>
    <cellStyle name="Normal 2 2 16 2 10" xfId="1091"/>
    <cellStyle name="Normal 2 2 16 2 11" xfId="1092"/>
    <cellStyle name="Normal 2 2 16 2 12" xfId="1093"/>
    <cellStyle name="Normal 2 2 16 2 13" xfId="1094"/>
    <cellStyle name="Normal 2 2 16 2 14" xfId="1095"/>
    <cellStyle name="Normal 2 2 16 2 15" xfId="1096"/>
    <cellStyle name="Normal 2 2 16 2 16" xfId="1097"/>
    <cellStyle name="Normal 2 2 16 2 17" xfId="1098"/>
    <cellStyle name="Normal 2 2 16 2 18" xfId="1099"/>
    <cellStyle name="Normal 2 2 16 2 2" xfId="1100"/>
    <cellStyle name="Normal 2 2 16 2 2 10" xfId="1101"/>
    <cellStyle name="Normal 2 2 16 2 2 11" xfId="1102"/>
    <cellStyle name="Normal 2 2 16 2 2 12" xfId="1103"/>
    <cellStyle name="Normal 2 2 16 2 2 13" xfId="1104"/>
    <cellStyle name="Normal 2 2 16 2 2 14" xfId="1105"/>
    <cellStyle name="Normal 2 2 16 2 2 15" xfId="1106"/>
    <cellStyle name="Normal 2 2 16 2 2 16" xfId="1107"/>
    <cellStyle name="Normal 2 2 16 2 2 17" xfId="1108"/>
    <cellStyle name="Normal 2 2 16 2 2 18" xfId="1109"/>
    <cellStyle name="Normal 2 2 16 2 2 2" xfId="1110"/>
    <cellStyle name="Normal 2 2 16 2 2 2 10" xfId="1111"/>
    <cellStyle name="Normal 2 2 16 2 2 2 11" xfId="1112"/>
    <cellStyle name="Normal 2 2 16 2 2 2 12" xfId="1113"/>
    <cellStyle name="Normal 2 2 16 2 2 2 13" xfId="1114"/>
    <cellStyle name="Normal 2 2 16 2 2 2 14" xfId="1115"/>
    <cellStyle name="Normal 2 2 16 2 2 2 15" xfId="1116"/>
    <cellStyle name="Normal 2 2 16 2 2 2 2" xfId="1117"/>
    <cellStyle name="Normal 2 2 16 2 2 2 2 10" xfId="1118"/>
    <cellStyle name="Normal 2 2 16 2 2 2 2 11" xfId="1119"/>
    <cellStyle name="Normal 2 2 16 2 2 2 2 12" xfId="1120"/>
    <cellStyle name="Normal 2 2 16 2 2 2 2 13" xfId="1121"/>
    <cellStyle name="Normal 2 2 16 2 2 2 2 14" xfId="1122"/>
    <cellStyle name="Normal 2 2 16 2 2 2 2 15" xfId="1123"/>
    <cellStyle name="Normal 2 2 16 2 2 2 2 2" xfId="1124"/>
    <cellStyle name="Normal 2 2 16 2 2 2 2 3" xfId="1125"/>
    <cellStyle name="Normal 2 2 16 2 2 2 2 4" xfId="1126"/>
    <cellStyle name="Normal 2 2 16 2 2 2 2 5" xfId="1127"/>
    <cellStyle name="Normal 2 2 16 2 2 2 2 6" xfId="1128"/>
    <cellStyle name="Normal 2 2 16 2 2 2 2 7" xfId="1129"/>
    <cellStyle name="Normal 2 2 16 2 2 2 2 8" xfId="1130"/>
    <cellStyle name="Normal 2 2 16 2 2 2 2 9" xfId="1131"/>
    <cellStyle name="Normal 2 2 16 2 2 2 2_Appendix B" xfId="1132"/>
    <cellStyle name="Normal 2 2 16 2 2 2 3" xfId="1133"/>
    <cellStyle name="Normal 2 2 16 2 2 2 4" xfId="1134"/>
    <cellStyle name="Normal 2 2 16 2 2 2 5" xfId="1135"/>
    <cellStyle name="Normal 2 2 16 2 2 2 6" xfId="1136"/>
    <cellStyle name="Normal 2 2 16 2 2 2 7" xfId="1137"/>
    <cellStyle name="Normal 2 2 16 2 2 2 8" xfId="1138"/>
    <cellStyle name="Normal 2 2 16 2 2 2 9" xfId="1139"/>
    <cellStyle name="Normal 2 2 16 2 2 2_Appendix B" xfId="1140"/>
    <cellStyle name="Normal 2 2 16 2 2 3" xfId="1141"/>
    <cellStyle name="Normal 2 2 16 2 2 4" xfId="1142"/>
    <cellStyle name="Normal 2 2 16 2 2 5" xfId="1143"/>
    <cellStyle name="Normal 2 2 16 2 2 6" xfId="1144"/>
    <cellStyle name="Normal 2 2 16 2 2 7" xfId="1145"/>
    <cellStyle name="Normal 2 2 16 2 2 8" xfId="1146"/>
    <cellStyle name="Normal 2 2 16 2 2 9" xfId="1147"/>
    <cellStyle name="Normal 2 2 16 2 2_Appendix B" xfId="1148"/>
    <cellStyle name="Normal 2 2 16 2 3" xfId="1149"/>
    <cellStyle name="Normal 2 2 16 2 3 2" xfId="1150"/>
    <cellStyle name="Normal 2 2 16 2 3_Appendix B" xfId="1151"/>
    <cellStyle name="Normal 2 2 16 2 4" xfId="1152"/>
    <cellStyle name="Normal 2 2 16 2 5" xfId="1153"/>
    <cellStyle name="Normal 2 2 16 2 6" xfId="1154"/>
    <cellStyle name="Normal 2 2 16 2 7" xfId="1155"/>
    <cellStyle name="Normal 2 2 16 2 8" xfId="1156"/>
    <cellStyle name="Normal 2 2 16 2 9" xfId="1157"/>
    <cellStyle name="Normal 2 2 16 2_Appendix B" xfId="1158"/>
    <cellStyle name="Normal 2 2 16 3" xfId="1159"/>
    <cellStyle name="Normal 2 2 16 3 2" xfId="1160"/>
    <cellStyle name="Normal 2 2 16 4" xfId="1161"/>
    <cellStyle name="Normal 2 2 16 5" xfId="1162"/>
    <cellStyle name="Normal 2 2 16 6" xfId="1163"/>
    <cellStyle name="Normal 2 2 16 7" xfId="1164"/>
    <cellStyle name="Normal 2 2 16 8" xfId="1165"/>
    <cellStyle name="Normal 2 2 16 9" xfId="1166"/>
    <cellStyle name="Normal 2 2 16_Appendix B" xfId="1167"/>
    <cellStyle name="Normal 2 2 17" xfId="1168"/>
    <cellStyle name="Normal 2 2 18" xfId="1169"/>
    <cellStyle name="Normal 2 2 19" xfId="1170"/>
    <cellStyle name="Normal 2 2 2" xfId="1171"/>
    <cellStyle name="Normal 2 2 2 10" xfId="1172"/>
    <cellStyle name="Normal 2 2 2 11" xfId="1173"/>
    <cellStyle name="Normal 2 2 2 12" xfId="1174"/>
    <cellStyle name="Normal 2 2 2 13" xfId="1175"/>
    <cellStyle name="Normal 2 2 2 14" xfId="1176"/>
    <cellStyle name="Normal 2 2 2 14 2" xfId="1177"/>
    <cellStyle name="Normal 2 2 2 14 2 2" xfId="1178"/>
    <cellStyle name="Normal 2 2 2 14 2_Appendix B" xfId="1179"/>
    <cellStyle name="Normal 2 2 2 14 3" xfId="1180"/>
    <cellStyle name="Normal 2 2 2 14 4" xfId="1181"/>
    <cellStyle name="Normal 2 2 2 14 5" xfId="1182"/>
    <cellStyle name="Normal 2 2 2 15" xfId="1183"/>
    <cellStyle name="Normal 2 2 2 15 2" xfId="1184"/>
    <cellStyle name="Normal 2 2 2 16" xfId="1185"/>
    <cellStyle name="Normal 2 2 2 17" xfId="1186"/>
    <cellStyle name="Normal 2 2 2 18" xfId="1187"/>
    <cellStyle name="Normal 2 2 2 19" xfId="1188"/>
    <cellStyle name="Normal 2 2 2 2" xfId="1189"/>
    <cellStyle name="Normal 2 2 2 2 2" xfId="1190"/>
    <cellStyle name="Normal 2 2 2 2 2 2" xfId="1191"/>
    <cellStyle name="Normal 2 2 2 2 2 2 2" xfId="1192"/>
    <cellStyle name="Normal 2 2 2 2 2 2 2 2" xfId="1193"/>
    <cellStyle name="Normal 2 2 2 2 2 2 2 2 2" xfId="1194"/>
    <cellStyle name="Normal 2 2 2 2 2 2 2 2 2 2" xfId="1195"/>
    <cellStyle name="Normal 2 2 2 2 2 2 2 2 2 3" xfId="1196"/>
    <cellStyle name="Normal 2 2 2 2 2 2 2 2 3" xfId="1197"/>
    <cellStyle name="Normal 2 2 2 2 2 2 2 3" xfId="1198"/>
    <cellStyle name="Normal 2 2 2 2 2 2 3" xfId="1199"/>
    <cellStyle name="Normal 2 2 2 2 2 2 4" xfId="1200"/>
    <cellStyle name="Normal 2 2 2 2 2 3" xfId="1201"/>
    <cellStyle name="Normal 2 2 2 2 2 3 2" xfId="1202"/>
    <cellStyle name="Normal 2 2 2 2 2 4" xfId="1203"/>
    <cellStyle name="Normal 2 2 2 2 3" xfId="1204"/>
    <cellStyle name="Normal 2 2 2 2 3 2" xfId="1205"/>
    <cellStyle name="Normal 2 2 2 2 3 2 2" xfId="1206"/>
    <cellStyle name="Normal 2 2 2 2 4" xfId="1207"/>
    <cellStyle name="Normal 2 2 2 2 5" xfId="1208"/>
    <cellStyle name="Normal 2 2 2 20" xfId="1209"/>
    <cellStyle name="Normal 2 2 2 21" xfId="1210"/>
    <cellStyle name="Normal 2 2 2 22" xfId="1211"/>
    <cellStyle name="Normal 2 2 2 23" xfId="1212"/>
    <cellStyle name="Normal 2 2 2 24" xfId="1213"/>
    <cellStyle name="Normal 2 2 2 25" xfId="1214"/>
    <cellStyle name="Normal 2 2 2 26" xfId="1215"/>
    <cellStyle name="Normal 2 2 2 27" xfId="1216"/>
    <cellStyle name="Normal 2 2 2 28" xfId="1217"/>
    <cellStyle name="Normal 2 2 2 29" xfId="1218"/>
    <cellStyle name="Normal 2 2 2 3" xfId="1219"/>
    <cellStyle name="Normal 2 2 2 3 2" xfId="1220"/>
    <cellStyle name="Normal 2 2 2 3 2 2" xfId="1221"/>
    <cellStyle name="Normal 2 2 2 3 2 2 2" xfId="1222"/>
    <cellStyle name="Normal 2 2 2 3 3" xfId="1223"/>
    <cellStyle name="Normal 2 2 2 3_80 Plus Service Territories" xfId="1224"/>
    <cellStyle name="Normal 2 2 2 30" xfId="1225"/>
    <cellStyle name="Normal 2 2 2 31" xfId="1226"/>
    <cellStyle name="Normal 2 2 2 4" xfId="1227"/>
    <cellStyle name="Normal 2 2 2 4 10" xfId="1228"/>
    <cellStyle name="Normal 2 2 2 4 11" xfId="1229"/>
    <cellStyle name="Normal 2 2 2 4 12" xfId="1230"/>
    <cellStyle name="Normal 2 2 2 4 13" xfId="1231"/>
    <cellStyle name="Normal 2 2 2 4 14" xfId="1232"/>
    <cellStyle name="Normal 2 2 2 4 15" xfId="1233"/>
    <cellStyle name="Normal 2 2 2 4 16" xfId="1234"/>
    <cellStyle name="Normal 2 2 2 4 17" xfId="1235"/>
    <cellStyle name="Normal 2 2 2 4 18" xfId="1236"/>
    <cellStyle name="Normal 2 2 2 4 19" xfId="1237"/>
    <cellStyle name="Normal 2 2 2 4 2" xfId="1238"/>
    <cellStyle name="Normal 2 2 2 4 2 10" xfId="1239"/>
    <cellStyle name="Normal 2 2 2 4 2 11" xfId="1240"/>
    <cellStyle name="Normal 2 2 2 4 2 12" xfId="1241"/>
    <cellStyle name="Normal 2 2 2 4 2 13" xfId="1242"/>
    <cellStyle name="Normal 2 2 2 4 2 14" xfId="1243"/>
    <cellStyle name="Normal 2 2 2 4 2 15" xfId="1244"/>
    <cellStyle name="Normal 2 2 2 4 2 16" xfId="1245"/>
    <cellStyle name="Normal 2 2 2 4 2 17" xfId="1246"/>
    <cellStyle name="Normal 2 2 2 4 2 18" xfId="1247"/>
    <cellStyle name="Normal 2 2 2 4 2 2" xfId="1248"/>
    <cellStyle name="Normal 2 2 2 4 2 2 10" xfId="1249"/>
    <cellStyle name="Normal 2 2 2 4 2 2 11" xfId="1250"/>
    <cellStyle name="Normal 2 2 2 4 2 2 12" xfId="1251"/>
    <cellStyle name="Normal 2 2 2 4 2 2 13" xfId="1252"/>
    <cellStyle name="Normal 2 2 2 4 2 2 14" xfId="1253"/>
    <cellStyle name="Normal 2 2 2 4 2 2 15" xfId="1254"/>
    <cellStyle name="Normal 2 2 2 4 2 2 16" xfId="1255"/>
    <cellStyle name="Normal 2 2 2 4 2 2 17" xfId="1256"/>
    <cellStyle name="Normal 2 2 2 4 2 2 18" xfId="1257"/>
    <cellStyle name="Normal 2 2 2 4 2 2 2" xfId="1258"/>
    <cellStyle name="Normal 2 2 2 4 2 2 2 10" xfId="1259"/>
    <cellStyle name="Normal 2 2 2 4 2 2 2 11" xfId="1260"/>
    <cellStyle name="Normal 2 2 2 4 2 2 2 12" xfId="1261"/>
    <cellStyle name="Normal 2 2 2 4 2 2 2 13" xfId="1262"/>
    <cellStyle name="Normal 2 2 2 4 2 2 2 14" xfId="1263"/>
    <cellStyle name="Normal 2 2 2 4 2 2 2 15" xfId="1264"/>
    <cellStyle name="Normal 2 2 2 4 2 2 2 2" xfId="1265"/>
    <cellStyle name="Normal 2 2 2 4 2 2 2 2 10" xfId="1266"/>
    <cellStyle name="Normal 2 2 2 4 2 2 2 2 11" xfId="1267"/>
    <cellStyle name="Normal 2 2 2 4 2 2 2 2 12" xfId="1268"/>
    <cellStyle name="Normal 2 2 2 4 2 2 2 2 13" xfId="1269"/>
    <cellStyle name="Normal 2 2 2 4 2 2 2 2 14" xfId="1270"/>
    <cellStyle name="Normal 2 2 2 4 2 2 2 2 15" xfId="1271"/>
    <cellStyle name="Normal 2 2 2 4 2 2 2 2 2" xfId="1272"/>
    <cellStyle name="Normal 2 2 2 4 2 2 2 2 3" xfId="1273"/>
    <cellStyle name="Normal 2 2 2 4 2 2 2 2 4" xfId="1274"/>
    <cellStyle name="Normal 2 2 2 4 2 2 2 2 5" xfId="1275"/>
    <cellStyle name="Normal 2 2 2 4 2 2 2 2 6" xfId="1276"/>
    <cellStyle name="Normal 2 2 2 4 2 2 2 2 7" xfId="1277"/>
    <cellStyle name="Normal 2 2 2 4 2 2 2 2 8" xfId="1278"/>
    <cellStyle name="Normal 2 2 2 4 2 2 2 2 9" xfId="1279"/>
    <cellStyle name="Normal 2 2 2 4 2 2 2 2_Appendix B" xfId="1280"/>
    <cellStyle name="Normal 2 2 2 4 2 2 2 3" xfId="1281"/>
    <cellStyle name="Normal 2 2 2 4 2 2 2 4" xfId="1282"/>
    <cellStyle name="Normal 2 2 2 4 2 2 2 5" xfId="1283"/>
    <cellStyle name="Normal 2 2 2 4 2 2 2 6" xfId="1284"/>
    <cellStyle name="Normal 2 2 2 4 2 2 2 7" xfId="1285"/>
    <cellStyle name="Normal 2 2 2 4 2 2 2 8" xfId="1286"/>
    <cellStyle name="Normal 2 2 2 4 2 2 2 9" xfId="1287"/>
    <cellStyle name="Normal 2 2 2 4 2 2 2_Appendix B" xfId="1288"/>
    <cellStyle name="Normal 2 2 2 4 2 2 3" xfId="1289"/>
    <cellStyle name="Normal 2 2 2 4 2 2 4" xfId="1290"/>
    <cellStyle name="Normal 2 2 2 4 2 2 5" xfId="1291"/>
    <cellStyle name="Normal 2 2 2 4 2 2 6" xfId="1292"/>
    <cellStyle name="Normal 2 2 2 4 2 2 7" xfId="1293"/>
    <cellStyle name="Normal 2 2 2 4 2 2 8" xfId="1294"/>
    <cellStyle name="Normal 2 2 2 4 2 2 9" xfId="1295"/>
    <cellStyle name="Normal 2 2 2 4 2 2_Appendix B" xfId="1296"/>
    <cellStyle name="Normal 2 2 2 4 2 3" xfId="1297"/>
    <cellStyle name="Normal 2 2 2 4 2 3 2" xfId="1298"/>
    <cellStyle name="Normal 2 2 2 4 2 4" xfId="1299"/>
    <cellStyle name="Normal 2 2 2 4 2 5" xfId="1300"/>
    <cellStyle name="Normal 2 2 2 4 2 6" xfId="1301"/>
    <cellStyle name="Normal 2 2 2 4 2 7" xfId="1302"/>
    <cellStyle name="Normal 2 2 2 4 2 8" xfId="1303"/>
    <cellStyle name="Normal 2 2 2 4 2 9" xfId="1304"/>
    <cellStyle name="Normal 2 2 2 4 2_80 Plus Service Territories" xfId="1305"/>
    <cellStyle name="Normal 2 2 2 4 3" xfId="1306"/>
    <cellStyle name="Normal 2 2 2 4 3 2" xfId="1307"/>
    <cellStyle name="Normal 2 2 2 4 3_Appendix B" xfId="1308"/>
    <cellStyle name="Normal 2 2 2 4 4" xfId="1309"/>
    <cellStyle name="Normal 2 2 2 4 5" xfId="1310"/>
    <cellStyle name="Normal 2 2 2 4 6" xfId="1311"/>
    <cellStyle name="Normal 2 2 2 4 7" xfId="1312"/>
    <cellStyle name="Normal 2 2 2 4 8" xfId="1313"/>
    <cellStyle name="Normal 2 2 2 4 9" xfId="1314"/>
    <cellStyle name="Normal 2 2 2 4_80 Plus Service Territories" xfId="1315"/>
    <cellStyle name="Normal 2 2 2 5" xfId="1316"/>
    <cellStyle name="Normal 2 2 2 6" xfId="1317"/>
    <cellStyle name="Normal 2 2 2 7" xfId="1318"/>
    <cellStyle name="Normal 2 2 2 8" xfId="1319"/>
    <cellStyle name="Normal 2 2 2 9" xfId="1320"/>
    <cellStyle name="Normal 2 2 2_80 Plus Service Territories" xfId="1321"/>
    <cellStyle name="Normal 2 2 20" xfId="1322"/>
    <cellStyle name="Normal 2 2 21" xfId="1323"/>
    <cellStyle name="Normal 2 2 22" xfId="1324"/>
    <cellStyle name="Normal 2 2 23" xfId="1325"/>
    <cellStyle name="Normal 2 2 24" xfId="1326"/>
    <cellStyle name="Normal 2 2 25" xfId="1327"/>
    <cellStyle name="Normal 2 2 26" xfId="1328"/>
    <cellStyle name="Normal 2 2 26 2" xfId="1329"/>
    <cellStyle name="Normal 2 2 26 2 2" xfId="1330"/>
    <cellStyle name="Normal 2 2 26 3" xfId="1331"/>
    <cellStyle name="Normal 2 2 26 4" xfId="1332"/>
    <cellStyle name="Normal 2 2 26 5" xfId="1333"/>
    <cellStyle name="Normal 2 2 26_Appendix B" xfId="1334"/>
    <cellStyle name="Normal 2 2 27" xfId="1335"/>
    <cellStyle name="Normal 2 2 27 2" xfId="1336"/>
    <cellStyle name="Normal 2 2 27_Appendix B" xfId="1337"/>
    <cellStyle name="Normal 2 2 28" xfId="1338"/>
    <cellStyle name="Normal 2 2 29" xfId="1339"/>
    <cellStyle name="Normal 2 2 3" xfId="1340"/>
    <cellStyle name="Normal 2 2 3 2" xfId="1341"/>
    <cellStyle name="Normal 2 2 3 2 2" xfId="1342"/>
    <cellStyle name="Normal 2 2 3 2 2 2" xfId="1343"/>
    <cellStyle name="Normal 2 2 3 2 2 2 2" xfId="1344"/>
    <cellStyle name="Normal 2 2 3 2 3" xfId="1345"/>
    <cellStyle name="Normal 2 2 3 3" xfId="1346"/>
    <cellStyle name="Normal 2 2 3 3 2" xfId="1347"/>
    <cellStyle name="Normal 2 2 30" xfId="1348"/>
    <cellStyle name="Normal 2 2 31" xfId="1349"/>
    <cellStyle name="Normal 2 2 32" xfId="1350"/>
    <cellStyle name="Normal 2 2 33" xfId="1351"/>
    <cellStyle name="Normal 2 2 34" xfId="1352"/>
    <cellStyle name="Normal 2 2 35" xfId="1353"/>
    <cellStyle name="Normal 2 2 36" xfId="1354"/>
    <cellStyle name="Normal 2 2 37" xfId="1355"/>
    <cellStyle name="Normal 2 2 38" xfId="1356"/>
    <cellStyle name="Normal 2 2 39" xfId="1357"/>
    <cellStyle name="Normal 2 2 4" xfId="1358"/>
    <cellStyle name="Normal 2 2 4 2" xfId="1359"/>
    <cellStyle name="Normal 2 2 4 2 2" xfId="1360"/>
    <cellStyle name="Normal 2 2 40" xfId="1361"/>
    <cellStyle name="Normal 2 2 41" xfId="1362"/>
    <cellStyle name="Normal 2 2 42" xfId="1363"/>
    <cellStyle name="Normal 2 2 43" xfId="1364"/>
    <cellStyle name="Normal 2 2 5" xfId="1365"/>
    <cellStyle name="Normal 2 2 6" xfId="1366"/>
    <cellStyle name="Normal 2 2 7" xfId="1367"/>
    <cellStyle name="Normal 2 2 8" xfId="1368"/>
    <cellStyle name="Normal 2 2 9" xfId="1369"/>
    <cellStyle name="Normal 2 2_2009 Annual Savings (2)" xfId="1370"/>
    <cellStyle name="Normal 2 3" xfId="1371"/>
    <cellStyle name="Normal 2 4" xfId="1372"/>
    <cellStyle name="Normal 2 4 2" xfId="1373"/>
    <cellStyle name="Normal 2 4 2 2" xfId="1374"/>
    <cellStyle name="Normal 2 4 2 2 2" xfId="1375"/>
    <cellStyle name="Normal 2 4 2 2 2 2" xfId="1376"/>
    <cellStyle name="Normal 2 4 2 2 2 2 2" xfId="1377"/>
    <cellStyle name="Normal 2 4 2 2 3" xfId="1378"/>
    <cellStyle name="Normal 2 4 2 3" xfId="1379"/>
    <cellStyle name="Normal 2 4 2 3 2" xfId="1380"/>
    <cellStyle name="Normal 2 4 3" xfId="1381"/>
    <cellStyle name="Normal 2 4 3 2" xfId="1382"/>
    <cellStyle name="Normal 2 4 3 2 2" xfId="1383"/>
    <cellStyle name="Normal 2 4 4" xfId="1384"/>
    <cellStyle name="Normal 2 4_2009 Annual Savings (2)" xfId="1385"/>
    <cellStyle name="Normal 2 5" xfId="1386"/>
    <cellStyle name="Normal 2 5 2" xfId="1387"/>
    <cellStyle name="Normal 2 5 2 2" xfId="1388"/>
    <cellStyle name="Normal 2 5 2 2 2" xfId="1389"/>
    <cellStyle name="Normal 2 5 3" xfId="1390"/>
    <cellStyle name="Normal 2 5_2009 Annual Savings (2)" xfId="1391"/>
    <cellStyle name="Normal 2 6" xfId="1392"/>
    <cellStyle name="Normal 2 6 2" xfId="1393"/>
    <cellStyle name="Normal 2 6_2009 Annual Savings (2)" xfId="1394"/>
    <cellStyle name="Normal 2 7" xfId="1395"/>
    <cellStyle name="Normal 2 8" xfId="1396"/>
    <cellStyle name="Normal 2 9" xfId="1397"/>
    <cellStyle name="Normal 2_2009 Annual Savings (2)" xfId="1398"/>
    <cellStyle name="Normal 20" xfId="1399"/>
    <cellStyle name="Normal 21" xfId="1400"/>
    <cellStyle name="Normal 22" xfId="1401"/>
    <cellStyle name="Normal 23" xfId="1402"/>
    <cellStyle name="Normal 24" xfId="1403"/>
    <cellStyle name="Normal 25" xfId="1404"/>
    <cellStyle name="Normal 26" xfId="1405"/>
    <cellStyle name="Normal 27" xfId="1406"/>
    <cellStyle name="Normal 28" xfId="1407"/>
    <cellStyle name="Normal 29" xfId="1408"/>
    <cellStyle name="Normal 3" xfId="1409"/>
    <cellStyle name="Normal 3 10" xfId="1410"/>
    <cellStyle name="Normal 3 11" xfId="1411"/>
    <cellStyle name="Normal 3 12" xfId="1412"/>
    <cellStyle name="Normal 3 13" xfId="1413"/>
    <cellStyle name="Normal 3 14" xfId="1414"/>
    <cellStyle name="Normal 3 15" xfId="1415"/>
    <cellStyle name="Normal 3 16" xfId="1416"/>
    <cellStyle name="Normal 3 17" xfId="1417"/>
    <cellStyle name="Normal 3 18" xfId="1418"/>
    <cellStyle name="Normal 3 19" xfId="1419"/>
    <cellStyle name="Normal 3 2" xfId="1420"/>
    <cellStyle name="Normal 3 20" xfId="1421"/>
    <cellStyle name="Normal 3 21" xfId="1422"/>
    <cellStyle name="Normal 3 22" xfId="1423"/>
    <cellStyle name="Normal 3 23" xfId="1424"/>
    <cellStyle name="Normal 3 24" xfId="1425"/>
    <cellStyle name="Normal 3 25" xfId="1426"/>
    <cellStyle name="Normal 3 26" xfId="1427"/>
    <cellStyle name="Normal 3 27" xfId="1428"/>
    <cellStyle name="Normal 3 28" xfId="1429"/>
    <cellStyle name="Normal 3 29" xfId="1430"/>
    <cellStyle name="Normal 3 3" xfId="1431"/>
    <cellStyle name="Normal 3 30" xfId="1432"/>
    <cellStyle name="Normal 3 31" xfId="1433"/>
    <cellStyle name="Normal 3 32" xfId="1434"/>
    <cellStyle name="Normal 3 33" xfId="1435"/>
    <cellStyle name="Normal 3 34" xfId="1436"/>
    <cellStyle name="Normal 3 35" xfId="1437"/>
    <cellStyle name="Normal 3 36" xfId="1438"/>
    <cellStyle name="Normal 3 37" xfId="1439"/>
    <cellStyle name="Normal 3 38" xfId="1440"/>
    <cellStyle name="Normal 3 39" xfId="1441"/>
    <cellStyle name="Normal 3 4" xfId="1442"/>
    <cellStyle name="Normal 3 40" xfId="1443"/>
    <cellStyle name="Normal 3 41" xfId="1444"/>
    <cellStyle name="Normal 3 42" xfId="1445"/>
    <cellStyle name="Normal 3 43" xfId="1446"/>
    <cellStyle name="Normal 3 44" xfId="1447"/>
    <cellStyle name="Normal 3 45" xfId="1448"/>
    <cellStyle name="Normal 3 46" xfId="1449"/>
    <cellStyle name="Normal 3 47" xfId="1450"/>
    <cellStyle name="Normal 3 48" xfId="1451"/>
    <cellStyle name="Normal 3 49" xfId="1452"/>
    <cellStyle name="Normal 3 5" xfId="1453"/>
    <cellStyle name="Normal 3 50" xfId="1454"/>
    <cellStyle name="Normal 3 51" xfId="1455"/>
    <cellStyle name="Normal 3 52" xfId="1456"/>
    <cellStyle name="Normal 3 53" xfId="1457"/>
    <cellStyle name="Normal 3 54" xfId="1458"/>
    <cellStyle name="Normal 3 55" xfId="1459"/>
    <cellStyle name="Normal 3 56" xfId="1460"/>
    <cellStyle name="Normal 3 57" xfId="1461"/>
    <cellStyle name="Normal 3 58" xfId="1462"/>
    <cellStyle name="Normal 3 59" xfId="1463"/>
    <cellStyle name="Normal 3 6" xfId="1464"/>
    <cellStyle name="Normal 3 60" xfId="1465"/>
    <cellStyle name="Normal 3 61" xfId="1466"/>
    <cellStyle name="Normal 3 62" xfId="1467"/>
    <cellStyle name="Normal 3 63" xfId="1468"/>
    <cellStyle name="Normal 3 64" xfId="1469"/>
    <cellStyle name="Normal 3 65" xfId="1470"/>
    <cellStyle name="Normal 3 66" xfId="1471"/>
    <cellStyle name="Normal 3 67" xfId="1472"/>
    <cellStyle name="Normal 3 68" xfId="1835"/>
    <cellStyle name="Normal 3 7" xfId="1473"/>
    <cellStyle name="Normal 3 8" xfId="1474"/>
    <cellStyle name="Normal 3 9" xfId="1475"/>
    <cellStyle name="Normal 3_2009 Annual Savings (2)" xfId="1476"/>
    <cellStyle name="Normal 30" xfId="1477"/>
    <cellStyle name="Normal 31" xfId="1478"/>
    <cellStyle name="Normal 32" xfId="1479"/>
    <cellStyle name="Normal 33" xfId="1480"/>
    <cellStyle name="Normal 33 2" xfId="1828"/>
    <cellStyle name="Normal 34" xfId="1481"/>
    <cellStyle name="Normal 34 2" xfId="1829"/>
    <cellStyle name="Normal 35" xfId="1482"/>
    <cellStyle name="Normal 35 2" xfId="1830"/>
    <cellStyle name="Normal 36" xfId="1483"/>
    <cellStyle name="Normal 37" xfId="1484"/>
    <cellStyle name="Normal 38" xfId="1485"/>
    <cellStyle name="Normal 39" xfId="1486"/>
    <cellStyle name="Normal 4" xfId="1487"/>
    <cellStyle name="Normal 4 2" xfId="1488"/>
    <cellStyle name="Normal 4 3" xfId="1489"/>
    <cellStyle name="Normal 4 4" xfId="1490"/>
    <cellStyle name="Normal 4 5" xfId="1491"/>
    <cellStyle name="Normal 4 6" xfId="1492"/>
    <cellStyle name="Normal 4 7" xfId="1493"/>
    <cellStyle name="Normal 4 8" xfId="1494"/>
    <cellStyle name="Normal 4 9" xfId="1814"/>
    <cellStyle name="Normal 40" xfId="1495"/>
    <cellStyle name="Normal 41" xfId="1496"/>
    <cellStyle name="Normal 42" xfId="1497"/>
    <cellStyle name="Normal 43" xfId="1498"/>
    <cellStyle name="Normal 44" xfId="1499"/>
    <cellStyle name="Normal 44 2" xfId="1500"/>
    <cellStyle name="Normal 45" xfId="1501"/>
    <cellStyle name="Normal 45 2" xfId="1833"/>
    <cellStyle name="Normal 46" xfId="1502"/>
    <cellStyle name="Normal 47" xfId="1807"/>
    <cellStyle name="Normal 48" xfId="1844"/>
    <cellStyle name="Normal 49" xfId="1840"/>
    <cellStyle name="Normal 5" xfId="1503"/>
    <cellStyle name="Normal 5 2" xfId="1504"/>
    <cellStyle name="Normal 50" xfId="1831"/>
    <cellStyle name="Normal 51" xfId="1832"/>
    <cellStyle name="Normal 6" xfId="1505"/>
    <cellStyle name="Normal 6 2" xfId="1506"/>
    <cellStyle name="Normal 7" xfId="1507"/>
    <cellStyle name="Normal 7 2" xfId="1508"/>
    <cellStyle name="Normal 7 3" xfId="1841"/>
    <cellStyle name="Normal 8" xfId="1509"/>
    <cellStyle name="Normal 8 2" xfId="1510"/>
    <cellStyle name="Normal 8 3" xfId="1826"/>
    <cellStyle name="Normal 9" xfId="1511"/>
    <cellStyle name="Normal 9 2" xfId="1512"/>
    <cellStyle name="Normal 9 3" xfId="1827"/>
    <cellStyle name="Normal 9_2009 Annual Savings (2)" xfId="1513"/>
    <cellStyle name="Note 10" xfId="1514"/>
    <cellStyle name="Note 11" xfId="1515"/>
    <cellStyle name="Note 12" xfId="1516"/>
    <cellStyle name="Note 13" xfId="1517"/>
    <cellStyle name="Note 14" xfId="1518"/>
    <cellStyle name="Note 15" xfId="1519"/>
    <cellStyle name="Note 16" xfId="1520"/>
    <cellStyle name="Note 17" xfId="1521"/>
    <cellStyle name="Note 18" xfId="1522"/>
    <cellStyle name="Note 19" xfId="1523"/>
    <cellStyle name="Note 2" xfId="1524"/>
    <cellStyle name="Note 2 10" xfId="1525"/>
    <cellStyle name="Note 2 11" xfId="1526"/>
    <cellStyle name="Note 2 12" xfId="1527"/>
    <cellStyle name="Note 2 13" xfId="1528"/>
    <cellStyle name="Note 2 14" xfId="1529"/>
    <cellStyle name="Note 2 14 2" xfId="1530"/>
    <cellStyle name="Note 2 14 2 2" xfId="1531"/>
    <cellStyle name="Note 2 14 2_Qualifying Units" xfId="1532"/>
    <cellStyle name="Note 2 14 3" xfId="1533"/>
    <cellStyle name="Note 2 14 4" xfId="1534"/>
    <cellStyle name="Note 2 14 5" xfId="1535"/>
    <cellStyle name="Note 2 14_Qualifying Units" xfId="1536"/>
    <cellStyle name="Note 2 15" xfId="1537"/>
    <cellStyle name="Note 2 15 2" xfId="1538"/>
    <cellStyle name="Note 2 15_Qualifying Units" xfId="1539"/>
    <cellStyle name="Note 2 16" xfId="1540"/>
    <cellStyle name="Note 2 17" xfId="1541"/>
    <cellStyle name="Note 2 18" xfId="1542"/>
    <cellStyle name="Note 2 19" xfId="1543"/>
    <cellStyle name="Note 2 2" xfId="1544"/>
    <cellStyle name="Note 2 20" xfId="1545"/>
    <cellStyle name="Note 2 21" xfId="1546"/>
    <cellStyle name="Note 2 22" xfId="1547"/>
    <cellStyle name="Note 2 23" xfId="1548"/>
    <cellStyle name="Note 2 24" xfId="1549"/>
    <cellStyle name="Note 2 25" xfId="1550"/>
    <cellStyle name="Note 2 26" xfId="1551"/>
    <cellStyle name="Note 2 27" xfId="1552"/>
    <cellStyle name="Note 2 28" xfId="1553"/>
    <cellStyle name="Note 2 29" xfId="1554"/>
    <cellStyle name="Note 2 3" xfId="1555"/>
    <cellStyle name="Note 2 30" xfId="1556"/>
    <cellStyle name="Note 2 31" xfId="1557"/>
    <cellStyle name="Note 2 4" xfId="1558"/>
    <cellStyle name="Note 2 4 10" xfId="1559"/>
    <cellStyle name="Note 2 4 11" xfId="1560"/>
    <cellStyle name="Note 2 4 12" xfId="1561"/>
    <cellStyle name="Note 2 4 13" xfId="1562"/>
    <cellStyle name="Note 2 4 14" xfId="1563"/>
    <cellStyle name="Note 2 4 15" xfId="1564"/>
    <cellStyle name="Note 2 4 16" xfId="1565"/>
    <cellStyle name="Note 2 4 17" xfId="1566"/>
    <cellStyle name="Note 2 4 18" xfId="1567"/>
    <cellStyle name="Note 2 4 19" xfId="1568"/>
    <cellStyle name="Note 2 4 2" xfId="1569"/>
    <cellStyle name="Note 2 4 2 10" xfId="1570"/>
    <cellStyle name="Note 2 4 2 11" xfId="1571"/>
    <cellStyle name="Note 2 4 2 12" xfId="1572"/>
    <cellStyle name="Note 2 4 2 13" xfId="1573"/>
    <cellStyle name="Note 2 4 2 14" xfId="1574"/>
    <cellStyle name="Note 2 4 2 15" xfId="1575"/>
    <cellStyle name="Note 2 4 2 16" xfId="1576"/>
    <cellStyle name="Note 2 4 2 17" xfId="1577"/>
    <cellStyle name="Note 2 4 2 18" xfId="1578"/>
    <cellStyle name="Note 2 4 2 2" xfId="1579"/>
    <cellStyle name="Note 2 4 2 2 10" xfId="1580"/>
    <cellStyle name="Note 2 4 2 2 11" xfId="1581"/>
    <cellStyle name="Note 2 4 2 2 12" xfId="1582"/>
    <cellStyle name="Note 2 4 2 2 13" xfId="1583"/>
    <cellStyle name="Note 2 4 2 2 14" xfId="1584"/>
    <cellStyle name="Note 2 4 2 2 15" xfId="1585"/>
    <cellStyle name="Note 2 4 2 2 16" xfId="1586"/>
    <cellStyle name="Note 2 4 2 2 17" xfId="1587"/>
    <cellStyle name="Note 2 4 2 2 18" xfId="1588"/>
    <cellStyle name="Note 2 4 2 2 2" xfId="1589"/>
    <cellStyle name="Note 2 4 2 2 2 10" xfId="1590"/>
    <cellStyle name="Note 2 4 2 2 2 11" xfId="1591"/>
    <cellStyle name="Note 2 4 2 2 2 12" xfId="1592"/>
    <cellStyle name="Note 2 4 2 2 2 13" xfId="1593"/>
    <cellStyle name="Note 2 4 2 2 2 14" xfId="1594"/>
    <cellStyle name="Note 2 4 2 2 2 15" xfId="1595"/>
    <cellStyle name="Note 2 4 2 2 2 2" xfId="1596"/>
    <cellStyle name="Note 2 4 2 2 2 2 10" xfId="1597"/>
    <cellStyle name="Note 2 4 2 2 2 2 11" xfId="1598"/>
    <cellStyle name="Note 2 4 2 2 2 2 12" xfId="1599"/>
    <cellStyle name="Note 2 4 2 2 2 2 13" xfId="1600"/>
    <cellStyle name="Note 2 4 2 2 2 2 14" xfId="1601"/>
    <cellStyle name="Note 2 4 2 2 2 2 15" xfId="1602"/>
    <cellStyle name="Note 2 4 2 2 2 2 2" xfId="1603"/>
    <cellStyle name="Note 2 4 2 2 2 2 3" xfId="1604"/>
    <cellStyle name="Note 2 4 2 2 2 2 4" xfId="1605"/>
    <cellStyle name="Note 2 4 2 2 2 2 5" xfId="1606"/>
    <cellStyle name="Note 2 4 2 2 2 2 6" xfId="1607"/>
    <cellStyle name="Note 2 4 2 2 2 2 7" xfId="1608"/>
    <cellStyle name="Note 2 4 2 2 2 2 8" xfId="1609"/>
    <cellStyle name="Note 2 4 2 2 2 2 9" xfId="1610"/>
    <cellStyle name="Note 2 4 2 2 2 2_Qualifying Units" xfId="1611"/>
    <cellStyle name="Note 2 4 2 2 2 3" xfId="1612"/>
    <cellStyle name="Note 2 4 2 2 2 4" xfId="1613"/>
    <cellStyle name="Note 2 4 2 2 2 5" xfId="1614"/>
    <cellStyle name="Note 2 4 2 2 2 6" xfId="1615"/>
    <cellStyle name="Note 2 4 2 2 2 7" xfId="1616"/>
    <cellStyle name="Note 2 4 2 2 2 8" xfId="1617"/>
    <cellStyle name="Note 2 4 2 2 2 9" xfId="1618"/>
    <cellStyle name="Note 2 4 2 2 2_Qualifying Units" xfId="1619"/>
    <cellStyle name="Note 2 4 2 2 3" xfId="1620"/>
    <cellStyle name="Note 2 4 2 2 4" xfId="1621"/>
    <cellStyle name="Note 2 4 2 2 5" xfId="1622"/>
    <cellStyle name="Note 2 4 2 2 6" xfId="1623"/>
    <cellStyle name="Note 2 4 2 2 7" xfId="1624"/>
    <cellStyle name="Note 2 4 2 2 8" xfId="1625"/>
    <cellStyle name="Note 2 4 2 2 9" xfId="1626"/>
    <cellStyle name="Note 2 4 2 2_Qualifying Units" xfId="1627"/>
    <cellStyle name="Note 2 4 2 3" xfId="1628"/>
    <cellStyle name="Note 2 4 2 3 2" xfId="1629"/>
    <cellStyle name="Note 2 4 2 3_Qualifying Units" xfId="1630"/>
    <cellStyle name="Note 2 4 2 4" xfId="1631"/>
    <cellStyle name="Note 2 4 2 5" xfId="1632"/>
    <cellStyle name="Note 2 4 2 6" xfId="1633"/>
    <cellStyle name="Note 2 4 2 7" xfId="1634"/>
    <cellStyle name="Note 2 4 2 8" xfId="1635"/>
    <cellStyle name="Note 2 4 2 9" xfId="1636"/>
    <cellStyle name="Note 2 4 2_Qualifying Units" xfId="1637"/>
    <cellStyle name="Note 2 4 3" xfId="1638"/>
    <cellStyle name="Note 2 4 3 2" xfId="1639"/>
    <cellStyle name="Note 2 4 3_Qualifying Units" xfId="1640"/>
    <cellStyle name="Note 2 4 4" xfId="1641"/>
    <cellStyle name="Note 2 4 5" xfId="1642"/>
    <cellStyle name="Note 2 4 6" xfId="1643"/>
    <cellStyle name="Note 2 4 7" xfId="1644"/>
    <cellStyle name="Note 2 4 8" xfId="1645"/>
    <cellStyle name="Note 2 4 9" xfId="1646"/>
    <cellStyle name="Note 2 4_Qualifying Units" xfId="1647"/>
    <cellStyle name="Note 2 5" xfId="1648"/>
    <cellStyle name="Note 2 6" xfId="1649"/>
    <cellStyle name="Note 2 7" xfId="1650"/>
    <cellStyle name="Note 2 8" xfId="1651"/>
    <cellStyle name="Note 2 9" xfId="1652"/>
    <cellStyle name="Note 2_Idaho" xfId="1653"/>
    <cellStyle name="Note 20" xfId="1654"/>
    <cellStyle name="Note 21" xfId="1655"/>
    <cellStyle name="Note 22" xfId="1656"/>
    <cellStyle name="Note 23" xfId="1657"/>
    <cellStyle name="Note 24" xfId="1658"/>
    <cellStyle name="Note 25" xfId="1659"/>
    <cellStyle name="Note 26" xfId="1660"/>
    <cellStyle name="Note 27" xfId="1661"/>
    <cellStyle name="Note 28" xfId="1662"/>
    <cellStyle name="Note 29" xfId="1663"/>
    <cellStyle name="Note 3" xfId="1664"/>
    <cellStyle name="Note 3 2" xfId="1665"/>
    <cellStyle name="Note 3 3" xfId="1666"/>
    <cellStyle name="Note 3 4" xfId="1667"/>
    <cellStyle name="Note 3_Idaho" xfId="1668"/>
    <cellStyle name="Note 30" xfId="1669"/>
    <cellStyle name="Note 31" xfId="1670"/>
    <cellStyle name="Note 32" xfId="1671"/>
    <cellStyle name="Note 33" xfId="1672"/>
    <cellStyle name="Note 34" xfId="1673"/>
    <cellStyle name="Note 35" xfId="1674"/>
    <cellStyle name="Note 36" xfId="1675"/>
    <cellStyle name="Note 37" xfId="1676"/>
    <cellStyle name="Note 38" xfId="1677"/>
    <cellStyle name="Note 39" xfId="1678"/>
    <cellStyle name="Note 4" xfId="1679"/>
    <cellStyle name="Note 4 2" xfId="1680"/>
    <cellStyle name="Note 4 3" xfId="1681"/>
    <cellStyle name="Note 4_Idaho" xfId="1682"/>
    <cellStyle name="Note 40" xfId="1683"/>
    <cellStyle name="Note 41" xfId="1684"/>
    <cellStyle name="Note 42" xfId="1685"/>
    <cellStyle name="Note 43" xfId="1686"/>
    <cellStyle name="Note 44" xfId="1687"/>
    <cellStyle name="Note 45" xfId="1688"/>
    <cellStyle name="Note 5" xfId="1689"/>
    <cellStyle name="Note 5 2" xfId="1690"/>
    <cellStyle name="Note 5_Idaho" xfId="1691"/>
    <cellStyle name="Note 6" xfId="1692"/>
    <cellStyle name="Note 7" xfId="1693"/>
    <cellStyle name="Note 8" xfId="1694"/>
    <cellStyle name="Note 9" xfId="1695"/>
    <cellStyle name="Output 2" xfId="1696"/>
    <cellStyle name="Output 2 2" xfId="1697"/>
    <cellStyle name="Output 2 3" xfId="1698"/>
    <cellStyle name="Output 2 4" xfId="1699"/>
    <cellStyle name="Output 2 5" xfId="1700"/>
    <cellStyle name="Output 2_Idaho" xfId="1701"/>
    <cellStyle name="Output 3" xfId="1702"/>
    <cellStyle name="Output 3 2" xfId="1703"/>
    <cellStyle name="Output 3 3" xfId="1704"/>
    <cellStyle name="Output 3 4" xfId="1705"/>
    <cellStyle name="Output 3_Idaho" xfId="1706"/>
    <cellStyle name="Output 4" xfId="1707"/>
    <cellStyle name="Output 4 2" xfId="1708"/>
    <cellStyle name="Output 4 3" xfId="1709"/>
    <cellStyle name="Output 4_Idaho" xfId="1710"/>
    <cellStyle name="Output 5" xfId="1711"/>
    <cellStyle name="Output 5 2" xfId="1712"/>
    <cellStyle name="Output 5_Idaho" xfId="1713"/>
    <cellStyle name="Output 6" xfId="1714"/>
    <cellStyle name="Output 7" xfId="1715"/>
    <cellStyle name="Percent 2" xfId="1716"/>
    <cellStyle name="Percent 2 2" xfId="1717"/>
    <cellStyle name="Percent 2 3" xfId="1718"/>
    <cellStyle name="Percent 2 4" xfId="1719"/>
    <cellStyle name="Percent 2 5" xfId="1720"/>
    <cellStyle name="Percent 2 6" xfId="1721"/>
    <cellStyle name="Percent 2 7" xfId="1722"/>
    <cellStyle name="Percent 3" xfId="1723"/>
    <cellStyle name="Style 1" xfId="1724"/>
    <cellStyle name="Style 21" xfId="1725"/>
    <cellStyle name="Style 22" xfId="1726"/>
    <cellStyle name="Style 23" xfId="1727"/>
    <cellStyle name="Style 24" xfId="1728"/>
    <cellStyle name="Style 25" xfId="1729"/>
    <cellStyle name="Style 26" xfId="1730"/>
    <cellStyle name="Style 27" xfId="1731"/>
    <cellStyle name="Title 2" xfId="1732"/>
    <cellStyle name="Title 2 2" xfId="1733"/>
    <cellStyle name="Title 2 3" xfId="1734"/>
    <cellStyle name="Title 2 4" xfId="1735"/>
    <cellStyle name="Title 2 5" xfId="1736"/>
    <cellStyle name="Title 3" xfId="1737"/>
    <cellStyle name="Title 3 2" xfId="1738"/>
    <cellStyle name="Title 3 3" xfId="1739"/>
    <cellStyle name="Title 3 4" xfId="1740"/>
    <cellStyle name="Title 4" xfId="1741"/>
    <cellStyle name="Title 4 2" xfId="1742"/>
    <cellStyle name="Title 4 3" xfId="1743"/>
    <cellStyle name="Title 5" xfId="1744"/>
    <cellStyle name="Title 5 2" xfId="1745"/>
    <cellStyle name="Title 6" xfId="1746"/>
    <cellStyle name="Title 7" xfId="1747"/>
    <cellStyle name="Total 2" xfId="1748"/>
    <cellStyle name="Total 2 2" xfId="1749"/>
    <cellStyle name="Total 2 3" xfId="1750"/>
    <cellStyle name="Total 2 4" xfId="1751"/>
    <cellStyle name="Total 2 5" xfId="1752"/>
    <cellStyle name="Total 2_Idaho" xfId="1753"/>
    <cellStyle name="Total 3" xfId="1754"/>
    <cellStyle name="Total 3 2" xfId="1755"/>
    <cellStyle name="Total 3 3" xfId="1756"/>
    <cellStyle name="Total 3 4" xfId="1757"/>
    <cellStyle name="Total 3_Idaho" xfId="1758"/>
    <cellStyle name="Total 4" xfId="1759"/>
    <cellStyle name="Total 4 2" xfId="1760"/>
    <cellStyle name="Total 4 3" xfId="1761"/>
    <cellStyle name="Total 4_Idaho" xfId="1762"/>
    <cellStyle name="Total 5" xfId="1763"/>
    <cellStyle name="Total 5 2" xfId="1764"/>
    <cellStyle name="Total 5_Idaho" xfId="1765"/>
    <cellStyle name="Total 6" xfId="1766"/>
    <cellStyle name="Total 7" xfId="1767"/>
    <cellStyle name="Total 8" xfId="1768"/>
    <cellStyle name="TRANSMISSION RELIABILITY PORTION OF PROJECT" xfId="1769"/>
    <cellStyle name="TRANSMISSION RELIABILITY PORTION OF PROJECT 2" xfId="1815"/>
    <cellStyle name="Warning Text 2" xfId="1770"/>
    <cellStyle name="Warning Text 2 2" xfId="1771"/>
    <cellStyle name="Warning Text 2 3" xfId="1772"/>
    <cellStyle name="Warning Text 2 4" xfId="1773"/>
    <cellStyle name="Warning Text 2 5" xfId="1774"/>
    <cellStyle name="Warning Text 3" xfId="1775"/>
    <cellStyle name="Warning Text 3 2" xfId="1776"/>
    <cellStyle name="Warning Text 3 3" xfId="1777"/>
    <cellStyle name="Warning Text 3 4" xfId="1778"/>
    <cellStyle name="Warning Text 4" xfId="1779"/>
    <cellStyle name="Warning Text 4 2" xfId="1780"/>
    <cellStyle name="Warning Text 4 3" xfId="1781"/>
    <cellStyle name="Warning Text 5" xfId="1782"/>
    <cellStyle name="Warning Text 5 2" xfId="1783"/>
    <cellStyle name="Warning Text 6" xfId="1784"/>
    <cellStyle name="Warning Text 7" xfId="1785"/>
    <cellStyle name="표준_ENERGY CONSUMP" xfId="1786"/>
    <cellStyle name="常规_海外市场服务网站资料操作BOM" xfId="178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ER\WA601rc\Copy%20of%20Models%20as%20Filed\Ram%20Dec%201998%20-%20WA%20Rate%20CaseRevis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keting\PacifiCorp\PCorp%20EIA%20Sales%20Dat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9%20Projects\2009-137%20(PC)%20Utah%20Annual%20Report%20%7b6014.0011%7d\2008%20Annual%20Report\Utah%20HESI%200424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AMORT\ACCT99189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6_MANAGEMENT\CE%20MODELING%20and%20%20AMW%20REPORTING\TRACKING%20AND%20REPORTS\Savings%20Tracking\NEEA%20Funder%20Savings%20Tracking_FY2009_Feb4_2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ES\Wyoming98\East%20West%20Rate%20Migr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12-05-JAM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John%20Petrusich\DSM\Recovery%20Files\2007\11-2007-RECOV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CASES\Wy0901\Integration%20plans\Rate%20design%20options\Wyo%202001%20COS%20Summary%20-%201st%20Draf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7639\Local%20Settings\Temporary%20Internet%20Files\Content.Outlook\7DES93QX\RECOV10%20-%20WA%20by%20Revenue%20Class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03.04%20Planning\SAP%20Upload%20Master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GENERAL\Regulatory%20Accounting\JAN%20LEWIS\Profit%20center%20JV%20change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cky\SAP\Accrual\Old%20sheet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PacifiCorp\2003%20Support\HVAC%20and%20Motor%20Trade%20Ally\Market%20Characterization\PCorp%20Utah%20EIA%20Sales%20Dat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0829\Local%20Settings\Temporary%20Internet%20Files\OLK3E\Accrual\Old%20shee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22-05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09-05-JAM%20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>
        <row r="86">
          <cell r="F86">
            <v>5.9243639404432336E-2</v>
          </cell>
        </row>
      </sheetData>
      <sheetData sheetId="42"/>
      <sheetData sheetId="43"/>
      <sheetData sheetId="4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Factors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4">
          <cell r="AP14">
            <v>1</v>
          </cell>
        </row>
        <row r="15">
          <cell r="AK15" t="str">
            <v>WASHINGTON</v>
          </cell>
          <cell r="AL15">
            <v>3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923</v>
          </cell>
        </row>
        <row r="242">
          <cell r="AK242">
            <v>924</v>
          </cell>
        </row>
        <row r="243">
          <cell r="AK243">
            <v>925</v>
          </cell>
        </row>
        <row r="244">
          <cell r="AK244">
            <v>926</v>
          </cell>
        </row>
        <row r="245">
          <cell r="AK245">
            <v>927</v>
          </cell>
        </row>
        <row r="246">
          <cell r="AK246">
            <v>928</v>
          </cell>
        </row>
        <row r="247">
          <cell r="AK247">
            <v>929</v>
          </cell>
        </row>
        <row r="248">
          <cell r="AK248">
            <v>930</v>
          </cell>
        </row>
        <row r="249">
          <cell r="AK249">
            <v>931</v>
          </cell>
        </row>
        <row r="250">
          <cell r="AK250">
            <v>935</v>
          </cell>
        </row>
        <row r="251">
          <cell r="AK251">
            <v>1869</v>
          </cell>
        </row>
        <row r="252">
          <cell r="AK252">
            <v>2281</v>
          </cell>
        </row>
        <row r="253">
          <cell r="AK253">
            <v>2282</v>
          </cell>
        </row>
        <row r="254">
          <cell r="AK254">
            <v>2283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/>
      <sheetData sheetId="12"/>
      <sheetData sheetId="13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</v>
          </cell>
        </row>
        <row r="4">
          <cell r="B4" t="str">
            <v>SG</v>
          </cell>
          <cell r="E4">
            <v>0.99999999999999989</v>
          </cell>
          <cell r="F4">
            <v>0</v>
          </cell>
          <cell r="G4">
            <v>0.35082762132676287</v>
          </cell>
          <cell r="H4">
            <v>9.6944050780598742E-2</v>
          </cell>
          <cell r="I4">
            <v>0</v>
          </cell>
          <cell r="J4">
            <v>0.12676877833264519</v>
          </cell>
          <cell r="K4">
            <v>0.36303713480947541</v>
          </cell>
          <cell r="L4">
            <v>4.4512270624606991E-2</v>
          </cell>
          <cell r="M4">
            <v>1.6042572055640081E-2</v>
          </cell>
          <cell r="N4">
            <v>1.8675720702706947E-3</v>
          </cell>
          <cell r="O4">
            <v>0</v>
          </cell>
          <cell r="P4">
            <v>0</v>
          </cell>
          <cell r="S4" t="str">
            <v>SG</v>
          </cell>
          <cell r="V4">
            <v>0.99999999999999989</v>
          </cell>
          <cell r="W4">
            <v>2.2458211140863396E-2</v>
          </cell>
          <cell r="X4">
            <v>0.33705100044538938</v>
          </cell>
          <cell r="Y4">
            <v>9.3136981738394464E-2</v>
          </cell>
          <cell r="Z4">
            <v>1.6809430292650182E-2</v>
          </cell>
          <cell r="AA4">
            <v>0.12179157728178706</v>
          </cell>
          <cell r="AB4">
            <v>0.3487813850235344</v>
          </cell>
          <cell r="AC4">
            <v>4.2764450621661579E-2</v>
          </cell>
          <cell r="AD4">
            <v>1.5412729858099435E-2</v>
          </cell>
          <cell r="AE4">
            <v>1.7942335976200712E-3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0.99999999999999989</v>
          </cell>
          <cell r="F5">
            <v>0</v>
          </cell>
          <cell r="G5">
            <v>0.35082762132676287</v>
          </cell>
          <cell r="H5">
            <v>9.6944050780598742E-2</v>
          </cell>
          <cell r="I5">
            <v>0</v>
          </cell>
          <cell r="J5">
            <v>0.12676877833264519</v>
          </cell>
          <cell r="K5">
            <v>0.36303713480947541</v>
          </cell>
          <cell r="L5">
            <v>4.4512270624606991E-2</v>
          </cell>
          <cell r="M5">
            <v>1.6042572055640081E-2</v>
          </cell>
          <cell r="N5">
            <v>1.8675720702706947E-3</v>
          </cell>
          <cell r="O5">
            <v>0</v>
          </cell>
          <cell r="P5">
            <v>0</v>
          </cell>
          <cell r="S5" t="str">
            <v>SG-P</v>
          </cell>
          <cell r="V5">
            <v>0.99999999999999989</v>
          </cell>
          <cell r="W5">
            <v>2.2458211140863396E-2</v>
          </cell>
          <cell r="X5">
            <v>0.33705100044538938</v>
          </cell>
          <cell r="Y5">
            <v>9.3136981738394464E-2</v>
          </cell>
          <cell r="Z5">
            <v>1.6809430292650182E-2</v>
          </cell>
          <cell r="AA5">
            <v>0.12179157728178706</v>
          </cell>
          <cell r="AB5">
            <v>0.3487813850235344</v>
          </cell>
          <cell r="AC5">
            <v>4.2764450621661579E-2</v>
          </cell>
          <cell r="AD5">
            <v>1.5412729858099435E-2</v>
          </cell>
          <cell r="AE5">
            <v>1.7942335976200712E-3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0.99999999999999989</v>
          </cell>
          <cell r="F6">
            <v>0</v>
          </cell>
          <cell r="G6">
            <v>0.35082762132676287</v>
          </cell>
          <cell r="H6">
            <v>9.6944050780598742E-2</v>
          </cell>
          <cell r="I6">
            <v>0</v>
          </cell>
          <cell r="J6">
            <v>0.12676877833264519</v>
          </cell>
          <cell r="K6">
            <v>0.36303713480947541</v>
          </cell>
          <cell r="L6">
            <v>4.4512270624606991E-2</v>
          </cell>
          <cell r="M6">
            <v>1.6042572055640081E-2</v>
          </cell>
          <cell r="N6">
            <v>1.8675720702706947E-3</v>
          </cell>
          <cell r="O6">
            <v>0</v>
          </cell>
          <cell r="P6">
            <v>0</v>
          </cell>
          <cell r="S6" t="str">
            <v>SG-U</v>
          </cell>
          <cell r="V6">
            <v>0.99999999999999989</v>
          </cell>
          <cell r="W6">
            <v>2.2458211140863396E-2</v>
          </cell>
          <cell r="X6">
            <v>0.33705100044538938</v>
          </cell>
          <cell r="Y6">
            <v>9.3136981738394464E-2</v>
          </cell>
          <cell r="Z6">
            <v>1.6809430292650182E-2</v>
          </cell>
          <cell r="AA6">
            <v>0.12179157728178706</v>
          </cell>
          <cell r="AB6">
            <v>0.3487813850235344</v>
          </cell>
          <cell r="AC6">
            <v>4.2764450621661579E-2</v>
          </cell>
          <cell r="AD6">
            <v>1.5412729858099435E-2</v>
          </cell>
          <cell r="AE6">
            <v>1.7942335976200712E-3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0</v>
          </cell>
          <cell r="G7">
            <v>0.61062301367655591</v>
          </cell>
          <cell r="H7">
            <v>0.1687332035653103</v>
          </cell>
          <cell r="I7">
            <v>0</v>
          </cell>
          <cell r="J7">
            <v>0.22064378275813379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3.798446928241208E-2</v>
          </cell>
          <cell r="X7">
            <v>0.5700678158524054</v>
          </cell>
          <cell r="Y7">
            <v>0.15752629627128048</v>
          </cell>
          <cell r="Z7">
            <v>2.8430460672099245E-2</v>
          </cell>
          <cell r="AA7">
            <v>0.20599095792180291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0.99999999999999989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0.85328237475201918</v>
          </cell>
          <cell r="L8">
            <v>0.1046216277684711</v>
          </cell>
          <cell r="M8">
            <v>3.7706456635492561E-2</v>
          </cell>
          <cell r="N8">
            <v>4.3895408440170688E-3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0.85328194887155995</v>
          </cell>
          <cell r="AC8">
            <v>0.10462179272099277</v>
          </cell>
          <cell r="AD8">
            <v>3.7706726148422638E-2</v>
          </cell>
          <cell r="AE8">
            <v>4.3895322590246028E-3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0</v>
          </cell>
          <cell r="G9">
            <v>0.35363759023409819</v>
          </cell>
          <cell r="H9">
            <v>9.8857468493969702E-2</v>
          </cell>
          <cell r="I9">
            <v>0</v>
          </cell>
          <cell r="J9">
            <v>0.12231266206771377</v>
          </cell>
          <cell r="K9">
            <v>0.36390182316585723</v>
          </cell>
          <cell r="L9">
            <v>4.4061064912498442E-2</v>
          </cell>
          <cell r="M9">
            <v>1.5340964445529893E-2</v>
          </cell>
          <cell r="N9">
            <v>1.8884266803327371E-3</v>
          </cell>
          <cell r="O9">
            <v>0</v>
          </cell>
          <cell r="P9">
            <v>0</v>
          </cell>
          <cell r="S9" t="str">
            <v>SC</v>
          </cell>
          <cell r="V9">
            <v>1</v>
          </cell>
          <cell r="W9">
            <v>2.2736771927125397E-2</v>
          </cell>
          <cell r="X9">
            <v>0.33973229739605371</v>
          </cell>
          <cell r="Y9">
            <v>9.4970319371257869E-2</v>
          </cell>
          <cell r="Z9">
            <v>1.6583971178378659E-2</v>
          </cell>
          <cell r="AA9">
            <v>0.11750323730399886</v>
          </cell>
          <cell r="AB9">
            <v>0.349592933061528</v>
          </cell>
          <cell r="AC9">
            <v>4.2328551098119158E-2</v>
          </cell>
          <cell r="AD9">
            <v>1.4737746323576542E-2</v>
          </cell>
          <cell r="AE9">
            <v>1.8141723399617937E-3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0</v>
          </cell>
          <cell r="G10">
            <v>0.34239771460475693</v>
          </cell>
          <cell r="H10">
            <v>9.1203797640485848E-2</v>
          </cell>
          <cell r="I10">
            <v>0</v>
          </cell>
          <cell r="J10">
            <v>0.14013712712743945</v>
          </cell>
          <cell r="K10">
            <v>0.36044306974032991</v>
          </cell>
          <cell r="L10">
            <v>4.5865887760932651E-2</v>
          </cell>
          <cell r="M10">
            <v>1.8147394885970638E-2</v>
          </cell>
          <cell r="N10">
            <v>1.8050082400845669E-3</v>
          </cell>
          <cell r="O10">
            <v>0</v>
          </cell>
          <cell r="P10">
            <v>0</v>
          </cell>
          <cell r="S10" t="str">
            <v>SE</v>
          </cell>
          <cell r="V10">
            <v>1.0000000000000002</v>
          </cell>
          <cell r="W10">
            <v>2.1622528782077387E-2</v>
          </cell>
          <cell r="X10">
            <v>0.32900710959339652</v>
          </cell>
          <cell r="Y10">
            <v>8.7636968839804291E-2</v>
          </cell>
          <cell r="Z10">
            <v>1.7485807635464756E-2</v>
          </cell>
          <cell r="AA10">
            <v>0.13465659721515166</v>
          </cell>
          <cell r="AB10">
            <v>0.34634674090955353</v>
          </cell>
          <cell r="AC10">
            <v>4.4072149192288863E-2</v>
          </cell>
          <cell r="AD10">
            <v>1.7437680461668114E-2</v>
          </cell>
          <cell r="AE10">
            <v>1.734417370594904E-3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0</v>
          </cell>
          <cell r="G11">
            <v>0.34239771460475693</v>
          </cell>
          <cell r="H11">
            <v>9.1203797640485848E-2</v>
          </cell>
          <cell r="I11">
            <v>0</v>
          </cell>
          <cell r="J11">
            <v>0.14013712712743945</v>
          </cell>
          <cell r="K11">
            <v>0.36044306974032991</v>
          </cell>
          <cell r="L11">
            <v>4.5865887760932651E-2</v>
          </cell>
          <cell r="M11">
            <v>1.8147394885970638E-2</v>
          </cell>
          <cell r="N11">
            <v>1.8050082400845669E-3</v>
          </cell>
          <cell r="O11">
            <v>0</v>
          </cell>
          <cell r="P11">
            <v>0</v>
          </cell>
          <cell r="S11" t="str">
            <v>SE-P</v>
          </cell>
          <cell r="V11">
            <v>1.0000000000000002</v>
          </cell>
          <cell r="W11">
            <v>2.1622528782077387E-2</v>
          </cell>
          <cell r="X11">
            <v>0.32900710959339652</v>
          </cell>
          <cell r="Y11">
            <v>8.7636968839804291E-2</v>
          </cell>
          <cell r="Z11">
            <v>1.7485807635464756E-2</v>
          </cell>
          <cell r="AA11">
            <v>0.13465659721515166</v>
          </cell>
          <cell r="AB11">
            <v>0.34634674090955353</v>
          </cell>
          <cell r="AC11">
            <v>4.4072149192288863E-2</v>
          </cell>
          <cell r="AD11">
            <v>1.7437680461668114E-2</v>
          </cell>
          <cell r="AE11">
            <v>1.734417370594904E-3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0</v>
          </cell>
          <cell r="G12">
            <v>0.34239771460475693</v>
          </cell>
          <cell r="H12">
            <v>9.1203797640485848E-2</v>
          </cell>
          <cell r="I12">
            <v>0</v>
          </cell>
          <cell r="J12">
            <v>0.14013712712743945</v>
          </cell>
          <cell r="K12">
            <v>0.36044306974032991</v>
          </cell>
          <cell r="L12">
            <v>4.5865887760932651E-2</v>
          </cell>
          <cell r="M12">
            <v>1.8147394885970638E-2</v>
          </cell>
          <cell r="N12">
            <v>1.8050082400845669E-3</v>
          </cell>
          <cell r="O12">
            <v>0</v>
          </cell>
          <cell r="P12">
            <v>0</v>
          </cell>
          <cell r="S12" t="str">
            <v>SE-U</v>
          </cell>
          <cell r="V12">
            <v>1.0000000000000002</v>
          </cell>
          <cell r="W12">
            <v>2.1622528782077387E-2</v>
          </cell>
          <cell r="X12">
            <v>0.32900710959339652</v>
          </cell>
          <cell r="Y12">
            <v>8.7636968839804291E-2</v>
          </cell>
          <cell r="Z12">
            <v>1.7485807635464756E-2</v>
          </cell>
          <cell r="AA12">
            <v>0.13465659721515166</v>
          </cell>
          <cell r="AB12">
            <v>0.34634674090955353</v>
          </cell>
          <cell r="AC12">
            <v>4.4072149192288863E-2</v>
          </cell>
          <cell r="AD12">
            <v>1.7437680461668114E-2</v>
          </cell>
          <cell r="AE12">
            <v>1.734417370594904E-3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0</v>
          </cell>
          <cell r="G13">
            <v>0.5967834325732877</v>
          </cell>
          <cell r="H13">
            <v>0.15896401493928805</v>
          </cell>
          <cell r="I13">
            <v>0</v>
          </cell>
          <cell r="J13">
            <v>0.24425255248742425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1.0000000000000002</v>
          </cell>
          <cell r="W13">
            <v>3.6622965334519877E-2</v>
          </cell>
          <cell r="X13">
            <v>0.55725285839078043</v>
          </cell>
          <cell r="Y13">
            <v>0.14843433458638208</v>
          </cell>
          <cell r="Z13">
            <v>2.9616430776150129E-2</v>
          </cell>
          <cell r="AA13">
            <v>0.22807341091216754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0.84559170272875595</v>
          </cell>
          <cell r="L14">
            <v>0.10760038792498812</v>
          </cell>
          <cell r="M14">
            <v>4.2573398769392527E-2</v>
          </cell>
          <cell r="N14">
            <v>4.2345105768634133E-3</v>
          </cell>
          <cell r="O14">
            <v>0</v>
          </cell>
          <cell r="P14">
            <v>0</v>
          </cell>
          <cell r="S14" t="str">
            <v>DEU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0.84559170272875595</v>
          </cell>
          <cell r="AC14">
            <v>0.10760038792498812</v>
          </cell>
          <cell r="AD14">
            <v>4.2573398769392527E-2</v>
          </cell>
          <cell r="AE14">
            <v>4.2345105768634133E-3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0.99999999999999967</v>
          </cell>
          <cell r="F15">
            <v>0</v>
          </cell>
          <cell r="G15">
            <v>0.3335344419349226</v>
          </cell>
          <cell r="H15">
            <v>8.6764024570700427E-2</v>
          </cell>
          <cell r="I15">
            <v>0</v>
          </cell>
          <cell r="J15">
            <v>0.11006143148095635</v>
          </cell>
          <cell r="K15">
            <v>0.39761088335503381</v>
          </cell>
          <cell r="L15">
            <v>5.2028707667317028E-2</v>
          </cell>
          <cell r="M15">
            <v>1.86027893354191E-2</v>
          </cell>
          <cell r="N15">
            <v>1.3977216556503183E-3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0.99999999999999989</v>
          </cell>
          <cell r="W15">
            <v>2.8381458379249377E-2</v>
          </cell>
          <cell r="X15">
            <v>0.32000951495559621</v>
          </cell>
          <cell r="Y15">
            <v>8.3298350135781532E-2</v>
          </cell>
          <cell r="Z15">
            <v>1.1387504279758204E-2</v>
          </cell>
          <cell r="AA15">
            <v>0.10575392030715786</v>
          </cell>
          <cell r="AB15">
            <v>0.38211986314288027</v>
          </cell>
          <cell r="AC15">
            <v>4.9885822057145764E-2</v>
          </cell>
          <cell r="AD15">
            <v>1.7826485825883347E-2</v>
          </cell>
          <cell r="AE15">
            <v>1.3370809165474365E-3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0.99999999999999967</v>
          </cell>
          <cell r="F16">
            <v>0</v>
          </cell>
          <cell r="G16">
            <v>0.3335344419349226</v>
          </cell>
          <cell r="H16">
            <v>8.6764024570700427E-2</v>
          </cell>
          <cell r="I16">
            <v>0</v>
          </cell>
          <cell r="J16">
            <v>0.11006143148095635</v>
          </cell>
          <cell r="K16">
            <v>0.39761088335503381</v>
          </cell>
          <cell r="L16">
            <v>5.2028707667317028E-2</v>
          </cell>
          <cell r="M16">
            <v>1.86027893354191E-2</v>
          </cell>
          <cell r="N16">
            <v>1.3977216556503183E-3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0.99999999999999989</v>
          </cell>
          <cell r="W16">
            <v>2.8381458379249377E-2</v>
          </cell>
          <cell r="X16">
            <v>0.32000951495559621</v>
          </cell>
          <cell r="Y16">
            <v>8.3298350135781532E-2</v>
          </cell>
          <cell r="Z16">
            <v>1.1387504279758204E-2</v>
          </cell>
          <cell r="AA16">
            <v>0.10575392030715786</v>
          </cell>
          <cell r="AB16">
            <v>0.38211986314288027</v>
          </cell>
          <cell r="AC16">
            <v>4.9885822057145764E-2</v>
          </cell>
          <cell r="AD16">
            <v>1.7826485825883347E-2</v>
          </cell>
          <cell r="AE16">
            <v>1.3370809165474365E-3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0.99999999999999967</v>
          </cell>
          <cell r="F17">
            <v>0</v>
          </cell>
          <cell r="G17">
            <v>0.3335344419349226</v>
          </cell>
          <cell r="H17">
            <v>8.6764024570700427E-2</v>
          </cell>
          <cell r="I17">
            <v>0</v>
          </cell>
          <cell r="J17">
            <v>0.11006143148095635</v>
          </cell>
          <cell r="K17">
            <v>0.39761088335503381</v>
          </cell>
          <cell r="L17">
            <v>5.2028707667317028E-2</v>
          </cell>
          <cell r="M17">
            <v>1.86027893354191E-2</v>
          </cell>
          <cell r="N17">
            <v>1.3977216556503183E-3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0.99999999999999989</v>
          </cell>
          <cell r="W17">
            <v>2.8381458379249377E-2</v>
          </cell>
          <cell r="X17">
            <v>0.32000951495559621</v>
          </cell>
          <cell r="Y17">
            <v>8.3298350135781532E-2</v>
          </cell>
          <cell r="Z17">
            <v>1.1387504279758204E-2</v>
          </cell>
          <cell r="AA17">
            <v>0.10575392030715786</v>
          </cell>
          <cell r="AB17">
            <v>0.38211986314288027</v>
          </cell>
          <cell r="AC17">
            <v>4.9885822057145764E-2</v>
          </cell>
          <cell r="AD17">
            <v>1.7826485825883347E-2</v>
          </cell>
          <cell r="AE17">
            <v>1.3370809165474365E-3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0.99999999999999978</v>
          </cell>
          <cell r="F20">
            <v>0</v>
          </cell>
          <cell r="G20">
            <v>0.33353444193492265</v>
          </cell>
          <cell r="H20">
            <v>8.676402457070044E-2</v>
          </cell>
          <cell r="I20">
            <v>0</v>
          </cell>
          <cell r="J20">
            <v>0.11006143148095636</v>
          </cell>
          <cell r="K20">
            <v>0.39761088335503381</v>
          </cell>
          <cell r="L20">
            <v>5.2028707667317035E-2</v>
          </cell>
          <cell r="M20">
            <v>1.8602789335419104E-2</v>
          </cell>
          <cell r="N20">
            <v>1.3977216556503181E-3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2.8381458379249377E-2</v>
          </cell>
          <cell r="X20">
            <v>0.32000951495559621</v>
          </cell>
          <cell r="Y20">
            <v>8.3298350135781518E-2</v>
          </cell>
          <cell r="Z20">
            <v>1.1387504279758206E-2</v>
          </cell>
          <cell r="AA20">
            <v>0.1057539203071579</v>
          </cell>
          <cell r="AB20">
            <v>0.38211986314288027</v>
          </cell>
          <cell r="AC20">
            <v>4.9885822057145771E-2</v>
          </cell>
          <cell r="AD20">
            <v>1.7826485825883347E-2</v>
          </cell>
          <cell r="AE20">
            <v>1.3370809165474363E-3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0.99999999999999956</v>
          </cell>
          <cell r="F23">
            <v>0</v>
          </cell>
          <cell r="G23">
            <v>0.3397234556004271</v>
          </cell>
          <cell r="H23">
            <v>8.6658349600544082E-2</v>
          </cell>
          <cell r="I23">
            <v>0</v>
          </cell>
          <cell r="J23">
            <v>0.10942778357153662</v>
          </cell>
          <cell r="K23">
            <v>0.39468501328699757</v>
          </cell>
          <cell r="L23">
            <v>4.9777111608450844E-2</v>
          </cell>
          <cell r="M23">
            <v>1.8390637362508119E-2</v>
          </cell>
          <cell r="N23">
            <v>1.3376489695351634E-3</v>
          </cell>
          <cell r="O23">
            <v>0</v>
          </cell>
          <cell r="P23">
            <v>0</v>
          </cell>
          <cell r="S23" t="str">
            <v>SNP</v>
          </cell>
          <cell r="V23">
            <v>1</v>
          </cell>
          <cell r="W23">
            <v>2.9070740076263393E-2</v>
          </cell>
          <cell r="X23">
            <v>0.32414496251842601</v>
          </cell>
          <cell r="Y23">
            <v>8.2782157924359195E-2</v>
          </cell>
          <cell r="Z23">
            <v>1.1188785030838313E-2</v>
          </cell>
          <cell r="AA23">
            <v>0.10455351658922471</v>
          </cell>
          <cell r="AB23">
            <v>0.38142535766988117</v>
          </cell>
          <cell r="AC23">
            <v>4.7896247639563121E-2</v>
          </cell>
          <cell r="AD23">
            <v>1.7656942493020709E-2</v>
          </cell>
          <cell r="AE23">
            <v>1.2812900584234762E-3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0</v>
          </cell>
          <cell r="G32">
            <v>0.68362755124766594</v>
          </cell>
          <cell r="H32">
            <v>0.14532373715039246</v>
          </cell>
          <cell r="I32">
            <v>0</v>
          </cell>
          <cell r="J32">
            <v>0.17104871160194157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1.0000000000000002</v>
          </cell>
          <cell r="W32">
            <v>8.0809844848375292E-2</v>
          </cell>
          <cell r="X32">
            <v>0.6225039206017049</v>
          </cell>
          <cell r="Y32">
            <v>0.13348927244014278</v>
          </cell>
          <cell r="Z32">
            <v>6.3998799639009051E-3</v>
          </cell>
          <cell r="AA32">
            <v>0.15679708214587634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0.99999999999999978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0.85178629561925034</v>
          </cell>
          <cell r="L33">
            <v>0.10789744734256068</v>
          </cell>
          <cell r="M33">
            <v>4.0316257038188759E-2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1.0000000000000002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0.85457085751677209</v>
          </cell>
          <cell r="AC33">
            <v>0.10614902050915211</v>
          </cell>
          <cell r="AD33">
            <v>3.9280121974075967E-2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0</v>
          </cell>
          <cell r="G34">
            <v>0.38149288161482081</v>
          </cell>
          <cell r="H34">
            <v>8.1096748004606242E-2</v>
          </cell>
          <cell r="I34">
            <v>0</v>
          </cell>
          <cell r="J34">
            <v>9.5452364034238318E-2</v>
          </cell>
          <cell r="K34">
            <v>0.37645377304501354</v>
          </cell>
          <cell r="L34">
            <v>4.768614071737675E-2</v>
          </cell>
          <cell r="M34">
            <v>1.7818092583944289E-2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4.6633588918287248E-2</v>
          </cell>
          <cell r="X34">
            <v>0.35923335811163459</v>
          </cell>
          <cell r="Y34">
            <v>7.7033731071444164E-2</v>
          </cell>
          <cell r="Z34">
            <v>3.6932303474028795E-3</v>
          </cell>
          <cell r="AA34">
            <v>9.048415680165392E-2</v>
          </cell>
          <cell r="AB34">
            <v>0.36141676044159859</v>
          </cell>
          <cell r="AC34">
            <v>4.4892749125503173E-2</v>
          </cell>
          <cell r="AD34">
            <v>1.6612425182475594E-2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0</v>
          </cell>
          <cell r="G38">
            <v>0.34239771460475699</v>
          </cell>
          <cell r="H38">
            <v>9.1203797640485848E-2</v>
          </cell>
          <cell r="I38">
            <v>0</v>
          </cell>
          <cell r="J38">
            <v>0.14013712712743948</v>
          </cell>
          <cell r="K38">
            <v>0.36044306974032991</v>
          </cell>
          <cell r="L38">
            <v>4.5865887760932665E-2</v>
          </cell>
          <cell r="M38">
            <v>1.8147394885970638E-2</v>
          </cell>
          <cell r="N38">
            <v>1.8050082400845665E-3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2.1622528782077391E-2</v>
          </cell>
          <cell r="X38">
            <v>0.32900710959339652</v>
          </cell>
          <cell r="Y38">
            <v>8.7636968839804291E-2</v>
          </cell>
          <cell r="Z38">
            <v>1.748580763546476E-2</v>
          </cell>
          <cell r="AA38">
            <v>0.13465659721515166</v>
          </cell>
          <cell r="AB38">
            <v>0.34634674090955347</v>
          </cell>
          <cell r="AC38">
            <v>4.4072149192288856E-2</v>
          </cell>
          <cell r="AD38">
            <v>1.7437680461668117E-2</v>
          </cell>
          <cell r="AE38">
            <v>1.7344173705949044E-3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0</v>
          </cell>
          <cell r="G47">
            <v>0.34730657541284082</v>
          </cell>
          <cell r="H47">
            <v>8.4116638875464944E-2</v>
          </cell>
          <cell r="I47">
            <v>0</v>
          </cell>
          <cell r="J47">
            <v>7.6767571223117642E-2</v>
          </cell>
          <cell r="K47">
            <v>0.4441034035877498</v>
          </cell>
          <cell r="L47">
            <v>3.8456347495961933E-2</v>
          </cell>
          <cell r="M47">
            <v>9.249463404864839E-3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2.8382689399591928E-2</v>
          </cell>
          <cell r="X47">
            <v>0.329148560578918</v>
          </cell>
          <cell r="Y47">
            <v>7.9718820680791197E-2</v>
          </cell>
          <cell r="Z47">
            <v>2.3899691987338403E-2</v>
          </cell>
          <cell r="AA47">
            <v>7.2753979786282258E-2</v>
          </cell>
          <cell r="AB47">
            <v>0.42088462006614125</v>
          </cell>
          <cell r="AC47">
            <v>3.6445758069429728E-2</v>
          </cell>
          <cell r="AD47">
            <v>8.7658794315072404E-3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0.68341769531166341</v>
          </cell>
          <cell r="H48">
            <v>0.16552177110179839</v>
          </cell>
          <cell r="I48">
            <v>0</v>
          </cell>
          <cell r="J48">
            <v>0.15106053358653826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1.0000000000000002</v>
          </cell>
          <cell r="W48">
            <v>5.3160686363156281E-2</v>
          </cell>
          <cell r="X48">
            <v>0.61649420002009325</v>
          </cell>
          <cell r="Y48">
            <v>0.14931309587290792</v>
          </cell>
          <cell r="Z48">
            <v>4.4764046564706547E-2</v>
          </cell>
          <cell r="AA48">
            <v>0.13626797117913605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0.90299935524706432</v>
          </cell>
          <cell r="L49">
            <v>7.8193629486897648E-2</v>
          </cell>
          <cell r="M49">
            <v>1.8807015266038046E-2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0.90299935524706432</v>
          </cell>
          <cell r="AC49">
            <v>7.8193629486897648E-2</v>
          </cell>
          <cell r="AD49">
            <v>1.8807015266038046E-2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1.0000000000000022</v>
          </cell>
          <cell r="F53">
            <v>0</v>
          </cell>
          <cell r="G53">
            <v>0.3816896906085675</v>
          </cell>
          <cell r="H53">
            <v>8.5957376024456481E-2</v>
          </cell>
          <cell r="I53">
            <v>0</v>
          </cell>
          <cell r="J53">
            <v>8.7750068936117392E-2</v>
          </cell>
          <cell r="K53">
            <v>0.36073559816351231</v>
          </cell>
          <cell r="L53">
            <v>5.1975161827008586E-2</v>
          </cell>
          <cell r="M53">
            <v>1.1563833346918261E-2</v>
          </cell>
          <cell r="N53">
            <v>1.0092868399971932E-3</v>
          </cell>
          <cell r="O53">
            <v>2.2886988525167861E-2</v>
          </cell>
          <cell r="P53">
            <v>-3.5680042717433657E-3</v>
          </cell>
          <cell r="S53" t="str">
            <v>EXCTAX</v>
          </cell>
          <cell r="V53">
            <v>0.98213597542665398</v>
          </cell>
          <cell r="W53">
            <v>1.5138877192655666E-2</v>
          </cell>
          <cell r="X53">
            <v>0.32943111278859438</v>
          </cell>
          <cell r="Y53">
            <v>7.5292075047269522E-2</v>
          </cell>
          <cell r="Z53">
            <v>0.11890483182898383</v>
          </cell>
          <cell r="AA53">
            <v>7.8791992825786555E-2</v>
          </cell>
          <cell r="AB53">
            <v>0.3093332592586997</v>
          </cell>
          <cell r="AC53">
            <v>4.4139979850285678E-2</v>
          </cell>
          <cell r="AD53">
            <v>1.0223252642474286E-2</v>
          </cell>
          <cell r="AE53">
            <v>8.8059399190434137E-4</v>
          </cell>
          <cell r="AF53">
            <v>0</v>
          </cell>
          <cell r="AG53">
            <v>0</v>
          </cell>
        </row>
        <row r="54">
          <cell r="B54" t="str">
            <v>INT</v>
          </cell>
          <cell r="E54">
            <v>0.99999999999999956</v>
          </cell>
          <cell r="F54">
            <v>0</v>
          </cell>
          <cell r="G54">
            <v>0.33881281027729271</v>
          </cell>
          <cell r="H54">
            <v>8.6426057659927835E-2</v>
          </cell>
          <cell r="I54">
            <v>0</v>
          </cell>
          <cell r="J54">
            <v>0.10913445705054542</v>
          </cell>
          <cell r="K54">
            <v>0.39362704082281841</v>
          </cell>
          <cell r="L54">
            <v>4.9643681628453555E-2</v>
          </cell>
          <cell r="M54">
            <v>1.8341340360409665E-2</v>
          </cell>
          <cell r="N54">
            <v>1.3340633361088525E-3</v>
          </cell>
          <cell r="O54">
            <v>0</v>
          </cell>
          <cell r="P54">
            <v>2.6805488644429869E-3</v>
          </cell>
          <cell r="S54" t="str">
            <v>INT</v>
          </cell>
          <cell r="V54">
            <v>0.99731945113555709</v>
          </cell>
          <cell r="W54">
            <v>2.8992814536963448E-2</v>
          </cell>
          <cell r="X54">
            <v>0.3232760761072323</v>
          </cell>
          <cell r="Y54">
            <v>8.2560256304938906E-2</v>
          </cell>
          <cell r="Z54">
            <v>1.1158792945829402E-2</v>
          </cell>
          <cell r="AA54">
            <v>0.10427325577905794</v>
          </cell>
          <cell r="AB54">
            <v>0.38040292836050937</v>
          </cell>
          <cell r="AC54">
            <v>4.7767859407341809E-2</v>
          </cell>
          <cell r="AD54">
            <v>1.7609612195871507E-2</v>
          </cell>
          <cell r="AE54">
            <v>1.277855497812347E-3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0</v>
          </cell>
          <cell r="G55">
            <v>0.43662066258948778</v>
          </cell>
          <cell r="H55">
            <v>3.8253899152863841E-2</v>
          </cell>
          <cell r="I55">
            <v>0</v>
          </cell>
          <cell r="J55">
            <v>7.272931601924415E-2</v>
          </cell>
          <cell r="K55">
            <v>0.35874358220324826</v>
          </cell>
          <cell r="L55">
            <v>6.3004037500188292E-2</v>
          </cell>
          <cell r="M55">
            <v>3.0648502534967613E-2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2.5558241351315639E-2</v>
          </cell>
          <cell r="X55">
            <v>0.41597697773896186</v>
          </cell>
          <cell r="Y55">
            <v>3.6445232028106164E-2</v>
          </cell>
          <cell r="Z55">
            <v>2.1722353955588556E-2</v>
          </cell>
          <cell r="AA55">
            <v>6.929063066159033E-2</v>
          </cell>
          <cell r="AB55">
            <v>0.3417819720741474</v>
          </cell>
          <cell r="AC55">
            <v>6.0025169100440874E-2</v>
          </cell>
          <cell r="AD55">
            <v>2.9199423089849182E-2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0.99999999999999989</v>
          </cell>
          <cell r="F57">
            <v>3.1319071324450505E-2</v>
          </cell>
          <cell r="G57">
            <v>0.33884831382539715</v>
          </cell>
          <cell r="H57">
            <v>8.7665272136688857E-2</v>
          </cell>
          <cell r="I57">
            <v>9.1746113092770129E-3</v>
          </cell>
          <cell r="J57">
            <v>0.10743579459157279</v>
          </cell>
          <cell r="K57">
            <v>0.36105636042646722</v>
          </cell>
          <cell r="L57">
            <v>4.6988125623485429E-2</v>
          </cell>
          <cell r="M57">
            <v>1.6468237999570191E-2</v>
          </cell>
          <cell r="N57">
            <v>1.0442127630908393E-3</v>
          </cell>
          <cell r="O57">
            <v>0</v>
          </cell>
          <cell r="P57">
            <v>0</v>
          </cell>
          <cell r="S57" t="str">
            <v>TAXDEPR</v>
          </cell>
          <cell r="V57">
            <v>0.99999999999999989</v>
          </cell>
          <cell r="W57">
            <v>3.1319071324450505E-2</v>
          </cell>
          <cell r="X57">
            <v>0.33884831382539715</v>
          </cell>
          <cell r="Y57">
            <v>8.7665272136688857E-2</v>
          </cell>
          <cell r="Z57">
            <v>9.1746113092770129E-3</v>
          </cell>
          <cell r="AA57">
            <v>0.10743579459157279</v>
          </cell>
          <cell r="AB57">
            <v>0.36105636042646722</v>
          </cell>
          <cell r="AC57">
            <v>4.6988125623485429E-2</v>
          </cell>
          <cell r="AD57">
            <v>1.6468237999570191E-2</v>
          </cell>
          <cell r="AE57">
            <v>1.0442127630908393E-3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</v>
          </cell>
          <cell r="F58">
            <v>0</v>
          </cell>
          <cell r="G58">
            <v>0.34925100486525384</v>
          </cell>
          <cell r="H58">
            <v>3.2451583787493667E-2</v>
          </cell>
          <cell r="I58">
            <v>0</v>
          </cell>
          <cell r="J58">
            <v>8.2525559024667933E-2</v>
          </cell>
          <cell r="K58">
            <v>0.49046841848216705</v>
          </cell>
          <cell r="L58">
            <v>3.7565122505869131E-2</v>
          </cell>
          <cell r="M58">
            <v>7.7383113345484093E-3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</v>
          </cell>
          <cell r="W58">
            <v>1.9021506116633939E-2</v>
          </cell>
          <cell r="X58">
            <v>0.33476158270030576</v>
          </cell>
          <cell r="Y58">
            <v>2.7670162453887127E-2</v>
          </cell>
          <cell r="Z58">
            <v>2.2834501080535786E-2</v>
          </cell>
          <cell r="AA58">
            <v>7.9452870732245051E-2</v>
          </cell>
          <cell r="AB58">
            <v>0.47301133618230262</v>
          </cell>
          <cell r="AC58">
            <v>3.5933747331801928E-2</v>
          </cell>
          <cell r="AD58">
            <v>7.3142934022877885E-3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</v>
          </cell>
          <cell r="E59">
            <v>1.0000000000000002</v>
          </cell>
          <cell r="F59">
            <v>5.0588018361418574E-2</v>
          </cell>
          <cell r="G59">
            <v>0.54336459047092767</v>
          </cell>
          <cell r="H59">
            <v>0.12367959285937885</v>
          </cell>
          <cell r="I59">
            <v>-8.9326254637259475E-2</v>
          </cell>
          <cell r="J59">
            <v>0.12386593417984204</v>
          </cell>
          <cell r="K59">
            <v>0.32285230345311444</v>
          </cell>
          <cell r="L59">
            <v>2.054440652035749E-3</v>
          </cell>
          <cell r="M59">
            <v>-5.578034383271805E-2</v>
          </cell>
          <cell r="N59">
            <v>-2.670317789865024E-4</v>
          </cell>
          <cell r="O59">
            <v>0</v>
          </cell>
          <cell r="P59">
            <v>-2.1031249727753224E-2</v>
          </cell>
          <cell r="S59" t="str">
            <v>DITEXP</v>
          </cell>
          <cell r="V59">
            <v>1.0210888282473278</v>
          </cell>
          <cell r="W59">
            <v>5.0590871146978529E-2</v>
          </cell>
          <cell r="X59">
            <v>0.543395232166485</v>
          </cell>
          <cell r="Y59">
            <v>0.12368656746261493</v>
          </cell>
          <cell r="Z59">
            <v>-8.9331291969371077E-2</v>
          </cell>
          <cell r="AA59">
            <v>0.12387291929133372</v>
          </cell>
          <cell r="AB59">
            <v>0.32287050990632449</v>
          </cell>
          <cell r="AC59">
            <v>2.0545565071100479E-3</v>
          </cell>
          <cell r="AD59">
            <v>-5.578348942656753E-2</v>
          </cell>
          <cell r="AE59">
            <v>-2.6704683757997608E-4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1.0000000000000002</v>
          </cell>
          <cell r="F60">
            <v>1.9116246939984507E-2</v>
          </cell>
          <cell r="G60">
            <v>0.20805838140218072</v>
          </cell>
          <cell r="H60">
            <v>5.5878442500252319E-2</v>
          </cell>
          <cell r="I60">
            <v>1.0626278162979877E-2</v>
          </cell>
          <cell r="J60">
            <v>7.9882324149611036E-2</v>
          </cell>
          <cell r="K60">
            <v>0.50999998112374045</v>
          </cell>
          <cell r="L60">
            <v>6.9861762761910848E-2</v>
          </cell>
          <cell r="M60">
            <v>2.9841276994295347E-2</v>
          </cell>
          <cell r="N60">
            <v>3.4836429123730819E-3</v>
          </cell>
          <cell r="O60">
            <v>1.1653091121291802E-5</v>
          </cell>
          <cell r="P60">
            <v>1.3240009961550522E-2</v>
          </cell>
          <cell r="S60" t="str">
            <v>DITBAL</v>
          </cell>
          <cell r="V60">
            <v>0.98774775976513296</v>
          </cell>
          <cell r="W60">
            <v>2.0182516375821545E-2</v>
          </cell>
          <cell r="X60">
            <v>0.2291971279824393</v>
          </cell>
          <cell r="Y60">
            <v>6.0801305104889923E-2</v>
          </cell>
          <cell r="Z60">
            <v>7.2622677728882987E-3</v>
          </cell>
          <cell r="AA60">
            <v>7.6819950429562925E-2</v>
          </cell>
          <cell r="AB60">
            <v>0.50124849462251964</v>
          </cell>
          <cell r="AC60">
            <v>6.6213811835190373E-2</v>
          </cell>
          <cell r="AD60">
            <v>2.4069310782990405E-2</v>
          </cell>
          <cell r="AE60">
            <v>1.9529748588305287E-3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6.11E-3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1.9199999999999998E-2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0.99999999999999989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1.9769999999999999E-2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2.86E-2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2.8171999999999999E-2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3.8600000000000001E-3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0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</row>
        <row r="69">
          <cell r="B69" t="str">
            <v>SNPPS</v>
          </cell>
          <cell r="E69">
            <v>1</v>
          </cell>
          <cell r="F69">
            <v>0</v>
          </cell>
          <cell r="G69">
            <v>0.31099976565092724</v>
          </cell>
          <cell r="H69">
            <v>8.5938435976043948E-2</v>
          </cell>
          <cell r="I69">
            <v>0</v>
          </cell>
          <cell r="J69">
            <v>0.11237729858387135</v>
          </cell>
          <cell r="K69">
            <v>0.41869243523409899</v>
          </cell>
          <cell r="L69">
            <v>5.1336211088699679E-2</v>
          </cell>
          <cell r="M69">
            <v>1.8501973813008232E-2</v>
          </cell>
          <cell r="N69">
            <v>2.1538796533505911E-3</v>
          </cell>
          <cell r="O69">
            <v>0</v>
          </cell>
          <cell r="P69">
            <v>0</v>
          </cell>
          <cell r="S69" t="str">
            <v>SNPPS</v>
          </cell>
          <cell r="V69">
            <v>1</v>
          </cell>
          <cell r="W69">
            <v>1.999585083642685E-2</v>
          </cell>
          <cell r="X69">
            <v>0.30009609789942271</v>
          </cell>
          <cell r="Y69">
            <v>8.292526873644622E-2</v>
          </cell>
          <cell r="Z69">
            <v>1.4966412893214348E-2</v>
          </cell>
          <cell r="AA69">
            <v>0.10843812079175877</v>
          </cell>
          <cell r="AB69">
            <v>0.40409577111570633</v>
          </cell>
          <cell r="AC69">
            <v>4.9546605387594971E-2</v>
          </cell>
          <cell r="AD69">
            <v>1.7857085338962419E-2</v>
          </cell>
          <cell r="AE69">
            <v>2.07878700046755E-3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</v>
          </cell>
          <cell r="F70">
            <v>0</v>
          </cell>
          <cell r="G70">
            <v>0.30600481740492458</v>
          </cell>
          <cell r="H70">
            <v>8.455818400336379E-2</v>
          </cell>
          <cell r="I70">
            <v>0</v>
          </cell>
          <cell r="J70">
            <v>0.11057241365324395</v>
          </cell>
          <cell r="K70">
            <v>0.425672357715976</v>
          </cell>
          <cell r="L70">
            <v>5.2192024912305186E-2</v>
          </cell>
          <cell r="M70">
            <v>1.8810415838965321E-2</v>
          </cell>
          <cell r="N70">
            <v>2.1897864712210257E-3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1.9331381760247152E-2</v>
          </cell>
          <cell r="X70">
            <v>0.29012380021789058</v>
          </cell>
          <cell r="Y70">
            <v>8.0169633221858341E-2</v>
          </cell>
          <cell r="Z70">
            <v>1.4469073788705647E-2</v>
          </cell>
          <cell r="AA70">
            <v>0.10483468433213584</v>
          </cell>
          <cell r="AB70">
            <v>0.41902238399193348</v>
          </cell>
          <cell r="AC70">
            <v>5.1376773013229564E-2</v>
          </cell>
          <cell r="AD70">
            <v>1.8516695805106394E-2</v>
          </cell>
          <cell r="AE70">
            <v>2.1555738688934195E-3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0.99999999999999989</v>
          </cell>
          <cell r="F71">
            <v>0</v>
          </cell>
          <cell r="G71">
            <v>0.32561328382540505</v>
          </cell>
          <cell r="H71">
            <v>8.9976583379124994E-2</v>
          </cell>
          <cell r="I71">
            <v>0</v>
          </cell>
          <cell r="J71">
            <v>0.11765777746724582</v>
          </cell>
          <cell r="K71">
            <v>0.3982715581755652</v>
          </cell>
          <cell r="L71">
            <v>4.8832391179206597E-2</v>
          </cell>
          <cell r="M71">
            <v>1.7599577445697692E-2</v>
          </cell>
          <cell r="N71">
            <v>2.0488285277544065E-3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1.0000000000000002</v>
          </cell>
          <cell r="W71">
            <v>2.0840892136044984E-2</v>
          </cell>
          <cell r="X71">
            <v>0.31277840877750146</v>
          </cell>
          <cell r="Y71">
            <v>8.6429759614952459E-2</v>
          </cell>
          <cell r="Z71">
            <v>1.5598905959168992E-2</v>
          </cell>
          <cell r="AA71">
            <v>0.11302080603339315</v>
          </cell>
          <cell r="AB71">
            <v>0.38511278936982263</v>
          </cell>
          <cell r="AC71">
            <v>4.7219082129812802E-2</v>
          </cell>
          <cell r="AD71">
            <v>1.7018222996779801E-2</v>
          </cell>
          <cell r="AE71">
            <v>1.9811329825239745E-3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0.99999999999999978</v>
          </cell>
          <cell r="F72">
            <v>0</v>
          </cell>
          <cell r="G72">
            <v>0.42918336099690912</v>
          </cell>
          <cell r="H72">
            <v>0.11859605975528251</v>
          </cell>
          <cell r="I72">
            <v>0</v>
          </cell>
          <cell r="J72">
            <v>0.15508200337396399</v>
          </cell>
          <cell r="K72">
            <v>0.25354310965206672</v>
          </cell>
          <cell r="L72">
            <v>3.1087121480726929E-2</v>
          </cell>
          <cell r="M72">
            <v>1.1204042825919119E-2</v>
          </cell>
          <cell r="N72">
            <v>1.304301915131304E-3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2.6905560189435573E-2</v>
          </cell>
          <cell r="X72">
            <v>0.40379645210888626</v>
          </cell>
          <cell r="Y72">
            <v>0.11158068878714779</v>
          </cell>
          <cell r="Z72">
            <v>2.0138163972735445E-2</v>
          </cell>
          <cell r="AA72">
            <v>0.14590968944801894</v>
          </cell>
          <cell r="AB72">
            <v>0.24887627287721659</v>
          </cell>
          <cell r="AC72">
            <v>3.0514980269496759E-2</v>
          </cell>
          <cell r="AD72">
            <v>1.0997899907096107E-2</v>
          </cell>
          <cell r="AE72">
            <v>1.2802924399667487E-3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0</v>
          </cell>
          <cell r="G73">
            <v>0.53411027473518491</v>
          </cell>
          <cell r="H73">
            <v>0.14759047021597035</v>
          </cell>
          <cell r="I73">
            <v>0</v>
          </cell>
          <cell r="J73">
            <v>0.19299651141216384</v>
          </cell>
          <cell r="K73">
            <v>0.10691862265325058</v>
          </cell>
          <cell r="L73">
            <v>1.3109377003124995E-2</v>
          </cell>
          <cell r="M73">
            <v>4.7247224692447513E-3</v>
          </cell>
          <cell r="N73">
            <v>5.5002151106061097E-4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3.3411807214867917E-2</v>
          </cell>
          <cell r="X73">
            <v>0.50144167662441741</v>
          </cell>
          <cell r="Y73">
            <v>0.13856290062015486</v>
          </cell>
          <cell r="Z73">
            <v>2.5007933214586251E-2</v>
          </cell>
          <cell r="AA73">
            <v>0.18119326935748611</v>
          </cell>
          <cell r="AB73">
            <v>0.10272013994761194</v>
          </cell>
          <cell r="AC73">
            <v>1.2594623856842046E-2</v>
          </cell>
          <cell r="AD73">
            <v>4.539226678889079E-3</v>
          </cell>
          <cell r="AE73">
            <v>5.2842248514439738E-4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0</v>
          </cell>
          <cell r="G74">
            <v>0.3522037602074003</v>
          </cell>
          <cell r="H74">
            <v>9.7324318665496595E-2</v>
          </cell>
          <cell r="I74">
            <v>0</v>
          </cell>
          <cell r="J74">
            <v>0.12726603520214344</v>
          </cell>
          <cell r="K74">
            <v>0.36111412335108189</v>
          </cell>
          <cell r="L74">
            <v>4.4276488666667183E-2</v>
          </cell>
          <cell r="M74">
            <v>1.5957594385514709E-2</v>
          </cell>
          <cell r="N74">
            <v>1.8576795216960398E-3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2.2542608934372429E-2</v>
          </cell>
          <cell r="X74">
            <v>0.33831763564438988</v>
          </cell>
          <cell r="Y74">
            <v>9.3486989835811857E-2</v>
          </cell>
          <cell r="Z74">
            <v>1.6872600008971093E-2</v>
          </cell>
          <cell r="AA74">
            <v>0.12224926914006089</v>
          </cell>
          <cell r="AB74">
            <v>0.34688547558774857</v>
          </cell>
          <cell r="AC74">
            <v>4.2531991181647785E-2</v>
          </cell>
          <cell r="AD74">
            <v>1.5328949182799879E-2</v>
          </cell>
          <cell r="AE74">
            <v>1.784480484197742E-3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0.99999999999999978</v>
          </cell>
          <cell r="F75">
            <v>0</v>
          </cell>
          <cell r="G75">
            <v>0.33313536928195198</v>
          </cell>
          <cell r="H75">
            <v>9.7421547751824294E-2</v>
          </cell>
          <cell r="I75">
            <v>0</v>
          </cell>
          <cell r="J75">
            <v>0.11384123488835274</v>
          </cell>
          <cell r="K75">
            <v>0.37181540034513777</v>
          </cell>
          <cell r="L75">
            <v>5.849999870203728E-2</v>
          </cell>
          <cell r="M75">
            <v>2.447738011018652E-2</v>
          </cell>
          <cell r="N75">
            <v>8.0906892050920795E-4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2.547225245280995E-2</v>
          </cell>
          <cell r="X75">
            <v>0.3212137757512355</v>
          </cell>
          <cell r="Y75">
            <v>9.3841899096559989E-2</v>
          </cell>
          <cell r="Z75">
            <v>7.9249006701563353E-3</v>
          </cell>
          <cell r="AA75">
            <v>0.11046489867123281</v>
          </cell>
          <cell r="AB75">
            <v>0.35995075912352414</v>
          </cell>
          <cell r="AC75">
            <v>5.6677829069205897E-2</v>
          </cell>
          <cell r="AD75">
            <v>2.3659924437277723E-2</v>
          </cell>
          <cell r="AE75">
            <v>7.9376072799761284E-4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0.99999999999999989</v>
          </cell>
          <cell r="F76">
            <v>0</v>
          </cell>
          <cell r="G76">
            <v>0.33522754849475356</v>
          </cell>
          <cell r="H76">
            <v>8.5751104893102864E-2</v>
          </cell>
          <cell r="I76">
            <v>0</v>
          </cell>
          <cell r="J76">
            <v>0.10369164383595707</v>
          </cell>
          <cell r="K76">
            <v>0.40772399827884498</v>
          </cell>
          <cell r="L76">
            <v>4.9400314315431702E-2</v>
          </cell>
          <cell r="M76">
            <v>1.7295490190368377E-2</v>
          </cell>
          <cell r="N76">
            <v>9.098999915413122E-4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0.99999999999999989</v>
          </cell>
          <cell r="W76">
            <v>2.7401908583428052E-2</v>
          </cell>
          <cell r="X76">
            <v>0.3212438771413344</v>
          </cell>
          <cell r="Y76">
            <v>8.2164520126930887E-2</v>
          </cell>
          <cell r="Z76">
            <v>1.5054317110295486E-2</v>
          </cell>
          <cell r="AA76">
            <v>0.10059001252616902</v>
          </cell>
          <cell r="AB76">
            <v>0.38775250157936814</v>
          </cell>
          <cell r="AC76">
            <v>4.7968418481520829E-2</v>
          </cell>
          <cell r="AD76">
            <v>1.6868057303454972E-2</v>
          </cell>
          <cell r="AE76">
            <v>9.563871474981702E-4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0</v>
          </cell>
          <cell r="G77">
            <v>0.50578650344508791</v>
          </cell>
          <cell r="H77">
            <v>0.13924564452772667</v>
          </cell>
          <cell r="I77">
            <v>0</v>
          </cell>
          <cell r="J77">
            <v>0.18525541865525974</v>
          </cell>
          <cell r="K77">
            <v>0.14431463898665339</v>
          </cell>
          <cell r="L77">
            <v>1.7948472790601546E-2</v>
          </cell>
          <cell r="M77">
            <v>6.714400512768246E-3</v>
          </cell>
          <cell r="N77">
            <v>7.3492108190252147E-4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3.1668666626398209E-2</v>
          </cell>
          <cell r="X77">
            <v>0.47596403971658258</v>
          </cell>
          <cell r="Y77">
            <v>0.13102484980275309</v>
          </cell>
          <cell r="Z77">
            <v>2.3900997783024926E-2</v>
          </cell>
          <cell r="AA77">
            <v>0.17438289379977429</v>
          </cell>
          <cell r="AB77">
            <v>0.1386564321033838</v>
          </cell>
          <cell r="AC77">
            <v>1.7244806267758858E-2</v>
          </cell>
          <cell r="AD77">
            <v>6.4512085749695094E-3</v>
          </cell>
          <cell r="AE77">
            <v>7.0610532535475795E-4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0.99999999999999989</v>
          </cell>
          <cell r="F78">
            <v>0</v>
          </cell>
          <cell r="G78">
            <v>0.51865831554239317</v>
          </cell>
          <cell r="H78">
            <v>0.14271099483085953</v>
          </cell>
          <cell r="I78">
            <v>0</v>
          </cell>
          <cell r="J78">
            <v>0.19034694435469224</v>
          </cell>
          <cell r="K78">
            <v>0.12594196216235745</v>
          </cell>
          <cell r="L78">
            <v>1.5740635377385053E-2</v>
          </cell>
          <cell r="M78">
            <v>5.9620617674812906E-3</v>
          </cell>
          <cell r="N78">
            <v>6.3908596483125077E-4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3.2429025597961375E-2</v>
          </cell>
          <cell r="X78">
            <v>0.48749612526695679</v>
          </cell>
          <cell r="Y78">
            <v>0.13412357146179635</v>
          </cell>
          <cell r="Z78">
            <v>2.4505037165893608E-2</v>
          </cell>
          <cell r="AA78">
            <v>0.17897310368015043</v>
          </cell>
          <cell r="AB78">
            <v>0.12100675819227386</v>
          </cell>
          <cell r="AC78">
            <v>1.5123855907568401E-2</v>
          </cell>
          <cell r="AD78">
            <v>5.7284813285987451E-3</v>
          </cell>
          <cell r="AE78">
            <v>6.1404139880051221E-4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1.0000000000000022</v>
          </cell>
          <cell r="F79">
            <v>0</v>
          </cell>
          <cell r="G79">
            <v>0.39054989353496899</v>
          </cell>
          <cell r="H79">
            <v>8.7952713633348611E-2</v>
          </cell>
          <cell r="I79">
            <v>0</v>
          </cell>
          <cell r="J79">
            <v>8.9787020514086643E-2</v>
          </cell>
          <cell r="K79">
            <v>0.36910939153846445</v>
          </cell>
          <cell r="L79">
            <v>5.3181666724182022E-2</v>
          </cell>
          <cell r="M79">
            <v>1.183226582644744E-2</v>
          </cell>
          <cell r="N79">
            <v>1.0327155215501681E-3</v>
          </cell>
          <cell r="O79">
            <v>-3.4456672930459646E-3</v>
          </cell>
          <cell r="P79">
            <v>0</v>
          </cell>
          <cell r="S79" t="str">
            <v>IBT</v>
          </cell>
          <cell r="V79">
            <v>0.99999999999999922</v>
          </cell>
          <cell r="W79">
            <v>1.5414237510319392E-2</v>
          </cell>
          <cell r="X79">
            <v>0.33542311964031712</v>
          </cell>
          <cell r="Y79">
            <v>7.6661559021459838E-2</v>
          </cell>
          <cell r="Z79">
            <v>0.12106758616323952</v>
          </cell>
          <cell r="AA79">
            <v>8.0225136638089362E-2</v>
          </cell>
          <cell r="AB79">
            <v>0.31495970720787481</v>
          </cell>
          <cell r="AC79">
            <v>4.4942839845684909E-2</v>
          </cell>
          <cell r="AD79">
            <v>1.0409202898848247E-2</v>
          </cell>
          <cell r="AE79">
            <v>8.9661107416597584E-4</v>
          </cell>
          <cell r="AF79">
            <v>0</v>
          </cell>
          <cell r="AG79">
            <v>0</v>
          </cell>
        </row>
        <row r="80">
          <cell r="B80" t="str">
            <v>DITEXPRL</v>
          </cell>
          <cell r="E80">
            <v>1.0000000000000002</v>
          </cell>
          <cell r="F80">
            <v>2.4448454021395033E-2</v>
          </cell>
          <cell r="G80">
            <v>0.52298732707072593</v>
          </cell>
          <cell r="H80">
            <v>0.11931148242180901</v>
          </cell>
          <cell r="I80">
            <v>2.1814006162879294E-2</v>
          </cell>
          <cell r="J80">
            <v>0.15581519825253393</v>
          </cell>
          <cell r="K80">
            <v>0.16664568545740793</v>
          </cell>
          <cell r="L80">
            <v>7.6043078912605561E-3</v>
          </cell>
          <cell r="M80">
            <v>8.5074016072851973E-3</v>
          </cell>
          <cell r="N80">
            <v>-8.8674566347594248E-3</v>
          </cell>
          <cell r="O80">
            <v>0</v>
          </cell>
          <cell r="P80">
            <v>-1.826640625053743E-2</v>
          </cell>
          <cell r="S80" t="str">
            <v>DITEXPRL</v>
          </cell>
          <cell r="V80">
            <v>1.0182664062505375</v>
          </cell>
          <cell r="W80">
            <v>2.4448454021395033E-2</v>
          </cell>
          <cell r="X80">
            <v>0.52298732707072593</v>
          </cell>
          <cell r="Y80">
            <v>0.11931148242180903</v>
          </cell>
          <cell r="Z80">
            <v>2.1814006162879294E-2</v>
          </cell>
          <cell r="AA80">
            <v>0.15581519825253393</v>
          </cell>
          <cell r="AB80">
            <v>0.16664568545740796</v>
          </cell>
          <cell r="AC80">
            <v>7.6043078912605561E-3</v>
          </cell>
          <cell r="AD80">
            <v>8.5074016072851956E-3</v>
          </cell>
          <cell r="AE80">
            <v>-8.8674566347594248E-3</v>
          </cell>
          <cell r="AF80">
            <v>0</v>
          </cell>
          <cell r="AG80">
            <v>0</v>
          </cell>
        </row>
        <row r="81">
          <cell r="B81" t="str">
            <v>DITBALRL</v>
          </cell>
          <cell r="E81">
            <v>0.99999999999999989</v>
          </cell>
          <cell r="F81">
            <v>2.4622048212992194E-2</v>
          </cell>
          <cell r="G81">
            <v>0.29327015527105715</v>
          </cell>
          <cell r="H81">
            <v>7.6621633070413628E-2</v>
          </cell>
          <cell r="I81">
            <v>1.5313923770348013E-2</v>
          </cell>
          <cell r="J81">
            <v>0.10747418151053321</v>
          </cell>
          <cell r="K81">
            <v>0.38716253684819762</v>
          </cell>
          <cell r="L81">
            <v>5.4991640756182389E-2</v>
          </cell>
          <cell r="M81">
            <v>2.3666719559338793E-2</v>
          </cell>
          <cell r="N81">
            <v>3.5620336742395032E-3</v>
          </cell>
          <cell r="O81">
            <v>1.164448010082664E-5</v>
          </cell>
          <cell r="P81">
            <v>1.3303482846596645E-2</v>
          </cell>
          <cell r="S81" t="str">
            <v>DITBALRL</v>
          </cell>
          <cell r="V81">
            <v>0.98762446670206983</v>
          </cell>
          <cell r="W81">
            <v>2.4157709339552198E-2</v>
          </cell>
          <cell r="X81">
            <v>0.29056495504937208</v>
          </cell>
          <cell r="Y81">
            <v>7.1295099333930578E-2</v>
          </cell>
          <cell r="Z81">
            <v>1.0073739825824905E-2</v>
          </cell>
          <cell r="AA81">
            <v>9.0645542532472548E-2</v>
          </cell>
          <cell r="AB81">
            <v>0.4194128693745186</v>
          </cell>
          <cell r="AC81">
            <v>5.7711799101150055E-2</v>
          </cell>
          <cell r="AD81">
            <v>2.0797456384665059E-2</v>
          </cell>
          <cell r="AE81">
            <v>2.9652957605838374E-3</v>
          </cell>
          <cell r="AF81">
            <v>0</v>
          </cell>
          <cell r="AG81">
            <v>0</v>
          </cell>
        </row>
        <row r="82">
          <cell r="B82" t="str">
            <v>TAXDEPRL</v>
          </cell>
          <cell r="E82">
            <v>1</v>
          </cell>
          <cell r="F82">
            <v>3.1747297867528529E-2</v>
          </cell>
          <cell r="G82">
            <v>0.3454588694926759</v>
          </cell>
          <cell r="H82">
            <v>8.951565422866295E-2</v>
          </cell>
          <cell r="I82">
            <v>9.5164899859036568E-3</v>
          </cell>
          <cell r="J82">
            <v>0.10983768252885183</v>
          </cell>
          <cell r="K82">
            <v>0.35107939185167286</v>
          </cell>
          <cell r="L82">
            <v>4.5799423570699854E-2</v>
          </cell>
          <cell r="M82">
            <v>1.6054619402990831E-2</v>
          </cell>
          <cell r="N82">
            <v>9.9057107101362053E-4</v>
          </cell>
          <cell r="O82">
            <v>0</v>
          </cell>
          <cell r="P82">
            <v>0</v>
          </cell>
          <cell r="S82" t="str">
            <v>TAXDEPRL</v>
          </cell>
          <cell r="V82">
            <v>1</v>
          </cell>
          <cell r="W82">
            <v>3.1747297867528529E-2</v>
          </cell>
          <cell r="X82">
            <v>0.3454588694926759</v>
          </cell>
          <cell r="Y82">
            <v>8.951565422866295E-2</v>
          </cell>
          <cell r="Z82">
            <v>9.5164899859036568E-3</v>
          </cell>
          <cell r="AA82">
            <v>0.10983768252885183</v>
          </cell>
          <cell r="AB82">
            <v>0.35107939185167286</v>
          </cell>
          <cell r="AC82">
            <v>4.5799423570699854E-2</v>
          </cell>
          <cell r="AD82">
            <v>1.6054619402990831E-2</v>
          </cell>
          <cell r="AE82">
            <v>9.9057107101362053E-4</v>
          </cell>
          <cell r="AF82">
            <v>0</v>
          </cell>
          <cell r="AG82">
            <v>0</v>
          </cell>
        </row>
        <row r="83">
          <cell r="B83" t="str">
            <v>DITEXPMA</v>
          </cell>
          <cell r="E83">
            <v>1</v>
          </cell>
          <cell r="F83">
            <v>0</v>
          </cell>
          <cell r="G83">
            <v>0.48564572727640715</v>
          </cell>
          <cell r="H83">
            <v>0.12384482630949598</v>
          </cell>
          <cell r="I83">
            <v>0</v>
          </cell>
          <cell r="J83">
            <v>0.14701414386542996</v>
          </cell>
          <cell r="K83">
            <v>0.20244976054174327</v>
          </cell>
          <cell r="L83">
            <v>3.6497102475316762E-2</v>
          </cell>
          <cell r="M83">
            <v>1.0049671051121117E-2</v>
          </cell>
          <cell r="N83">
            <v>3.7377091568214696E-4</v>
          </cell>
          <cell r="O83">
            <v>0</v>
          </cell>
          <cell r="P83">
            <v>-5.875002435196325E-3</v>
          </cell>
          <cell r="S83" t="str">
            <v>DITEXPMA</v>
          </cell>
          <cell r="V83">
            <v>1.0190541125008514</v>
          </cell>
          <cell r="W83">
            <v>2.4162165037002661E-2</v>
          </cell>
          <cell r="X83">
            <v>0.55123647283214405</v>
          </cell>
          <cell r="Y83">
            <v>0.11897545851895405</v>
          </cell>
          <cell r="Z83">
            <v>2.2948216831901413E-2</v>
          </cell>
          <cell r="AA83">
            <v>0.16943053558424293</v>
          </cell>
          <cell r="AB83">
            <v>0.12709099115722403</v>
          </cell>
          <cell r="AC83">
            <v>5.6668542373037017E-3</v>
          </cell>
          <cell r="AD83">
            <v>8.1763816851274217E-3</v>
          </cell>
          <cell r="AE83">
            <v>-8.6329633830488847E-3</v>
          </cell>
          <cell r="AF83">
            <v>0</v>
          </cell>
          <cell r="AG83">
            <v>0</v>
          </cell>
        </row>
        <row r="84">
          <cell r="B84" t="str">
            <v>DITBALMA</v>
          </cell>
          <cell r="E84">
            <v>0.99999707095677981</v>
          </cell>
          <cell r="F84">
            <v>0</v>
          </cell>
          <cell r="G84">
            <v>0.26169060049660414</v>
          </cell>
          <cell r="H84">
            <v>6.1839345867432963E-2</v>
          </cell>
          <cell r="I84">
            <v>0</v>
          </cell>
          <cell r="J84">
            <v>7.7173252509691231E-2</v>
          </cell>
          <cell r="K84">
            <v>0.50610028504794224</v>
          </cell>
          <cell r="L84">
            <v>6.7719499596574736E-2</v>
          </cell>
          <cell r="M84">
            <v>2.4323684259870571E-2</v>
          </cell>
          <cell r="N84">
            <v>2.2726412664476176E-3</v>
          </cell>
          <cell r="O84">
            <v>0</v>
          </cell>
          <cell r="P84">
            <v>-1.1222380877835946E-3</v>
          </cell>
          <cell r="S84" t="str">
            <v>DITBALMA</v>
          </cell>
          <cell r="V84">
            <v>0.98763066692298385</v>
          </cell>
          <cell r="W84">
            <v>2.1108780068358229E-2</v>
          </cell>
          <cell r="X84">
            <v>0.23214208256515342</v>
          </cell>
          <cell r="Y84">
            <v>5.8570400939643628E-2</v>
          </cell>
          <cell r="Z84">
            <v>7.25929458119346E-3</v>
          </cell>
          <cell r="AA84">
            <v>7.3938501070354615E-2</v>
          </cell>
          <cell r="AB84">
            <v>0.49993252346757822</v>
          </cell>
          <cell r="AC84">
            <v>6.8008188712656042E-2</v>
          </cell>
          <cell r="AD84">
            <v>2.4524185164321411E-2</v>
          </cell>
          <cell r="AE84">
            <v>2.1467103537248654E-3</v>
          </cell>
          <cell r="AF84">
            <v>0</v>
          </cell>
          <cell r="AG84">
            <v>0</v>
          </cell>
        </row>
        <row r="85">
          <cell r="B85" t="str">
            <v>TAXDEPRMA</v>
          </cell>
          <cell r="E85">
            <v>1</v>
          </cell>
          <cell r="F85">
            <v>0</v>
          </cell>
          <cell r="G85">
            <v>0.35483642945318689</v>
          </cell>
          <cell r="H85">
            <v>9.1849273135129444E-2</v>
          </cell>
          <cell r="I85">
            <v>0</v>
          </cell>
          <cell r="J85">
            <v>0.1128247507636827</v>
          </cell>
          <cell r="K85">
            <v>0.3709213386718162</v>
          </cell>
          <cell r="L85">
            <v>4.8144038070712727E-2</v>
          </cell>
          <cell r="M85">
            <v>1.6829179252356632E-2</v>
          </cell>
          <cell r="N85">
            <v>1.0651453428735978E-3</v>
          </cell>
          <cell r="O85">
            <v>0</v>
          </cell>
          <cell r="P85">
            <v>3.5298453102418159E-3</v>
          </cell>
          <cell r="S85" t="str">
            <v>TAXDEPRMA</v>
          </cell>
          <cell r="V85">
            <v>0.99999999999999989</v>
          </cell>
          <cell r="W85">
            <v>3.1319071324450505E-2</v>
          </cell>
          <cell r="X85">
            <v>0.33884831382539715</v>
          </cell>
          <cell r="Y85">
            <v>8.7665272136688857E-2</v>
          </cell>
          <cell r="Z85">
            <v>9.1746113092770129E-3</v>
          </cell>
          <cell r="AA85">
            <v>0.10743579459157279</v>
          </cell>
          <cell r="AB85">
            <v>0.36105636042646722</v>
          </cell>
          <cell r="AC85">
            <v>4.6988125623485429E-2</v>
          </cell>
          <cell r="AD85">
            <v>1.6468237999570191E-2</v>
          </cell>
          <cell r="AE85">
            <v>1.0442127630908393E-3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1</v>
          </cell>
          <cell r="F86">
            <v>0</v>
          </cell>
          <cell r="G86">
            <v>0.34319127277498196</v>
          </cell>
          <cell r="H86">
            <v>8.6050771912269813E-2</v>
          </cell>
          <cell r="I86">
            <v>0</v>
          </cell>
          <cell r="J86">
            <v>0.10556579955111375</v>
          </cell>
          <cell r="K86">
            <v>0.39292205105799061</v>
          </cell>
          <cell r="L86">
            <v>5.2856504407368041E-2</v>
          </cell>
          <cell r="M86">
            <v>1.812174577545498E-2</v>
          </cell>
          <cell r="N86">
            <v>1.2918545208208977E-3</v>
          </cell>
          <cell r="O86">
            <v>0</v>
          </cell>
          <cell r="P86">
            <v>0</v>
          </cell>
          <cell r="S86" t="str">
            <v>SCHMDEXP</v>
          </cell>
          <cell r="V86">
            <v>1</v>
          </cell>
          <cell r="W86">
            <v>2.9719535642172622E-2</v>
          </cell>
          <cell r="X86">
            <v>0.32689968148662552</v>
          </cell>
          <cell r="Y86">
            <v>8.1893247050062901E-2</v>
          </cell>
          <cell r="Z86">
            <v>1.6596160900088881E-2</v>
          </cell>
          <cell r="AA86">
            <v>0.10040770919137852</v>
          </cell>
          <cell r="AB86">
            <v>0.37540892821007688</v>
          </cell>
          <cell r="AC86">
            <v>5.0526460106581308E-2</v>
          </cell>
          <cell r="AD86">
            <v>1.7317783812411714E-2</v>
          </cell>
          <cell r="AE86">
            <v>1.2304936006017346E-3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0.99999999999999956</v>
          </cell>
          <cell r="F87">
            <v>0</v>
          </cell>
          <cell r="G87">
            <v>0.35173085581134933</v>
          </cell>
          <cell r="H87">
            <v>8.7319881153653675E-2</v>
          </cell>
          <cell r="I87">
            <v>0</v>
          </cell>
          <cell r="J87">
            <v>0.13128662494790996</v>
          </cell>
          <cell r="K87">
            <v>0.36799853017825357</v>
          </cell>
          <cell r="L87">
            <v>4.446947846988953E-2</v>
          </cell>
          <cell r="M87">
            <v>1.6172066698832411E-2</v>
          </cell>
          <cell r="N87">
            <v>1.0225627401110771E-3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2.7464054850400925E-2</v>
          </cell>
          <cell r="X87">
            <v>0.33597494675764028</v>
          </cell>
          <cell r="Y87">
            <v>8.3272353887515527E-2</v>
          </cell>
          <cell r="Z87">
            <v>1.6533592188818055E-2</v>
          </cell>
          <cell r="AA87">
            <v>0.12635575317673564</v>
          </cell>
          <cell r="AB87">
            <v>0.35143267425223434</v>
          </cell>
          <cell r="AC87">
            <v>4.248879917662074E-2</v>
          </cell>
          <cell r="AD87">
            <v>1.5503056709335782E-2</v>
          </cell>
          <cell r="AE87">
            <v>9.7476900069865674E-4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0</v>
          </cell>
          <cell r="G88">
            <v>0.35148404310881876</v>
          </cell>
          <cell r="H88">
            <v>9.712543953879417E-2</v>
          </cell>
          <cell r="I88">
            <v>0</v>
          </cell>
          <cell r="J88">
            <v>0.12700597113709844</v>
          </cell>
          <cell r="K88">
            <v>0.3637164014022336</v>
          </cell>
          <cell r="L88">
            <v>4.45955560395246E-2</v>
          </cell>
          <cell r="M88">
            <v>1.6072588773530475E-2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1.0000000000000002</v>
          </cell>
          <cell r="W88">
            <v>2.2498578846929265E-2</v>
          </cell>
          <cell r="X88">
            <v>0.33765683568444055</v>
          </cell>
          <cell r="Y88">
            <v>9.3304391612631363E-2</v>
          </cell>
          <cell r="Z88">
            <v>1.683964454867139E-2</v>
          </cell>
          <cell r="AA88">
            <v>0.12201049260688453</v>
          </cell>
          <cell r="AB88">
            <v>0.34940830514391114</v>
          </cell>
          <cell r="AC88">
            <v>4.2841317953700435E-2</v>
          </cell>
          <cell r="AD88">
            <v>1.544043360283146E-2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A Sales Data for PCorp UT"/>
      <sheetName val="EIA Sales Data for PCorp WA"/>
      <sheetName val="EIA Sales Data for PCorp OR"/>
      <sheetName val="EIA Sales Data for PCorp ID"/>
      <sheetName val="EIA Sales Data for PCorp WY"/>
      <sheetName val="EIA Sales Data for PCorp CA"/>
      <sheetName val="Building Stock Comparison"/>
      <sheetName val="CBE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8.6661020764769572E-2</v>
          </cell>
        </row>
        <row r="7">
          <cell r="G7">
            <v>0.25295284242573673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gram Details"/>
      <sheetName val="AvoidedCosts"/>
      <sheetName val="Load Shapes"/>
      <sheetName val="Calc"/>
      <sheetName val="Results adjusted for neg tRC"/>
      <sheetName val="SummaryResults"/>
      <sheetName val="Results"/>
      <sheetName val="Report Tables"/>
      <sheetName val="Life Cycle Retail Sales"/>
      <sheetName val="Line Loss Study"/>
    </sheetNames>
    <sheetDataSet>
      <sheetData sheetId="0" refreshError="1"/>
      <sheetData sheetId="1">
        <row r="3">
          <cell r="B3">
            <v>7.0999999999999994E-2</v>
          </cell>
        </row>
        <row r="4">
          <cell r="B4">
            <v>7.0999999999999994E-2</v>
          </cell>
        </row>
        <row r="16">
          <cell r="B16">
            <v>9</v>
          </cell>
          <cell r="C16">
            <v>30</v>
          </cell>
          <cell r="D16">
            <v>14</v>
          </cell>
          <cell r="E16">
            <v>6</v>
          </cell>
          <cell r="F1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Funder Reports "/>
      <sheetName val="Funder Shares"/>
      <sheetName val="Funder Share Savings"/>
      <sheetName val="Regional Savings"/>
      <sheetName val="Service Territory"/>
      <sheetName val="Business Plan Cum Funder Report"/>
    </sheetNames>
    <sheetDataSet>
      <sheetData sheetId="0"/>
      <sheetData sheetId="1">
        <row r="3">
          <cell r="A3" t="str">
            <v>Avista</v>
          </cell>
        </row>
        <row r="4">
          <cell r="A4" t="str">
            <v>BPA</v>
          </cell>
        </row>
        <row r="5">
          <cell r="A5" t="str">
            <v>Clark</v>
          </cell>
        </row>
        <row r="6">
          <cell r="A6" t="str">
            <v>Cowlitz</v>
          </cell>
        </row>
        <row r="7">
          <cell r="A7" t="str">
            <v>ETO</v>
          </cell>
        </row>
        <row r="8">
          <cell r="A8" t="str">
            <v>EWEB</v>
          </cell>
        </row>
        <row r="9">
          <cell r="A9" t="str">
            <v>ID</v>
          </cell>
        </row>
        <row r="10">
          <cell r="A10" t="str">
            <v>NW</v>
          </cell>
        </row>
        <row r="11">
          <cell r="A11" t="str">
            <v>Pacific</v>
          </cell>
        </row>
        <row r="12">
          <cell r="A12" t="str">
            <v>PSE</v>
          </cell>
        </row>
        <row r="13">
          <cell r="A13" t="str">
            <v>Seattle</v>
          </cell>
        </row>
        <row r="14">
          <cell r="A14" t="str">
            <v>Sno</v>
          </cell>
        </row>
        <row r="15">
          <cell r="A15" t="str">
            <v>Tacoma</v>
          </cell>
        </row>
        <row r="16">
          <cell r="A16" t="str">
            <v>Total</v>
          </cell>
        </row>
      </sheetData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Sch 93 Transaction"/>
      <sheetName val="Trail Mtn."/>
      <sheetName val="DA Shopping"/>
      <sheetName val="Intervenor Funding"/>
      <sheetName val="Prorate 11-07"/>
      <sheetName val="Prorate 10-07"/>
      <sheetName val="Prorate 09-07"/>
      <sheetName val="Prorate 08-07"/>
      <sheetName val="Prorate 07-07"/>
      <sheetName val="Prorate 06-07"/>
      <sheetName val="Prorate 05-07"/>
      <sheetName val="Prorate 04-07"/>
      <sheetName val="Prorate 03-07"/>
      <sheetName val="Prorate 02-07"/>
      <sheetName val="Prorate 01-07"/>
      <sheetName val="WA SBC"/>
      <sheetName val="0103 Proration (191)"/>
      <sheetName val="WA SBC - Class 48T"/>
      <sheetName val="Utah DSM"/>
      <sheetName val="Idaho DSM"/>
      <sheetName val="CA Pub Purp"/>
      <sheetName val="Reasonableness"/>
      <sheetName val="No Longer Used --&gt;"/>
      <sheetName val="CA Pub Purp Revisions"/>
      <sheetName val="Sch 95 Deferred Acct."/>
      <sheetName val="Klamath"/>
      <sheetName val="Y2K"/>
      <sheetName val="Prorate 03-06"/>
      <sheetName val="Prorate 02-06"/>
      <sheetName val="Centralia Credit"/>
      <sheetName val="Prorate 01-06"/>
      <sheetName val="Module2"/>
      <sheetName val="CA Pub Purp (2)"/>
    </sheetNames>
    <sheetDataSet>
      <sheetData sheetId="0"/>
      <sheetData sheetId="1">
        <row r="2">
          <cell r="O2">
            <v>1</v>
          </cell>
        </row>
      </sheetData>
      <sheetData sheetId="2">
        <row r="2">
          <cell r="O2">
            <v>1</v>
          </cell>
        </row>
      </sheetData>
      <sheetData sheetId="3">
        <row r="2">
          <cell r="O2">
            <v>1</v>
          </cell>
        </row>
      </sheetData>
      <sheetData sheetId="4">
        <row r="1">
          <cell r="S1" t="str">
            <v>Month</v>
          </cell>
        </row>
        <row r="2">
          <cell r="O2">
            <v>1</v>
          </cell>
          <cell r="P2" t="str">
            <v>January</v>
          </cell>
        </row>
        <row r="3">
          <cell r="O3">
            <v>2</v>
          </cell>
          <cell r="P3" t="str">
            <v>February</v>
          </cell>
        </row>
        <row r="4">
          <cell r="O4">
            <v>3</v>
          </cell>
          <cell r="P4" t="str">
            <v>March</v>
          </cell>
        </row>
        <row r="5">
          <cell r="O5">
            <v>4</v>
          </cell>
          <cell r="P5" t="str">
            <v>April</v>
          </cell>
        </row>
        <row r="6">
          <cell r="O6">
            <v>5</v>
          </cell>
          <cell r="P6" t="str">
            <v>May</v>
          </cell>
        </row>
        <row r="7">
          <cell r="O7">
            <v>6</v>
          </cell>
          <cell r="P7" t="str">
            <v>June</v>
          </cell>
        </row>
        <row r="8">
          <cell r="O8">
            <v>7</v>
          </cell>
          <cell r="P8" t="str">
            <v>July</v>
          </cell>
        </row>
        <row r="9">
          <cell r="O9">
            <v>8</v>
          </cell>
          <cell r="P9" t="str">
            <v>August</v>
          </cell>
        </row>
        <row r="10">
          <cell r="O10">
            <v>9</v>
          </cell>
          <cell r="P10" t="str">
            <v>September</v>
          </cell>
        </row>
        <row r="11">
          <cell r="O11">
            <v>10</v>
          </cell>
          <cell r="P11" t="str">
            <v>October</v>
          </cell>
        </row>
        <row r="12">
          <cell r="O12">
            <v>11</v>
          </cell>
          <cell r="P12" t="str">
            <v>November</v>
          </cell>
        </row>
        <row r="13">
          <cell r="O13">
            <v>12</v>
          </cell>
          <cell r="P13" t="str">
            <v>December</v>
          </cell>
        </row>
      </sheetData>
      <sheetData sheetId="5">
        <row r="1">
          <cell r="S1" t="str">
            <v>Month</v>
          </cell>
        </row>
      </sheetData>
      <sheetData sheetId="6">
        <row r="1">
          <cell r="S1" t="str">
            <v>Month</v>
          </cell>
        </row>
      </sheetData>
      <sheetData sheetId="7">
        <row r="1">
          <cell r="S1" t="str">
            <v>Month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B5" t="str">
            <v>January 2001 - November 2007</v>
          </cell>
        </row>
      </sheetData>
      <sheetData sheetId="22">
        <row r="5">
          <cell r="B5" t="str">
            <v>January 2001 - November 2007</v>
          </cell>
        </row>
      </sheetData>
      <sheetData sheetId="23">
        <row r="5">
          <cell r="B5" t="str">
            <v>January 2001 - November 2007</v>
          </cell>
        </row>
      </sheetData>
      <sheetData sheetId="24">
        <row r="5">
          <cell r="B5" t="str">
            <v>January 2001 - November 2007</v>
          </cell>
        </row>
      </sheetData>
      <sheetData sheetId="25"/>
      <sheetData sheetId="26"/>
      <sheetData sheetId="27"/>
      <sheetData sheetId="28"/>
      <sheetData sheetId="29"/>
      <sheetData sheetId="30"/>
      <sheetData sheetId="31">
        <row r="44">
          <cell r="H44">
            <v>1365266453</v>
          </cell>
        </row>
      </sheetData>
      <sheetData sheetId="32">
        <row r="44">
          <cell r="H44">
            <v>1365266453</v>
          </cell>
        </row>
      </sheetData>
      <sheetData sheetId="33">
        <row r="44">
          <cell r="H44">
            <v>1365266453</v>
          </cell>
        </row>
      </sheetData>
      <sheetData sheetId="34">
        <row r="44">
          <cell r="H44">
            <v>1365266453</v>
          </cell>
          <cell r="I44">
            <v>1204690917</v>
          </cell>
          <cell r="J44">
            <v>453760316</v>
          </cell>
        </row>
      </sheetData>
      <sheetData sheetId="35">
        <row r="44">
          <cell r="H44">
            <v>1365266453</v>
          </cell>
        </row>
      </sheetData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1001"/>
      <sheetName val="Prorate 04-10 - Supply"/>
      <sheetName val="Prorate 03-10 - Supply"/>
      <sheetName val="Prorate 02-10 - Supply"/>
      <sheetName val="Prorate 01-10 - Supply"/>
      <sheetName val="Prorate 04-10"/>
      <sheetName val="Prorate 03-10"/>
      <sheetName val="Prorate 02-10"/>
      <sheetName val="Prorate 01-10"/>
      <sheetName val="Independent Evaluator"/>
      <sheetName val="RAC Deferral"/>
      <sheetName val="Property Sales"/>
      <sheetName val="DA Shopping"/>
      <sheetName val="Trans Plan Reg Asset"/>
      <sheetName val="MEHC CIC Reg Asset"/>
      <sheetName val="Grid West Reg Asset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>
            <v>51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 t="str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01COSTL028 -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</sheetData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solidated Submissions"/>
      <sheetName val="CO Expense CE"/>
      <sheetName val="CO  Act Qty &amp; Price"/>
      <sheetName val="Projects"/>
      <sheetName val="Orders"/>
      <sheetName val="PCA Xfr Pricing"/>
      <sheetName val="PCA Revs"/>
      <sheetName val="PCA Bal Sheet"/>
      <sheetName val="SK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O DOWNLOAD FERC"/>
      <sheetName val="186000 DOWNLOAD FERC"/>
      <sheetName val="Buyout download FERC"/>
      <sheetName val="ENVIRONMENTAL DOWNLOAD FERC"/>
      <sheetName val="RETAIL ACCESS DOWNLOAD FERC"/>
      <sheetName val="Sheet1"/>
      <sheetName val="Add'l PC Changes"/>
      <sheetName val="PC Chgs Template 3"/>
      <sheetName val="PC Chgs Template 2"/>
      <sheetName val="PC Changes Template"/>
      <sheetName val="Reg Asset Default Chgs Rev"/>
      <sheetName val="Reg Asset Default Changes"/>
      <sheetName val="PC Table updated May 2003"/>
      <sheetName val="Sheet3"/>
      <sheetName val="PC J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 Red Cross-Old"/>
    </sheetNames>
    <sheetDataSet>
      <sheetData sheetId="0">
        <row r="2">
          <cell r="B2" t="str">
            <v>one month</v>
          </cell>
        </row>
        <row r="9">
          <cell r="B9" t="str">
            <v>Amt.in loc.cur.</v>
          </cell>
        </row>
        <row r="10">
          <cell r="B10">
            <v>3591.22</v>
          </cell>
        </row>
        <row r="11">
          <cell r="B11">
            <v>1157</v>
          </cell>
        </row>
        <row r="12">
          <cell r="B12">
            <v>4748.2199999999993</v>
          </cell>
        </row>
        <row r="13">
          <cell r="B13">
            <v>52</v>
          </cell>
        </row>
        <row r="14">
          <cell r="B14">
            <v>17293</v>
          </cell>
        </row>
        <row r="15">
          <cell r="B15">
            <v>36000</v>
          </cell>
        </row>
        <row r="16">
          <cell r="B16">
            <v>3851.53</v>
          </cell>
        </row>
        <row r="17">
          <cell r="B17">
            <v>637</v>
          </cell>
        </row>
        <row r="18">
          <cell r="B18">
            <v>57833.53</v>
          </cell>
        </row>
        <row r="19">
          <cell r="B19">
            <v>50000</v>
          </cell>
        </row>
        <row r="20">
          <cell r="B20">
            <v>194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A Sales Data for PCorp UT"/>
      <sheetName val="CBECS"/>
      <sheetName val="Cooled Sq Ft"/>
      <sheetName val="Comm Mrkt Est"/>
      <sheetName val="Equipment Info"/>
      <sheetName val="Potential savings analysis"/>
    </sheetNames>
    <sheetDataSet>
      <sheetData sheetId="0">
        <row r="9">
          <cell r="I9">
            <v>56141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P1">
            <v>1</v>
          </cell>
          <cell r="AQ1" t="str">
            <v>January</v>
          </cell>
        </row>
        <row r="2">
          <cell r="AP2">
            <v>2</v>
          </cell>
          <cell r="AQ2" t="str">
            <v>February</v>
          </cell>
        </row>
        <row r="3">
          <cell r="AP3">
            <v>3</v>
          </cell>
          <cell r="AQ3" t="str">
            <v>March</v>
          </cell>
        </row>
        <row r="4">
          <cell r="AP4">
            <v>4</v>
          </cell>
          <cell r="AQ4" t="str">
            <v>April</v>
          </cell>
        </row>
        <row r="5">
          <cell r="AP5">
            <v>5</v>
          </cell>
          <cell r="AQ5" t="str">
            <v>May</v>
          </cell>
        </row>
        <row r="6">
          <cell r="AP6">
            <v>6</v>
          </cell>
          <cell r="AQ6" t="str">
            <v>June</v>
          </cell>
        </row>
        <row r="7">
          <cell r="AP7">
            <v>7</v>
          </cell>
          <cell r="AQ7" t="str">
            <v>July</v>
          </cell>
        </row>
        <row r="8">
          <cell r="AP8">
            <v>8</v>
          </cell>
          <cell r="AQ8" t="str">
            <v>August</v>
          </cell>
        </row>
        <row r="9">
          <cell r="AP9">
            <v>9</v>
          </cell>
          <cell r="AQ9" t="str">
            <v>September</v>
          </cell>
        </row>
        <row r="10">
          <cell r="AP10">
            <v>10</v>
          </cell>
          <cell r="AQ10" t="str">
            <v>October</v>
          </cell>
        </row>
        <row r="11">
          <cell r="AP11">
            <v>11</v>
          </cell>
          <cell r="AQ11" t="str">
            <v>November</v>
          </cell>
        </row>
        <row r="12">
          <cell r="AP12">
            <v>12</v>
          </cell>
          <cell r="AQ12" t="str">
            <v>December</v>
          </cell>
        </row>
        <row r="41">
          <cell r="O41">
            <v>1326499816</v>
          </cell>
          <cell r="P41">
            <v>1122666395</v>
          </cell>
          <cell r="Q41">
            <v>1057302982</v>
          </cell>
          <cell r="R41">
            <v>1017904609</v>
          </cell>
          <cell r="S41">
            <v>931714034</v>
          </cell>
          <cell r="T41">
            <v>985735115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 Red Cross-Old"/>
    </sheetNames>
    <sheetDataSet>
      <sheetData sheetId="0">
        <row r="2">
          <cell r="B2" t="str">
            <v>one month</v>
          </cell>
        </row>
        <row r="9">
          <cell r="B9" t="str">
            <v>Amt.in loc.cur.</v>
          </cell>
        </row>
        <row r="10">
          <cell r="B10">
            <v>3591.22</v>
          </cell>
        </row>
        <row r="11">
          <cell r="B11">
            <v>1157</v>
          </cell>
        </row>
        <row r="12">
          <cell r="B12">
            <v>4748.2199999999993</v>
          </cell>
        </row>
        <row r="13">
          <cell r="B13">
            <v>52</v>
          </cell>
        </row>
        <row r="14">
          <cell r="B14">
            <v>17293</v>
          </cell>
        </row>
        <row r="15">
          <cell r="B15">
            <v>36000</v>
          </cell>
        </row>
        <row r="16">
          <cell r="B16">
            <v>3851.53</v>
          </cell>
        </row>
        <row r="17">
          <cell r="B17">
            <v>637</v>
          </cell>
        </row>
        <row r="18">
          <cell r="B18">
            <v>57833.53</v>
          </cell>
        </row>
        <row r="19">
          <cell r="B19">
            <v>50000</v>
          </cell>
        </row>
        <row r="20">
          <cell r="B20">
            <v>194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40625" defaultRowHeight="15" outlineLevelRow="1"/>
  <cols>
    <col min="1" max="1" width="17.7109375" style="11" bestFit="1" customWidth="1"/>
    <col min="2" max="3" width="13.140625" style="10" customWidth="1"/>
    <col min="4" max="4" width="14.42578125" style="10" customWidth="1"/>
    <col min="5" max="5" width="11.140625" style="10" customWidth="1"/>
    <col min="6" max="6" width="16.7109375" style="10" customWidth="1"/>
    <col min="7" max="7" width="2.42578125" style="10" customWidth="1"/>
    <col min="8" max="10" width="9.140625" style="10"/>
    <col min="11" max="20" width="9.140625" style="10" customWidth="1"/>
    <col min="21" max="16384" width="9.140625" style="10"/>
  </cols>
  <sheetData>
    <row r="1" spans="1:6" ht="15.75">
      <c r="A1" s="37" t="s">
        <v>31</v>
      </c>
      <c r="B1" s="37"/>
      <c r="C1" s="37"/>
      <c r="D1" s="37"/>
      <c r="E1" s="37"/>
      <c r="F1" s="37"/>
    </row>
    <row r="2" spans="1:6" ht="15.75">
      <c r="A2" s="37" t="s">
        <v>1</v>
      </c>
      <c r="B2" s="37"/>
      <c r="C2" s="37"/>
      <c r="D2" s="37"/>
      <c r="E2" s="37"/>
      <c r="F2" s="37"/>
    </row>
    <row r="3" spans="1:6">
      <c r="A3" s="7"/>
      <c r="B3" s="7"/>
      <c r="C3" s="7"/>
      <c r="D3" s="7"/>
      <c r="E3" s="7"/>
      <c r="F3" s="7"/>
    </row>
    <row r="4" spans="1:6" ht="45">
      <c r="A4" s="6"/>
      <c r="B4" s="8" t="s">
        <v>2</v>
      </c>
      <c r="C4" s="9" t="s">
        <v>3</v>
      </c>
      <c r="D4" s="5" t="s">
        <v>20</v>
      </c>
      <c r="E4" s="8" t="s">
        <v>4</v>
      </c>
      <c r="F4" s="5" t="s">
        <v>21</v>
      </c>
    </row>
    <row r="5" spans="1:6">
      <c r="A5" s="4" t="s">
        <v>27</v>
      </c>
      <c r="B5" s="2">
        <v>9195525</v>
      </c>
      <c r="C5" s="2">
        <v>-8819537</v>
      </c>
      <c r="D5" s="2">
        <v>765948.69</v>
      </c>
      <c r="E5" s="2">
        <v>530995.68999999994</v>
      </c>
      <c r="F5" s="2">
        <f>+D5+E5</f>
        <v>1296944.3799999999</v>
      </c>
    </row>
    <row r="6" spans="1:6" ht="8.25" customHeight="1">
      <c r="A6" s="2"/>
      <c r="B6" s="2"/>
      <c r="C6" s="2"/>
      <c r="D6" s="2"/>
      <c r="E6" s="2"/>
      <c r="F6" s="2"/>
    </row>
    <row r="7" spans="1:6" hidden="1" outlineLevel="1">
      <c r="A7" s="2" t="s">
        <v>5</v>
      </c>
      <c r="B7" s="2">
        <v>269147.33</v>
      </c>
      <c r="C7" s="2">
        <v>-921780</v>
      </c>
      <c r="D7" s="2">
        <f>+D5+B7+C7</f>
        <v>113316.02000000002</v>
      </c>
      <c r="E7" s="2">
        <v>201803.21</v>
      </c>
      <c r="F7" s="2">
        <f>D7+SUM(E5:E7)</f>
        <v>846114.91999999993</v>
      </c>
    </row>
    <row r="8" spans="1:6" hidden="1" outlineLevel="1">
      <c r="A8" s="2" t="s">
        <v>6</v>
      </c>
      <c r="B8" s="2">
        <v>966516.06</v>
      </c>
      <c r="C8" s="2">
        <v>-804573</v>
      </c>
      <c r="D8" s="2">
        <f>+D7+B8+C8</f>
        <v>275259.08000000007</v>
      </c>
      <c r="E8" s="2">
        <v>-210794.01</v>
      </c>
      <c r="F8" s="2">
        <f>+D8+SUM(E5:E8)</f>
        <v>797263.97</v>
      </c>
    </row>
    <row r="9" spans="1:6" hidden="1" outlineLevel="1">
      <c r="A9" s="2" t="s">
        <v>7</v>
      </c>
      <c r="B9" s="2">
        <v>1193462.8599999999</v>
      </c>
      <c r="C9" s="2">
        <v>-722893</v>
      </c>
      <c r="D9" s="2">
        <f t="shared" ref="D9:D18" si="0">+D8+B9+C9</f>
        <v>745828.94</v>
      </c>
      <c r="E9" s="2">
        <v>80080.960000000006</v>
      </c>
      <c r="F9" s="2">
        <f>D9+SUM(E5:E9)</f>
        <v>1347914.7899999998</v>
      </c>
    </row>
    <row r="10" spans="1:6" hidden="1" outlineLevel="1">
      <c r="A10" s="2" t="s">
        <v>8</v>
      </c>
      <c r="B10" s="2">
        <v>535597.30999999994</v>
      </c>
      <c r="C10" s="2">
        <v>-652708</v>
      </c>
      <c r="D10" s="2">
        <f t="shared" si="0"/>
        <v>628718.25</v>
      </c>
      <c r="E10" s="2">
        <v>114267.53</v>
      </c>
      <c r="F10" s="2">
        <f>D10+SUM(E5:E10)</f>
        <v>1345071.63</v>
      </c>
    </row>
    <row r="11" spans="1:6" hidden="1" outlineLevel="1">
      <c r="A11" s="2" t="s">
        <v>0</v>
      </c>
      <c r="B11" s="2">
        <v>747333.69</v>
      </c>
      <c r="C11" s="2">
        <v>-592718</v>
      </c>
      <c r="D11" s="2">
        <f t="shared" si="0"/>
        <v>783333.94</v>
      </c>
      <c r="E11" s="2">
        <v>55877.89</v>
      </c>
      <c r="F11" s="2">
        <f>D11+SUM(E5:E11)</f>
        <v>1555565.21</v>
      </c>
    </row>
    <row r="12" spans="1:6" hidden="1" outlineLevel="1">
      <c r="A12" s="2" t="s">
        <v>9</v>
      </c>
      <c r="B12" s="2">
        <v>887017.45</v>
      </c>
      <c r="C12" s="2">
        <v>-634001</v>
      </c>
      <c r="D12" s="2">
        <f t="shared" si="0"/>
        <v>1036350.3899999999</v>
      </c>
      <c r="E12" s="2">
        <v>106170.48</v>
      </c>
      <c r="F12" s="2">
        <f>D12+SUM(E5:E12)</f>
        <v>1914752.1399999997</v>
      </c>
    </row>
    <row r="13" spans="1:6" hidden="1" outlineLevel="1">
      <c r="A13" s="2" t="s">
        <v>10</v>
      </c>
      <c r="B13" s="2">
        <v>540615.94999999995</v>
      </c>
      <c r="C13" s="2">
        <v>-719434</v>
      </c>
      <c r="D13" s="2">
        <f t="shared" si="0"/>
        <v>857532.33999999985</v>
      </c>
      <c r="E13" s="2">
        <v>109323.27</v>
      </c>
      <c r="F13" s="2">
        <f>D13+SUM(E5:E13)</f>
        <v>1845257.3599999999</v>
      </c>
    </row>
    <row r="14" spans="1:6" hidden="1" outlineLevel="1">
      <c r="A14" s="2" t="s">
        <v>11</v>
      </c>
      <c r="B14" s="2">
        <v>857294.94</v>
      </c>
      <c r="C14" s="2">
        <v>-1013611</v>
      </c>
      <c r="D14" s="2">
        <f t="shared" si="0"/>
        <v>701216.2799999998</v>
      </c>
      <c r="E14" s="2">
        <v>-39809.629999999997</v>
      </c>
      <c r="F14" s="2">
        <f>D14+SUM(E5:E14)</f>
        <v>1649131.6699999997</v>
      </c>
    </row>
    <row r="15" spans="1:6" hidden="1" outlineLevel="1">
      <c r="A15" s="2" t="s">
        <v>12</v>
      </c>
      <c r="B15" s="2">
        <v>676951.78</v>
      </c>
      <c r="C15" s="2">
        <v>-950412</v>
      </c>
      <c r="D15" s="2">
        <f t="shared" si="0"/>
        <v>427756.05999999982</v>
      </c>
      <c r="E15" s="2">
        <v>-94132.25</v>
      </c>
      <c r="F15" s="2">
        <f>D15+SUM(E5:E15)</f>
        <v>1281539.1999999997</v>
      </c>
    </row>
    <row r="16" spans="1:6" hidden="1" outlineLevel="1">
      <c r="A16" s="2" t="s">
        <v>13</v>
      </c>
      <c r="B16" s="2">
        <v>1251103.98</v>
      </c>
      <c r="C16" s="2">
        <v>-897683</v>
      </c>
      <c r="D16" s="2">
        <f t="shared" si="0"/>
        <v>781177.0399999998</v>
      </c>
      <c r="E16" s="2">
        <v>-381622.28</v>
      </c>
      <c r="F16" s="2">
        <f>D16+SUM(E5:E16)</f>
        <v>1253337.8999999997</v>
      </c>
    </row>
    <row r="17" spans="1:6" hidden="1" outlineLevel="1">
      <c r="A17" s="2" t="s">
        <v>14</v>
      </c>
      <c r="B17" s="2">
        <v>581198.62</v>
      </c>
      <c r="C17" s="2">
        <v>-928125</v>
      </c>
      <c r="D17" s="2">
        <f t="shared" si="0"/>
        <v>434250.65999999968</v>
      </c>
      <c r="E17" s="2">
        <v>45363.17</v>
      </c>
      <c r="F17" s="2">
        <f>D17+SUM(E5:E17)</f>
        <v>951774.68999999948</v>
      </c>
    </row>
    <row r="18" spans="1:6" hidden="1" outlineLevel="1">
      <c r="A18" s="2" t="s">
        <v>15</v>
      </c>
      <c r="B18" s="2">
        <v>1480119.36</v>
      </c>
      <c r="C18" s="2">
        <v>-1080074</v>
      </c>
      <c r="D18" s="2">
        <f t="shared" si="0"/>
        <v>834296.01999999979</v>
      </c>
      <c r="E18" s="2">
        <v>106487.26</v>
      </c>
      <c r="F18" s="2">
        <f>D18+SUM(E5:E18)</f>
        <v>1458307.3099999996</v>
      </c>
    </row>
    <row r="19" spans="1:6" ht="15.75" collapsed="1" thickBot="1">
      <c r="A19" s="4" t="s">
        <v>16</v>
      </c>
      <c r="B19" s="3">
        <f>SUM(B7:B18)</f>
        <v>9986359.3299999982</v>
      </c>
      <c r="C19" s="3">
        <f>SUM(C7:C18)</f>
        <v>-9918012</v>
      </c>
      <c r="D19" s="3">
        <f>+D18</f>
        <v>834296.01999999979</v>
      </c>
      <c r="E19" s="3">
        <f>SUM(E7:E18)</f>
        <v>93015.599999999977</v>
      </c>
      <c r="F19" s="3">
        <f>+F18</f>
        <v>1458307.3099999996</v>
      </c>
    </row>
    <row r="20" spans="1:6" ht="10.5" customHeight="1" thickTop="1">
      <c r="A20" s="2"/>
      <c r="B20" s="2"/>
      <c r="C20" s="2"/>
      <c r="D20" s="2"/>
      <c r="E20" s="2"/>
      <c r="F20" s="2"/>
    </row>
    <row r="21" spans="1:6" hidden="1" outlineLevel="1">
      <c r="A21" s="2" t="s">
        <v>5</v>
      </c>
      <c r="B21" s="2">
        <v>894625.89</v>
      </c>
      <c r="C21" s="2">
        <v>-931431</v>
      </c>
      <c r="D21" s="2">
        <f>+D18+B21+C21</f>
        <v>797490.90999999968</v>
      </c>
      <c r="E21" s="2">
        <v>112426.58</v>
      </c>
      <c r="F21" s="2">
        <f>D21+$E$5+$E$19+E21</f>
        <v>1533928.7799999998</v>
      </c>
    </row>
    <row r="22" spans="1:6" hidden="1" outlineLevel="1">
      <c r="A22" s="2" t="s">
        <v>6</v>
      </c>
      <c r="B22" s="2">
        <v>785020.2</v>
      </c>
      <c r="C22" s="2">
        <v>-1336182</v>
      </c>
      <c r="D22" s="2">
        <f>+D21+B22+C22</f>
        <v>246329.10999999964</v>
      </c>
      <c r="E22" s="2">
        <v>-126243.76</v>
      </c>
      <c r="F22" s="2">
        <f>D22+$E$5+$E$19+SUM(E21:E22)</f>
        <v>856523.21999999951</v>
      </c>
    </row>
    <row r="23" spans="1:6" hidden="1" outlineLevel="1">
      <c r="A23" s="2" t="s">
        <v>7</v>
      </c>
      <c r="B23" s="2">
        <v>869657.4</v>
      </c>
      <c r="C23" s="2">
        <v>-929471</v>
      </c>
      <c r="D23" s="2">
        <f>+D22+B23+C23</f>
        <v>186515.50999999978</v>
      </c>
      <c r="E23" s="2">
        <v>-78322.81</v>
      </c>
      <c r="F23" s="14">
        <f>D23+$E$5+$E$19+SUM(E21:E23)</f>
        <v>718386.80999999971</v>
      </c>
    </row>
    <row r="24" spans="1:6" hidden="1" outlineLevel="1">
      <c r="A24" s="2" t="s">
        <v>8</v>
      </c>
      <c r="B24" s="2">
        <v>787336.59</v>
      </c>
      <c r="C24" s="12">
        <v>-835051</v>
      </c>
      <c r="D24" s="2">
        <f t="shared" ref="D24:D32" si="1">+D23+B24+C24</f>
        <v>138801.09999999974</v>
      </c>
      <c r="E24" s="2">
        <v>27963.63</v>
      </c>
      <c r="F24" s="2">
        <f>D24+$E$5+$E$19+SUM(E21:E24)</f>
        <v>698636.02999999968</v>
      </c>
    </row>
    <row r="25" spans="1:6" hidden="1" outlineLevel="1">
      <c r="A25" s="2" t="s">
        <v>0</v>
      </c>
      <c r="B25" s="2">
        <v>662110.71999999997</v>
      </c>
      <c r="C25" s="12">
        <v>-826203</v>
      </c>
      <c r="D25" s="2">
        <f t="shared" si="1"/>
        <v>-25291.180000000284</v>
      </c>
      <c r="E25" s="2">
        <v>-92083.88</v>
      </c>
      <c r="F25" s="2">
        <f>D25+$E$5+$E$19+SUM(E21:E25)</f>
        <v>442459.86999999965</v>
      </c>
    </row>
    <row r="26" spans="1:6" hidden="1" outlineLevel="1">
      <c r="A26" s="2" t="s">
        <v>9</v>
      </c>
      <c r="B26" s="2">
        <v>961497.3</v>
      </c>
      <c r="C26" s="12">
        <v>-832399</v>
      </c>
      <c r="D26" s="2">
        <f t="shared" si="1"/>
        <v>103807.11999999976</v>
      </c>
      <c r="E26" s="2">
        <v>44355.17</v>
      </c>
      <c r="F26" s="2">
        <f>D26+$E$5+$E$19+SUM(E21:E26)</f>
        <v>615913.33999999973</v>
      </c>
    </row>
    <row r="27" spans="1:6" hidden="1" outlineLevel="1">
      <c r="A27" s="2" t="s">
        <v>10</v>
      </c>
      <c r="B27" s="2">
        <v>845997.08</v>
      </c>
      <c r="C27" s="12">
        <v>-906595</v>
      </c>
      <c r="D27" s="2">
        <f t="shared" si="1"/>
        <v>43209.199999999721</v>
      </c>
      <c r="E27" s="2">
        <v>75953.97</v>
      </c>
      <c r="F27" s="2">
        <f>D27+$E$5+$E$19+SUM(E21:E27)</f>
        <v>631269.38999999966</v>
      </c>
    </row>
    <row r="28" spans="1:6" hidden="1" outlineLevel="1">
      <c r="A28" s="2" t="s">
        <v>11</v>
      </c>
      <c r="B28" s="2">
        <v>569103.41</v>
      </c>
      <c r="C28" s="12">
        <v>-947290</v>
      </c>
      <c r="D28" s="2">
        <f t="shared" si="1"/>
        <v>-334977.39000000025</v>
      </c>
      <c r="E28" s="2">
        <v>-13328.16</v>
      </c>
      <c r="F28" s="2">
        <f>D28+$E$5+$E$19+SUM(E21:E28)</f>
        <v>239754.63999999966</v>
      </c>
    </row>
    <row r="29" spans="1:6" hidden="1" outlineLevel="1">
      <c r="A29" s="2" t="s">
        <v>12</v>
      </c>
      <c r="B29" s="2">
        <v>819430.47</v>
      </c>
      <c r="C29" s="12">
        <v>-891047</v>
      </c>
      <c r="D29" s="2">
        <f t="shared" si="1"/>
        <v>-406593.92000000027</v>
      </c>
      <c r="E29" s="2">
        <v>-20051.900000000001</v>
      </c>
      <c r="F29" s="2">
        <f>D29+$E$5+$E$19+SUM(E21:E29)</f>
        <v>148086.20999999964</v>
      </c>
    </row>
    <row r="30" spans="1:6" hidden="1" outlineLevel="1">
      <c r="A30" s="2" t="s">
        <v>13</v>
      </c>
      <c r="B30" s="2">
        <v>628893.67000000004</v>
      </c>
      <c r="C30" s="12">
        <v>-791683</v>
      </c>
      <c r="D30" s="2">
        <f t="shared" si="1"/>
        <v>-569383.25000000023</v>
      </c>
      <c r="E30" s="2">
        <v>-11915.47</v>
      </c>
      <c r="F30" s="2">
        <f>D30+$E$5+$E$19+SUM(E21:E30)</f>
        <v>-26618.590000000317</v>
      </c>
    </row>
    <row r="31" spans="1:6" hidden="1" outlineLevel="1">
      <c r="A31" s="2" t="s">
        <v>14</v>
      </c>
      <c r="B31" s="2">
        <v>501740</v>
      </c>
      <c r="C31" s="12">
        <v>-822609</v>
      </c>
      <c r="D31" s="2">
        <f t="shared" si="1"/>
        <v>-890252.25000000023</v>
      </c>
      <c r="E31" s="2">
        <v>26093.57</v>
      </c>
      <c r="F31" s="2">
        <f>D31+$E$5+$E$19+SUM(E21:E31)</f>
        <v>-321394.02000000031</v>
      </c>
    </row>
    <row r="32" spans="1:6" hidden="1" outlineLevel="1">
      <c r="A32" s="2" t="s">
        <v>15</v>
      </c>
      <c r="B32" s="2">
        <v>1193072.29</v>
      </c>
      <c r="C32" s="12">
        <v>-1090288</v>
      </c>
      <c r="D32" s="2">
        <f t="shared" si="1"/>
        <v>-787467.9600000002</v>
      </c>
      <c r="E32" s="2">
        <v>-278740.07</v>
      </c>
      <c r="F32" s="2">
        <f>D32+$E$5+$E$19+SUM(E21:E32)</f>
        <v>-497349.80000000028</v>
      </c>
    </row>
    <row r="33" spans="1:8" ht="15.75" collapsed="1" thickBot="1">
      <c r="A33" s="4" t="s">
        <v>17</v>
      </c>
      <c r="B33" s="3">
        <f>SUM(B21:B32)</f>
        <v>9518485.0199999996</v>
      </c>
      <c r="C33" s="13">
        <f>SUM(C21:C32)</f>
        <v>-11140249</v>
      </c>
      <c r="D33" s="3">
        <f>+D32</f>
        <v>-787467.9600000002</v>
      </c>
      <c r="E33" s="3">
        <f>SUM(E21:E32)</f>
        <v>-333893.13</v>
      </c>
      <c r="F33" s="3">
        <f>+F32</f>
        <v>-497349.80000000028</v>
      </c>
    </row>
    <row r="34" spans="1:8" ht="10.5" customHeight="1" thickTop="1">
      <c r="A34" s="2"/>
      <c r="B34" s="2"/>
      <c r="C34" s="12"/>
      <c r="D34" s="2"/>
      <c r="E34" s="2"/>
      <c r="F34" s="2"/>
    </row>
    <row r="35" spans="1:8" hidden="1" outlineLevel="1">
      <c r="A35" s="2" t="s">
        <v>5</v>
      </c>
      <c r="B35" s="2">
        <v>546881.9</v>
      </c>
      <c r="C35" s="12">
        <v>-1199506.33</v>
      </c>
      <c r="D35" s="2">
        <f>+D32+B35+C35</f>
        <v>-1440092.3900000001</v>
      </c>
      <c r="E35" s="2">
        <v>50683.9</v>
      </c>
      <c r="F35" s="2">
        <f>D35+$E$5+$E$19+$E$33+E35</f>
        <v>-1099290.3300000003</v>
      </c>
    </row>
    <row r="36" spans="1:8" hidden="1" outlineLevel="1">
      <c r="A36" s="2" t="s">
        <v>6</v>
      </c>
      <c r="B36" s="2">
        <v>553801.29</v>
      </c>
      <c r="C36" s="12">
        <v>-852251</v>
      </c>
      <c r="D36" s="2">
        <f>+D35+B36+C36</f>
        <v>-1738542.1</v>
      </c>
      <c r="E36" s="2">
        <v>91479.360000000001</v>
      </c>
      <c r="F36" s="2">
        <f>D36+$E$5+$E$19+$E$33+SUM(E35:E36)</f>
        <v>-1306260.68</v>
      </c>
    </row>
    <row r="37" spans="1:8" hidden="1" outlineLevel="1">
      <c r="A37" s="2" t="s">
        <v>7</v>
      </c>
      <c r="B37" s="2">
        <v>918815.44</v>
      </c>
      <c r="C37" s="12">
        <v>-846267</v>
      </c>
      <c r="D37" s="2">
        <f t="shared" ref="D37:D46" si="2">+D36+B37+C37</f>
        <v>-1665993.6600000001</v>
      </c>
      <c r="E37" s="2">
        <v>6846.42</v>
      </c>
      <c r="F37" s="19">
        <f>D37+$E$5+$E$19+$E$33+SUM(E35:E37)</f>
        <v>-1226865.8200000003</v>
      </c>
      <c r="G37" s="20"/>
      <c r="H37" s="21"/>
    </row>
    <row r="38" spans="1:8" hidden="1" outlineLevel="1">
      <c r="A38" s="2" t="s">
        <v>8</v>
      </c>
      <c r="B38" s="12">
        <v>546584.64</v>
      </c>
      <c r="C38" s="12">
        <v>-721911</v>
      </c>
      <c r="D38" s="2">
        <f t="shared" si="2"/>
        <v>-1841320.02</v>
      </c>
      <c r="E38" s="2">
        <v>-52825.13</v>
      </c>
      <c r="F38" s="2">
        <f>D38+$E$5+$E$19+$E$33+SUM(E35:E38)</f>
        <v>-1455017.3099999998</v>
      </c>
      <c r="H38" s="15"/>
    </row>
    <row r="39" spans="1:8" hidden="1" outlineLevel="1">
      <c r="A39" s="2" t="s">
        <v>0</v>
      </c>
      <c r="B39" s="12">
        <v>550919.41</v>
      </c>
      <c r="C39" s="12">
        <v>-708222</v>
      </c>
      <c r="D39" s="2">
        <f t="shared" si="2"/>
        <v>-1998622.6099999999</v>
      </c>
      <c r="E39" s="2">
        <v>49037.75</v>
      </c>
      <c r="F39" s="2">
        <f>D39+$E$5+$E$19+$E$33+SUM(E35:E39)</f>
        <v>-1563282.1499999997</v>
      </c>
    </row>
    <row r="40" spans="1:8" hidden="1" outlineLevel="1">
      <c r="A40" s="2" t="s">
        <v>9</v>
      </c>
      <c r="B40" s="12">
        <v>1067562.6299999999</v>
      </c>
      <c r="C40" s="12">
        <v>-781528</v>
      </c>
      <c r="D40" s="2">
        <f t="shared" si="2"/>
        <v>-1712587.98</v>
      </c>
      <c r="E40" s="2">
        <v>-33651.269999999997</v>
      </c>
      <c r="F40" s="2">
        <f>D40+$E$5+$E$19+$E$33+SUM(E35:E40)</f>
        <v>-1310898.7899999998</v>
      </c>
    </row>
    <row r="41" spans="1:8" hidden="1" outlineLevel="1">
      <c r="A41" s="2" t="s">
        <v>10</v>
      </c>
      <c r="B41" s="12">
        <v>587135.29</v>
      </c>
      <c r="C41" s="12">
        <v>-829681</v>
      </c>
      <c r="D41" s="2">
        <f t="shared" si="2"/>
        <v>-1955133.69</v>
      </c>
      <c r="E41" s="2">
        <v>121940.72</v>
      </c>
      <c r="F41" s="2">
        <f>D41+$E$5+$E$19+$E$33+SUM(E35:E41)</f>
        <v>-1431503.7799999998</v>
      </c>
    </row>
    <row r="42" spans="1:8" hidden="1" outlineLevel="1">
      <c r="A42" s="2" t="s">
        <v>11</v>
      </c>
      <c r="B42" s="12">
        <v>716476.04</v>
      </c>
      <c r="C42" s="12">
        <v>-987637</v>
      </c>
      <c r="D42" s="2">
        <f t="shared" si="2"/>
        <v>-2226294.65</v>
      </c>
      <c r="E42" s="2">
        <v>209893.17</v>
      </c>
      <c r="F42" s="2">
        <f>D42+$E$5+$E$19+$E$33+SUM(E35:E42)</f>
        <v>-1492771.5699999998</v>
      </c>
    </row>
    <row r="43" spans="1:8" hidden="1" outlineLevel="1">
      <c r="A43" s="2" t="s">
        <v>12</v>
      </c>
      <c r="B43" s="12">
        <v>948745.33</v>
      </c>
      <c r="C43" s="12">
        <v>-869698</v>
      </c>
      <c r="D43" s="2">
        <f t="shared" si="2"/>
        <v>-2147247.3199999998</v>
      </c>
      <c r="E43" s="2">
        <v>64254.8</v>
      </c>
      <c r="F43" s="2">
        <f>D43+$E$5+$E$19+$E$33+SUM(E35:E43)</f>
        <v>-1349469.4399999997</v>
      </c>
    </row>
    <row r="44" spans="1:8" hidden="1" outlineLevel="1">
      <c r="A44" s="2" t="s">
        <v>13</v>
      </c>
      <c r="B44" s="12">
        <v>799503.88</v>
      </c>
      <c r="C44" s="12">
        <v>-785294</v>
      </c>
      <c r="D44" s="2">
        <f t="shared" si="2"/>
        <v>-2133037.44</v>
      </c>
      <c r="E44" s="2">
        <v>25574.15</v>
      </c>
      <c r="F44" s="2">
        <f>D44+$E$5+$E$19+$E$33+SUM(E35:E44)</f>
        <v>-1309685.4099999997</v>
      </c>
    </row>
    <row r="45" spans="1:8" hidden="1" outlineLevel="1">
      <c r="A45" s="2" t="s">
        <v>14</v>
      </c>
      <c r="B45" s="12">
        <v>1190242.79</v>
      </c>
      <c r="C45" s="12">
        <v>-830779</v>
      </c>
      <c r="D45" s="2">
        <f t="shared" si="2"/>
        <v>-1773573.65</v>
      </c>
      <c r="E45" s="2">
        <v>62166.37</v>
      </c>
      <c r="F45" s="2">
        <f>D45+$E$5+$E$19+$E$33+SUM(E35:E45)</f>
        <v>-888055.24999999977</v>
      </c>
    </row>
    <row r="46" spans="1:8" hidden="1" outlineLevel="1">
      <c r="A46" s="2" t="s">
        <v>15</v>
      </c>
      <c r="B46" s="12">
        <v>2558602.2599999998</v>
      </c>
      <c r="C46" s="12">
        <v>-1050575</v>
      </c>
      <c r="D46" s="2">
        <f t="shared" si="2"/>
        <v>-265546.39000000013</v>
      </c>
      <c r="E46" s="2">
        <v>457509.41</v>
      </c>
      <c r="F46" s="2">
        <f>D46+$E$5+$E$19+$E$33+SUM(E35:E46)</f>
        <v>1077481.4199999997</v>
      </c>
    </row>
    <row r="47" spans="1:8" ht="15.75" collapsed="1" thickBot="1">
      <c r="A47" s="4" t="s">
        <v>18</v>
      </c>
      <c r="B47" s="13">
        <f>SUM(B35:B46)</f>
        <v>10985270.9</v>
      </c>
      <c r="C47" s="13">
        <f>SUM(C35:C46)</f>
        <v>-10463349.33</v>
      </c>
      <c r="D47" s="3">
        <f>+D46</f>
        <v>-265546.39000000013</v>
      </c>
      <c r="E47" s="3">
        <f>SUM(E35:E46)</f>
        <v>1052909.6499999999</v>
      </c>
      <c r="F47" s="3">
        <f>+F46</f>
        <v>1077481.4199999997</v>
      </c>
    </row>
    <row r="48" spans="1:8" ht="10.5" customHeight="1" thickTop="1">
      <c r="A48" s="2"/>
      <c r="B48" s="11"/>
      <c r="C48" s="11"/>
    </row>
    <row r="49" spans="1:20" hidden="1" outlineLevel="1">
      <c r="A49" s="2" t="s">
        <v>5</v>
      </c>
      <c r="B49" s="12">
        <v>434701.94</v>
      </c>
      <c r="C49" s="12">
        <v>-1021573</v>
      </c>
      <c r="D49" s="2">
        <f>+D46+B49+C49</f>
        <v>-852417.45000000019</v>
      </c>
      <c r="E49" s="18">
        <v>-243936.34</v>
      </c>
      <c r="F49" s="2">
        <f>D49+$E$5+$E$19+$E$33+$E$47+E49</f>
        <v>246674.01999999964</v>
      </c>
    </row>
    <row r="50" spans="1:20" hidden="1" outlineLevel="1">
      <c r="A50" s="2" t="s">
        <v>6</v>
      </c>
      <c r="B50" s="12">
        <v>1047571.6</v>
      </c>
      <c r="C50" s="12">
        <v>-886776.3</v>
      </c>
      <c r="D50" s="2">
        <f>+D49+B50+C50</f>
        <v>-691622.15000000026</v>
      </c>
      <c r="E50" s="18">
        <v>-35689.800000000003</v>
      </c>
      <c r="F50" s="2">
        <f>D50+$E$5+$E$19+$E$33+$E$47+SUM(E49:E50)</f>
        <v>371779.51999999955</v>
      </c>
    </row>
    <row r="51" spans="1:20" hidden="1" outlineLevel="1">
      <c r="A51" s="2" t="s">
        <v>7</v>
      </c>
      <c r="B51" s="12">
        <v>1343084.27</v>
      </c>
      <c r="C51" s="12">
        <v>-765986.1</v>
      </c>
      <c r="D51" s="2">
        <f t="shared" ref="D51:D60" si="3">+D50+B51+C51</f>
        <v>-114523.98000000021</v>
      </c>
      <c r="E51" s="18">
        <v>-397443.98</v>
      </c>
      <c r="F51" s="24">
        <f>D51+$E$5+$E$19+$E$33+$E$47+SUM(E49:E51)</f>
        <v>551433.70999999961</v>
      </c>
    </row>
    <row r="52" spans="1:20" ht="14.25" hidden="1" customHeight="1" outlineLevel="1">
      <c r="A52" s="2" t="s">
        <v>8</v>
      </c>
      <c r="B52" s="12">
        <v>1180880.43</v>
      </c>
      <c r="C52" s="12">
        <v>-716950.42</v>
      </c>
      <c r="D52" s="2">
        <f t="shared" si="3"/>
        <v>349406.02999999968</v>
      </c>
      <c r="E52" s="18">
        <v>-275696.56</v>
      </c>
      <c r="F52" s="24">
        <f>D52+$E$5+$E$19+$E$33+$E$47+SUM(E49:E52)</f>
        <v>739667.15999999945</v>
      </c>
    </row>
    <row r="53" spans="1:20" hidden="1" outlineLevel="1">
      <c r="A53" s="2" t="s">
        <v>0</v>
      </c>
      <c r="B53" s="12">
        <v>571483.89</v>
      </c>
      <c r="C53" s="12">
        <v>-735223.15</v>
      </c>
      <c r="D53" s="2">
        <f t="shared" si="3"/>
        <v>185666.76999999967</v>
      </c>
      <c r="E53" s="18">
        <v>502427.7</v>
      </c>
      <c r="F53" s="24">
        <f>D53+$E$5+$E$19+$E$33+$E$47+SUM(E49:E53)</f>
        <v>1078355.5999999996</v>
      </c>
    </row>
    <row r="54" spans="1:20" hidden="1" outlineLevel="1">
      <c r="A54" s="2" t="s">
        <v>9</v>
      </c>
      <c r="B54" s="12">
        <v>1049210.82</v>
      </c>
      <c r="C54" s="12">
        <v>-805633.56</v>
      </c>
      <c r="D54" s="2">
        <f t="shared" si="3"/>
        <v>429244.0299999998</v>
      </c>
      <c r="E54" s="18">
        <v>-65455.12</v>
      </c>
      <c r="F54" s="12">
        <f>D54+$E$5+$E$19+$E$33+$E$47+SUM(E49:E54)</f>
        <v>1256477.74</v>
      </c>
      <c r="H54" s="17"/>
    </row>
    <row r="55" spans="1:20" hidden="1" outlineLevel="1">
      <c r="A55" s="2" t="s">
        <v>10</v>
      </c>
      <c r="B55" s="12">
        <v>987492.18</v>
      </c>
      <c r="C55" s="12">
        <v>-1013351.12</v>
      </c>
      <c r="D55" s="2">
        <f t="shared" si="3"/>
        <v>403385.08999999997</v>
      </c>
      <c r="E55" s="18">
        <v>-52827.65</v>
      </c>
      <c r="F55" s="2">
        <f>D55+$E$5+$E$19+$E$33+$E$47+SUM(E49:E55)</f>
        <v>1177791.1499999999</v>
      </c>
    </row>
    <row r="56" spans="1:20" hidden="1" outlineLevel="1">
      <c r="A56" s="2" t="s">
        <v>11</v>
      </c>
      <c r="B56" s="12">
        <v>777200.68</v>
      </c>
      <c r="C56" s="12">
        <v>-934306.55</v>
      </c>
      <c r="D56" s="2">
        <f t="shared" si="3"/>
        <v>246279.21999999997</v>
      </c>
      <c r="E56" s="18">
        <v>56954.65</v>
      </c>
      <c r="F56" s="2">
        <f>D56+$E$5+$E$19+$E$33+$E$47+SUM(E49:E56)</f>
        <v>1077639.93</v>
      </c>
    </row>
    <row r="57" spans="1:20" hidden="1" outlineLevel="1">
      <c r="A57" s="2" t="s">
        <v>12</v>
      </c>
      <c r="B57" s="12">
        <v>1127417.8400000001</v>
      </c>
      <c r="C57" s="12">
        <v>-952828.13</v>
      </c>
      <c r="D57" s="2">
        <f t="shared" si="3"/>
        <v>420868.93000000005</v>
      </c>
      <c r="E57" s="18">
        <v>-104042.09</v>
      </c>
      <c r="F57" s="2">
        <f>D57+$E$5+$E$19+$E$33+$E$47+SUM(E49:E57)</f>
        <v>1148187.5499999998</v>
      </c>
    </row>
    <row r="58" spans="1:20" hidden="1" outlineLevel="1">
      <c r="A58" s="2" t="s">
        <v>13</v>
      </c>
      <c r="B58" s="12">
        <v>850563.5</v>
      </c>
      <c r="C58" s="12">
        <v>-809876.43</v>
      </c>
      <c r="D58" s="2">
        <f t="shared" si="3"/>
        <v>461556.00000000012</v>
      </c>
      <c r="E58" s="18">
        <v>248690.64</v>
      </c>
      <c r="F58" s="2">
        <f>D58+$E$5+$E$19+$E$33+$E$47+SUM(E49:E58)</f>
        <v>1437565.2600000002</v>
      </c>
    </row>
    <row r="59" spans="1:20" hidden="1" outlineLevel="1">
      <c r="A59" s="2" t="s">
        <v>14</v>
      </c>
      <c r="B59" s="12">
        <v>867733.6</v>
      </c>
      <c r="C59" s="12">
        <v>-831156.09</v>
      </c>
      <c r="D59" s="2">
        <f t="shared" si="3"/>
        <v>498133.51000000013</v>
      </c>
      <c r="E59" s="18">
        <v>-58923.68</v>
      </c>
      <c r="F59" s="2">
        <f>D59+$E$5+$E$19+$E$33+$E$47+SUM(E49:E59)</f>
        <v>1415219.09</v>
      </c>
    </row>
    <row r="60" spans="1:20" hidden="1" outlineLevel="1">
      <c r="A60" s="2" t="s">
        <v>15</v>
      </c>
      <c r="B60" s="12">
        <v>1755149.99</v>
      </c>
      <c r="C60" s="12">
        <v>-1057447.76</v>
      </c>
      <c r="D60" s="2">
        <f t="shared" si="3"/>
        <v>1195835.74</v>
      </c>
      <c r="E60" s="18">
        <v>-192095.89</v>
      </c>
      <c r="F60" s="2">
        <f>D60+$E$5+$E$19+$E$33+$E$47+SUM(E49:E60)</f>
        <v>1920825.43</v>
      </c>
      <c r="O60" s="17"/>
    </row>
    <row r="61" spans="1:20" ht="15.75" collapsed="1" thickBot="1">
      <c r="A61" s="4" t="s">
        <v>19</v>
      </c>
      <c r="B61" s="13">
        <f>SUM(B49:B60)</f>
        <v>11992490.74</v>
      </c>
      <c r="C61" s="13">
        <f>SUM(C49:C60)</f>
        <v>-10531108.609999999</v>
      </c>
      <c r="D61" s="3">
        <f>+D60</f>
        <v>1195835.74</v>
      </c>
      <c r="E61" s="3">
        <f>SUM(E49:E60)</f>
        <v>-618038.11999999988</v>
      </c>
      <c r="F61" s="3">
        <f>+F60</f>
        <v>1920825.43</v>
      </c>
      <c r="K61" s="17"/>
      <c r="N61" s="17"/>
      <c r="O61" s="33"/>
      <c r="Q61" s="27"/>
      <c r="R61" s="17"/>
    </row>
    <row r="62" spans="1:20" ht="8.25" customHeight="1" thickTop="1">
      <c r="A62" s="2"/>
      <c r="B62" s="11"/>
      <c r="C62" s="11"/>
      <c r="K62" s="29"/>
      <c r="L62" s="30"/>
      <c r="M62" s="25"/>
      <c r="N62" s="32"/>
      <c r="O62" s="30"/>
      <c r="R62" s="25"/>
      <c r="S62" s="26"/>
      <c r="T62" s="25"/>
    </row>
    <row r="63" spans="1:20" hidden="1" outlineLevel="1">
      <c r="A63" s="2" t="s">
        <v>5</v>
      </c>
      <c r="B63" s="12">
        <v>662873.81999999995</v>
      </c>
      <c r="C63" s="12">
        <v>-1123601.33</v>
      </c>
      <c r="D63" s="2">
        <f>+D60+B63+C63</f>
        <v>735108.23</v>
      </c>
      <c r="E63" s="18">
        <v>282256.57</v>
      </c>
      <c r="F63" s="2">
        <f>D63+$E$5+$E$19+$E$33+$E$47+E63+$E$61</f>
        <v>1742354.49</v>
      </c>
      <c r="L63" s="27"/>
      <c r="O63" s="27"/>
      <c r="S63" s="27"/>
      <c r="T63" s="25"/>
    </row>
    <row r="64" spans="1:20" hidden="1" outlineLevel="1">
      <c r="A64" s="2" t="s">
        <v>6</v>
      </c>
      <c r="B64" s="12">
        <v>792700.18</v>
      </c>
      <c r="C64" s="12">
        <v>-925215.21</v>
      </c>
      <c r="D64" s="2">
        <f>+D63+B64+C64</f>
        <v>602593.20000000019</v>
      </c>
      <c r="E64" s="18">
        <v>-283374.17</v>
      </c>
      <c r="F64" s="2">
        <f>D64+$E$5+$E$19+$E$33+$E$47+$E$61+SUM(E63:E64)</f>
        <v>1326465.2900000005</v>
      </c>
      <c r="L64" s="27"/>
      <c r="O64" s="27"/>
      <c r="S64" s="27"/>
      <c r="T64" s="25"/>
    </row>
    <row r="65" spans="1:20" hidden="1" outlineLevel="1">
      <c r="A65" s="2" t="s">
        <v>7</v>
      </c>
      <c r="B65" s="12">
        <v>677187.72</v>
      </c>
      <c r="C65" s="12">
        <v>-810190.54</v>
      </c>
      <c r="D65" s="2">
        <f t="shared" ref="D65:D74" si="4">+D64+B65+C65</f>
        <v>469590.38000000012</v>
      </c>
      <c r="E65" s="18">
        <v>244706.38</v>
      </c>
      <c r="F65" s="24">
        <f>D65+$E$5+$E$19+$E$33+$E$47+$E$61+SUM(E63:E65)</f>
        <v>1438168.85</v>
      </c>
      <c r="G65" s="20"/>
      <c r="L65" s="27"/>
      <c r="O65" s="27"/>
      <c r="S65" s="27"/>
      <c r="T65" s="25"/>
    </row>
    <row r="66" spans="1:20" hidden="1" outlineLevel="1">
      <c r="A66" s="2" t="s">
        <v>8</v>
      </c>
      <c r="B66" s="12">
        <v>536607.44999999995</v>
      </c>
      <c r="C66" s="12">
        <v>-734411.94</v>
      </c>
      <c r="D66" s="2">
        <f t="shared" si="4"/>
        <v>271785.89000000013</v>
      </c>
      <c r="E66" s="18">
        <v>46409.27</v>
      </c>
      <c r="F66" s="24">
        <f>D66+$E$5+$E$19+$E$33+$E$47+$E$61+SUM(E63:E66)</f>
        <v>1286773.6300000001</v>
      </c>
      <c r="L66" s="27"/>
      <c r="O66" s="27"/>
      <c r="S66" s="27"/>
      <c r="T66" s="25"/>
    </row>
    <row r="67" spans="1:20" hidden="1" outlineLevel="1">
      <c r="A67" s="2" t="s">
        <v>0</v>
      </c>
      <c r="B67" s="12">
        <v>1171437.3600000001</v>
      </c>
      <c r="C67" s="12">
        <v>-753252.94</v>
      </c>
      <c r="D67" s="2">
        <f t="shared" si="4"/>
        <v>689970.31000000029</v>
      </c>
      <c r="E67" s="18">
        <v>32046.78</v>
      </c>
      <c r="F67" s="24">
        <f>D67+$E$5+$E$19+$E$33+$E$47+$E$61+SUM(E63:E67)</f>
        <v>1737004.8300000003</v>
      </c>
      <c r="L67" s="27"/>
      <c r="O67" s="27"/>
      <c r="S67" s="27"/>
      <c r="T67" s="25"/>
    </row>
    <row r="68" spans="1:20" hidden="1" outlineLevel="1">
      <c r="A68" s="2" t="s">
        <v>9</v>
      </c>
      <c r="B68" s="12">
        <v>903666</v>
      </c>
      <c r="C68" s="12">
        <v>-811915.85</v>
      </c>
      <c r="D68" s="2">
        <f t="shared" si="4"/>
        <v>781720.46000000031</v>
      </c>
      <c r="E68" s="18">
        <v>234052.05</v>
      </c>
      <c r="F68" s="24">
        <f>D68+$E$5+$E$19+$E$33+$E$47+$E$61+SUM(E63:E68)</f>
        <v>2062807.0300000007</v>
      </c>
      <c r="L68" s="28"/>
      <c r="O68" s="28"/>
      <c r="S68" s="27"/>
      <c r="T68" s="25"/>
    </row>
    <row r="69" spans="1:20" hidden="1" outlineLevel="1">
      <c r="A69" s="2" t="s">
        <v>10</v>
      </c>
      <c r="B69" s="12">
        <v>987844.8</v>
      </c>
      <c r="C69" s="12">
        <v>-837367.06</v>
      </c>
      <c r="D69" s="2">
        <f t="shared" si="4"/>
        <v>932198.20000000019</v>
      </c>
      <c r="E69" s="18">
        <v>-17401.66</v>
      </c>
      <c r="F69" s="24">
        <f>D69+$E$5+$E$19+$E$33+$E$47+$E$61+SUM(E63:E69)</f>
        <v>2195883.1100000003</v>
      </c>
      <c r="H69" s="17"/>
      <c r="L69" s="28"/>
      <c r="O69" s="28"/>
      <c r="S69" s="27"/>
    </row>
    <row r="70" spans="1:20" hidden="1" outlineLevel="1">
      <c r="A70" s="2" t="s">
        <v>11</v>
      </c>
      <c r="B70" s="12">
        <v>1043229.3</v>
      </c>
      <c r="C70" s="12">
        <v>-1019474.43</v>
      </c>
      <c r="D70" s="2">
        <f t="shared" si="4"/>
        <v>955953.07000000018</v>
      </c>
      <c r="E70" s="18">
        <v>-175664.62</v>
      </c>
      <c r="F70" s="24">
        <f>D70+$E$5+$E$19+$E$33+$E$47+$E$61+SUM(E63:E70)</f>
        <v>2043973.3600000006</v>
      </c>
      <c r="K70" s="17"/>
      <c r="L70" s="31"/>
      <c r="N70" s="17"/>
      <c r="O70" s="31"/>
      <c r="S70" s="27"/>
    </row>
    <row r="71" spans="1:20" hidden="1" outlineLevel="1">
      <c r="A71" s="2" t="s">
        <v>12</v>
      </c>
      <c r="B71" s="12">
        <v>1094241.3600000001</v>
      </c>
      <c r="C71" s="12">
        <v>-1057355.26</v>
      </c>
      <c r="D71" s="2">
        <f t="shared" si="4"/>
        <v>992839.17000000016</v>
      </c>
      <c r="E71" s="18">
        <v>-527229.31000000006</v>
      </c>
      <c r="F71" s="24">
        <f>D71+$E$5+$E$19+$E$33+$E$47+$E$61+SUM(E63:E71)</f>
        <v>1553630.1500000001</v>
      </c>
      <c r="S71" s="27"/>
    </row>
    <row r="72" spans="1:20" hidden="1" outlineLevel="1">
      <c r="A72" s="2" t="s">
        <v>13</v>
      </c>
      <c r="B72" s="12">
        <v>687103.13</v>
      </c>
      <c r="C72" s="12">
        <v>-971425.77</v>
      </c>
      <c r="D72" s="2">
        <f t="shared" si="4"/>
        <v>708516.53000000026</v>
      </c>
      <c r="E72" s="18">
        <v>281378.45</v>
      </c>
      <c r="F72" s="24">
        <f>D72+$E$5+$E$19+$E$33+$E$47+$E$61+SUM(E63:E72)</f>
        <v>1550685.9600000004</v>
      </c>
      <c r="L72" s="27"/>
      <c r="O72" s="27"/>
      <c r="S72" s="27"/>
    </row>
    <row r="73" spans="1:20" hidden="1" outlineLevel="1">
      <c r="A73" s="2" t="s">
        <v>14</v>
      </c>
      <c r="B73" s="12">
        <v>1095979.49</v>
      </c>
      <c r="C73" s="12">
        <v>-979113.35</v>
      </c>
      <c r="D73" s="2">
        <f t="shared" si="4"/>
        <v>825382.67000000027</v>
      </c>
      <c r="E73" s="18">
        <v>6409.31</v>
      </c>
      <c r="F73" s="24">
        <f>D73+$E$5+$E$19+$E$33+$E$47+$E$61+SUM(E63:E73)</f>
        <v>1673961.4100000006</v>
      </c>
      <c r="L73" s="27"/>
      <c r="O73" s="27"/>
      <c r="S73" s="27"/>
    </row>
    <row r="74" spans="1:20" hidden="1" outlineLevel="1">
      <c r="A74" s="2" t="s">
        <v>15</v>
      </c>
      <c r="B74" s="12">
        <v>1726781.91</v>
      </c>
      <c r="C74" s="12">
        <v>-1229348.6200000001</v>
      </c>
      <c r="D74" s="2">
        <f t="shared" si="4"/>
        <v>1322815.96</v>
      </c>
      <c r="E74" s="18">
        <v>304512.34999999998</v>
      </c>
      <c r="F74" s="24">
        <f>D74+$E$5+$E$19+$E$33+$E$47+$E$61+SUM(E63:E74)</f>
        <v>2475907.0500000003</v>
      </c>
      <c r="L74" s="27"/>
      <c r="O74" s="27"/>
      <c r="S74" s="28"/>
    </row>
    <row r="75" spans="1:20" ht="15.75" collapsed="1" thickBot="1">
      <c r="A75" s="4" t="s">
        <v>25</v>
      </c>
      <c r="B75" s="3">
        <f>SUM(B63:B74)</f>
        <v>11379652.520000001</v>
      </c>
      <c r="C75" s="3">
        <f>SUM(C63:C74)</f>
        <v>-11252672.299999997</v>
      </c>
      <c r="D75" s="3">
        <f>+D74</f>
        <v>1322815.96</v>
      </c>
      <c r="E75" s="3">
        <f>SUM(E63:E74)</f>
        <v>428101.4</v>
      </c>
      <c r="F75" s="3">
        <f>+F74</f>
        <v>2475907.0500000003</v>
      </c>
      <c r="L75" s="27"/>
      <c r="O75" s="27"/>
    </row>
    <row r="76" spans="1:20" ht="15.75" thickTop="1">
      <c r="A76" s="2"/>
      <c r="L76" s="27"/>
      <c r="O76" s="27"/>
    </row>
    <row r="77" spans="1:20" outlineLevel="1">
      <c r="A77" s="2" t="s">
        <v>5</v>
      </c>
      <c r="B77" s="12">
        <v>1150972.43</v>
      </c>
      <c r="C77" s="12">
        <v>-1523018.81</v>
      </c>
      <c r="D77" s="2">
        <f>+D74+B77+C77</f>
        <v>950769.57999999961</v>
      </c>
      <c r="E77" s="18">
        <v>-458874.48</v>
      </c>
      <c r="F77" s="2">
        <f>D77+$E$5+$E$19+$E$33+$E$47+E77+E75+E61</f>
        <v>1644986.1899999997</v>
      </c>
      <c r="L77" s="27"/>
      <c r="O77" s="27"/>
      <c r="S77" s="27"/>
      <c r="T77" s="25"/>
    </row>
    <row r="78" spans="1:20" outlineLevel="1">
      <c r="A78" s="2" t="s">
        <v>6</v>
      </c>
      <c r="B78" s="12">
        <v>578636.99</v>
      </c>
      <c r="C78" s="12">
        <v>-1324980.28</v>
      </c>
      <c r="D78" s="2">
        <f>+D77+B78+C78</f>
        <v>204426.28999999957</v>
      </c>
      <c r="E78" s="18">
        <v>172695.23</v>
      </c>
      <c r="F78" s="2">
        <f>D78+$E$5+$E$19+$E$33+$E$47+$E$61+$E$75+SUM(E77:E78)</f>
        <v>1071338.1299999994</v>
      </c>
      <c r="L78" s="27"/>
      <c r="O78" s="27"/>
      <c r="S78" s="27"/>
      <c r="T78" s="25"/>
    </row>
    <row r="79" spans="1:20" outlineLevel="1">
      <c r="A79" s="2" t="s">
        <v>7</v>
      </c>
      <c r="B79" s="12">
        <v>751796.72</v>
      </c>
      <c r="C79" s="12">
        <v>-1091487.93</v>
      </c>
      <c r="D79" s="2">
        <f t="shared" ref="D79:D83" si="5">+D78+B79+C79</f>
        <v>-135264.92000000039</v>
      </c>
      <c r="E79" s="18">
        <v>-135103.99</v>
      </c>
      <c r="F79" s="24">
        <f>D79+$E$5+$E$19+$E$33+$E$47+$E$61+$E$75+SUM(E77:E79)</f>
        <v>596542.92999999959</v>
      </c>
      <c r="G79" s="20"/>
      <c r="L79" s="27"/>
      <c r="O79" s="27"/>
      <c r="S79" s="27"/>
      <c r="T79" s="25"/>
    </row>
    <row r="80" spans="1:20" outlineLevel="1">
      <c r="A80" s="2" t="s">
        <v>8</v>
      </c>
      <c r="B80" s="12">
        <v>955356.5</v>
      </c>
      <c r="C80" s="12">
        <v>-894774.18</v>
      </c>
      <c r="D80" s="2">
        <f t="shared" si="5"/>
        <v>-74682.600000000442</v>
      </c>
      <c r="E80" s="18">
        <v>346209.61</v>
      </c>
      <c r="F80" s="24">
        <f>D80+$E$5+$E$19+$E$33+$E$47+$E$61+$E$75+SUM(E77:E80)</f>
        <v>1003334.8599999998</v>
      </c>
      <c r="L80" s="27"/>
      <c r="O80" s="27"/>
      <c r="S80" s="27"/>
      <c r="T80" s="25"/>
    </row>
    <row r="81" spans="1:20" outlineLevel="1">
      <c r="A81" s="2" t="s">
        <v>0</v>
      </c>
      <c r="B81" s="12">
        <v>1011604.46</v>
      </c>
      <c r="C81" s="12">
        <v>-877103.11</v>
      </c>
      <c r="D81" s="2">
        <f t="shared" si="5"/>
        <v>59818.749999999534</v>
      </c>
      <c r="E81" s="18">
        <v>-246905.60000000001</v>
      </c>
      <c r="F81" s="2">
        <f>D81+$E$5+$E$19+$E$33+$E$47+$E$61+$E$75+SUM(E77:E81)</f>
        <v>890930.6099999994</v>
      </c>
      <c r="L81" s="27"/>
      <c r="O81" s="27"/>
      <c r="S81" s="27"/>
      <c r="T81" s="25"/>
    </row>
    <row r="82" spans="1:20" outlineLevel="1">
      <c r="A82" s="2" t="s">
        <v>9</v>
      </c>
      <c r="B82" s="12">
        <v>971755.43</v>
      </c>
      <c r="C82" s="12">
        <v>-941012.68</v>
      </c>
      <c r="D82" s="2">
        <f t="shared" si="5"/>
        <v>90561.499999999534</v>
      </c>
      <c r="E82" s="18">
        <v>-166906.35</v>
      </c>
      <c r="F82" s="2">
        <f>D82+$E$5+$E$19+$E$33+$E$47+$E$61+$E$75+SUM(E77:E82)</f>
        <v>754767.00999999943</v>
      </c>
      <c r="L82" s="28"/>
      <c r="O82" s="28"/>
      <c r="S82" s="27"/>
      <c r="T82" s="25"/>
    </row>
    <row r="83" spans="1:20" outlineLevel="1">
      <c r="A83" s="2" t="s">
        <v>10</v>
      </c>
      <c r="B83" s="12">
        <v>780352.63</v>
      </c>
      <c r="C83" s="12">
        <v>-1092621.31</v>
      </c>
      <c r="D83" s="2">
        <f t="shared" si="5"/>
        <v>-221707.18000000052</v>
      </c>
      <c r="E83" s="18">
        <v>499361.73</v>
      </c>
      <c r="F83" s="12">
        <f>D83+$E$5+$E$19+$E$33+$E$47+$E$61+$E$75+SUM(E77:E83)</f>
        <v>941860.05999999959</v>
      </c>
      <c r="L83" s="28"/>
      <c r="O83" s="28"/>
      <c r="S83" s="27"/>
    </row>
    <row r="84" spans="1:20" outlineLevel="1">
      <c r="A84" s="2" t="s">
        <v>11</v>
      </c>
      <c r="B84" s="12">
        <v>857569.22</v>
      </c>
      <c r="C84" s="12">
        <v>-1228474.28</v>
      </c>
      <c r="D84" s="2">
        <f t="shared" ref="D84:D88" si="6">+D83+B84+C84</f>
        <v>-592612.24000000057</v>
      </c>
      <c r="E84" s="18">
        <v>-520125.06</v>
      </c>
      <c r="F84" s="12">
        <f>D84+$E$5+$E$19+$E$33+$E$47+$E$61+$E$75+SUM(E77:E84)</f>
        <v>50829.93999999942</v>
      </c>
      <c r="K84" s="17"/>
      <c r="L84" s="31"/>
      <c r="N84" s="17"/>
      <c r="O84" s="31"/>
      <c r="S84" s="27"/>
    </row>
    <row r="85" spans="1:20" outlineLevel="1">
      <c r="A85" s="2" t="s">
        <v>12</v>
      </c>
      <c r="B85" s="12">
        <v>853021.97</v>
      </c>
      <c r="C85" s="12">
        <v>-1175826.6000000001</v>
      </c>
      <c r="D85" s="2">
        <f t="shared" si="6"/>
        <v>-915416.87000000069</v>
      </c>
      <c r="E85" s="18">
        <v>209840.47</v>
      </c>
      <c r="F85" s="12">
        <f>D85+$E$5+$E$19+$E$33+$E$47+$E$61+$E$75+SUM(E77:E85)</f>
        <v>-62134.220000000671</v>
      </c>
      <c r="S85" s="27"/>
    </row>
    <row r="86" spans="1:20" outlineLevel="1">
      <c r="A86" s="2" t="s">
        <v>13</v>
      </c>
      <c r="B86" s="12">
        <v>449404.59</v>
      </c>
      <c r="C86" s="12">
        <v>-1031795.29</v>
      </c>
      <c r="D86" s="2">
        <f t="shared" si="6"/>
        <v>-1497807.5700000008</v>
      </c>
      <c r="E86" s="18">
        <v>41216.400000000001</v>
      </c>
      <c r="F86" s="12">
        <f>D86+$E$5+$E$19+$E$33+$E$47+$E$61+$E$75+SUM(E77:E86)</f>
        <v>-603308.52000000072</v>
      </c>
      <c r="L86" s="27"/>
      <c r="O86" s="27"/>
      <c r="S86" s="27"/>
    </row>
    <row r="87" spans="1:20" outlineLevel="1">
      <c r="A87" s="2" t="s">
        <v>14</v>
      </c>
      <c r="B87" s="12">
        <v>1005391.26</v>
      </c>
      <c r="C87" s="12">
        <v>-1140114.8799999999</v>
      </c>
      <c r="D87" s="2">
        <f t="shared" si="6"/>
        <v>-1632531.1900000006</v>
      </c>
      <c r="E87" s="18">
        <v>255011.49</v>
      </c>
      <c r="F87" s="12">
        <f>D87+$E$5+$E$19+$E$33+$E$47+$E$61+$E$75+SUM(E77:E87)</f>
        <v>-483020.65000000061</v>
      </c>
      <c r="L87" s="27"/>
      <c r="O87" s="27"/>
      <c r="S87" s="27"/>
    </row>
    <row r="88" spans="1:20" outlineLevel="1">
      <c r="A88" s="2" t="s">
        <v>15</v>
      </c>
      <c r="B88" s="12">
        <v>1942431.12</v>
      </c>
      <c r="C88" s="12">
        <v>-1351980.6</v>
      </c>
      <c r="D88" s="2">
        <f t="shared" si="6"/>
        <v>-1042080.6700000006</v>
      </c>
      <c r="E88" s="18">
        <v>-15825.82</v>
      </c>
      <c r="F88" s="12">
        <f>D88+$E$5+$E$19+$E$33+$E$47+$E$61+$E$75+SUM(E77:E88)</f>
        <v>91604.049999999377</v>
      </c>
      <c r="L88" s="27"/>
      <c r="O88" s="27"/>
      <c r="S88" s="28"/>
    </row>
    <row r="89" spans="1:20" ht="15.75" thickBot="1">
      <c r="A89" s="4" t="s">
        <v>26</v>
      </c>
      <c r="B89" s="3">
        <f>SUM(B77:B88)</f>
        <v>11308293.32</v>
      </c>
      <c r="C89" s="3">
        <f>SUM(C77:C88)</f>
        <v>-13673189.949999997</v>
      </c>
      <c r="D89" s="3"/>
      <c r="E89" s="3">
        <f>SUM(E77:E88)</f>
        <v>-19406.369999999959</v>
      </c>
      <c r="F89" s="3">
        <f>+F88</f>
        <v>91604.049999999377</v>
      </c>
      <c r="L89" s="27"/>
      <c r="O89" s="27"/>
    </row>
    <row r="90" spans="1:20" ht="15.75" thickTop="1">
      <c r="A90" s="2"/>
      <c r="L90" s="27"/>
      <c r="O90" s="27"/>
    </row>
    <row r="91" spans="1:20">
      <c r="A91" s="2" t="s">
        <v>5</v>
      </c>
      <c r="B91" s="12">
        <v>782124.44</v>
      </c>
      <c r="C91" s="12">
        <v>-1402608.38</v>
      </c>
      <c r="D91" s="2">
        <f>+D88+B91+C91</f>
        <v>-1662564.6100000006</v>
      </c>
      <c r="E91" s="18">
        <v>36424.94</v>
      </c>
      <c r="F91" s="2">
        <f>D91+$E$5+$E$19+$E$33+$E$47+$E$61+$E$75+$E$89+E91</f>
        <v>-492454.95000000059</v>
      </c>
      <c r="L91" s="27"/>
      <c r="O91" s="27"/>
    </row>
    <row r="92" spans="1:20">
      <c r="A92" s="2" t="s">
        <v>6</v>
      </c>
      <c r="B92" s="12">
        <v>615786.66</v>
      </c>
      <c r="C92" s="12">
        <v>-1181693.8799999999</v>
      </c>
      <c r="D92" s="2">
        <f>+D91+B92+C92</f>
        <v>-2228471.8300000005</v>
      </c>
      <c r="E92" s="18">
        <v>-210504.64</v>
      </c>
      <c r="F92" s="2">
        <f>D92+$E$5+$E$19+$E$33+$E$47+$E$61+$E$75+$E$89+SUM(E91:E92)</f>
        <v>-1268866.81</v>
      </c>
      <c r="L92" s="27"/>
      <c r="O92" s="27"/>
    </row>
    <row r="93" spans="1:20">
      <c r="A93" s="2" t="s">
        <v>7</v>
      </c>
      <c r="B93" s="12">
        <v>1175326.8500000001</v>
      </c>
      <c r="C93" s="12">
        <v>-1132853.32</v>
      </c>
      <c r="D93" s="2">
        <f t="shared" ref="D93:D102" si="7">+D92+B93+C93</f>
        <v>-2185998.3000000007</v>
      </c>
      <c r="E93" s="18">
        <v>-152347.63</v>
      </c>
      <c r="F93" s="24">
        <f>D93+$E$5+$E$19+$E$33+$E$47+$E$61+$E$75+$E$89+SUM(E91:E93)</f>
        <v>-1378740.9100000006</v>
      </c>
      <c r="L93" s="27"/>
      <c r="O93" s="27"/>
    </row>
    <row r="94" spans="1:20" ht="15.75" thickBot="1">
      <c r="A94" s="2" t="s">
        <v>8</v>
      </c>
      <c r="B94" s="12">
        <v>683461.22</v>
      </c>
      <c r="C94" s="12">
        <v>-959094.14</v>
      </c>
      <c r="D94" s="2">
        <f t="shared" si="7"/>
        <v>-2461631.2200000007</v>
      </c>
      <c r="E94" s="18">
        <v>247621.48</v>
      </c>
      <c r="F94" s="34">
        <f>D94+$E$5+$E$19+$E$33+$E$47+$E$61+$E$75+$E$89+SUM(E91:E94)</f>
        <v>-1406752.3500000003</v>
      </c>
      <c r="H94" s="16" t="s">
        <v>22</v>
      </c>
      <c r="I94" s="11"/>
      <c r="J94" s="11"/>
      <c r="K94" s="11"/>
      <c r="L94" s="35"/>
      <c r="O94" s="27"/>
    </row>
    <row r="95" spans="1:20">
      <c r="A95" s="2" t="s">
        <v>0</v>
      </c>
      <c r="B95" s="1">
        <v>1160785.4000320004</v>
      </c>
      <c r="C95" s="1">
        <v>-880701.2194812604</v>
      </c>
      <c r="D95" s="2">
        <f t="shared" si="7"/>
        <v>-2181547.0394492606</v>
      </c>
      <c r="F95" s="2">
        <f>D95+$E$5+$E$19+$E$33+$E$47+$E$61+$E$75+$E$89+SUM(E91:E95)</f>
        <v>-1126668.1694492605</v>
      </c>
      <c r="H95" s="15" t="s">
        <v>23</v>
      </c>
      <c r="L95" s="27"/>
      <c r="O95" s="27"/>
    </row>
    <row r="96" spans="1:20">
      <c r="A96" s="2" t="s">
        <v>9</v>
      </c>
      <c r="B96" s="1">
        <v>993266.12469199987</v>
      </c>
      <c r="C96" s="1">
        <v>-944872.96348011913</v>
      </c>
      <c r="D96" s="2">
        <f t="shared" si="7"/>
        <v>-2133153.8782373797</v>
      </c>
      <c r="F96" s="2">
        <f>D96+$E$5+$E$19+$E$33+$E$47+$E$61+$E$75+E89+SUM(E91:E96)</f>
        <v>-1078275.0082373796</v>
      </c>
      <c r="L96" s="27"/>
      <c r="O96" s="27"/>
    </row>
    <row r="97" spans="1:15">
      <c r="A97" s="2" t="s">
        <v>10</v>
      </c>
      <c r="B97" s="1">
        <v>868981.69725600013</v>
      </c>
      <c r="C97" s="1">
        <v>-1097103.5322725195</v>
      </c>
      <c r="D97" s="2">
        <f t="shared" si="7"/>
        <v>-2361275.713253899</v>
      </c>
      <c r="F97" s="14">
        <f>D97+$E$5+$E$19+$E$33+$E$47+$E$61+$E$75+$E$89+SUM(E91:E97)</f>
        <v>-1306396.8432538987</v>
      </c>
      <c r="H97" s="17"/>
      <c r="L97" s="27"/>
      <c r="O97" s="27"/>
    </row>
    <row r="98" spans="1:15">
      <c r="A98" s="2" t="s">
        <v>11</v>
      </c>
      <c r="B98" s="1">
        <v>691068.67105999996</v>
      </c>
      <c r="C98" s="1">
        <v>-1233513.8071707024</v>
      </c>
      <c r="D98" s="2">
        <f t="shared" si="7"/>
        <v>-2903720.8493646011</v>
      </c>
      <c r="F98" s="12">
        <f>D98+$E$5+$E$19+$E$33+$E$47+$E$61+$E$75+$E$89+SUM(E91:E98)</f>
        <v>-1848841.9793646007</v>
      </c>
      <c r="L98" s="27"/>
      <c r="O98" s="27"/>
    </row>
    <row r="99" spans="1:15">
      <c r="A99" s="2" t="s">
        <v>12</v>
      </c>
      <c r="B99" s="1">
        <v>950647.03592800011</v>
      </c>
      <c r="C99" s="1">
        <v>-1180650.1524302019</v>
      </c>
      <c r="D99" s="2">
        <f t="shared" si="7"/>
        <v>-3133723.9658668027</v>
      </c>
      <c r="F99" s="12">
        <f>D99+$E$5+$E$19+$E$33+$E$47+$E$61+$E$75+E89+SUM(E91:E99)</f>
        <v>-2078845.0958668028</v>
      </c>
      <c r="L99" s="27"/>
      <c r="O99" s="27"/>
    </row>
    <row r="100" spans="1:15">
      <c r="A100" s="2" t="s">
        <v>13</v>
      </c>
      <c r="B100" s="1">
        <v>695835.15679200005</v>
      </c>
      <c r="C100" s="1">
        <v>-1036027.9878132237</v>
      </c>
      <c r="D100" s="2">
        <f t="shared" si="7"/>
        <v>-3473916.7968880264</v>
      </c>
      <c r="F100" s="12">
        <f>D100+$E$5+$E$19+$E$33+$E$47+$E$61+$E$75+$E$89+SUM(E91:E100)</f>
        <v>-2419037.9268880263</v>
      </c>
      <c r="L100" s="27"/>
      <c r="O100" s="27"/>
    </row>
    <row r="101" spans="1:15">
      <c r="A101" s="2" t="s">
        <v>14</v>
      </c>
      <c r="B101" s="1">
        <v>968759.7835479998</v>
      </c>
      <c r="C101" s="1">
        <v>-1144791.9334874216</v>
      </c>
      <c r="D101" s="2">
        <f t="shared" si="7"/>
        <v>-3649948.946827448</v>
      </c>
      <c r="F101" s="12">
        <f>D101+$E$5+$E$19+$E$33+$E$47+$E$61+$E$75+$E$89+SUM(E91:E101)</f>
        <v>-2595070.0768274479</v>
      </c>
      <c r="L101" s="27"/>
      <c r="O101" s="27"/>
    </row>
    <row r="102" spans="1:15">
      <c r="A102" s="2" t="s">
        <v>15</v>
      </c>
      <c r="B102" s="1">
        <v>1498061.1606920001</v>
      </c>
      <c r="C102" s="1">
        <v>-1357526.7828374316</v>
      </c>
      <c r="D102" s="2">
        <f t="shared" si="7"/>
        <v>-3509414.56897288</v>
      </c>
      <c r="F102" s="12">
        <f>D102+$E$5+$E$19+$E$33+$E$47+$E$61+$E$75+$E$89+SUM(E91:E102)</f>
        <v>-2454535.6989728799</v>
      </c>
      <c r="L102" s="27"/>
      <c r="O102" s="27"/>
    </row>
    <row r="103" spans="1:15" ht="15.75" thickBot="1">
      <c r="A103" s="4" t="s">
        <v>28</v>
      </c>
      <c r="B103" s="3">
        <f>SUM(B91:B102)</f>
        <v>11084104.199999999</v>
      </c>
      <c r="C103" s="3">
        <f>SUM(C91:C102)</f>
        <v>-13551438.098972877</v>
      </c>
      <c r="D103" s="3"/>
      <c r="E103" s="3">
        <f>SUM(E91:E102)</f>
        <v>-78805.850000000006</v>
      </c>
      <c r="F103" s="3"/>
      <c r="L103" s="27"/>
      <c r="O103" s="27"/>
    </row>
    <row r="104" spans="1:15" ht="15.75" thickTop="1">
      <c r="A104" s="2"/>
      <c r="L104" s="27"/>
      <c r="O104" s="27"/>
    </row>
    <row r="105" spans="1:15">
      <c r="A105" s="2" t="s">
        <v>5</v>
      </c>
      <c r="B105" s="1">
        <v>684331.00000000012</v>
      </c>
      <c r="C105" s="1">
        <v>-1525402.8365410322</v>
      </c>
      <c r="D105" s="2">
        <f>+D102+B105+C105</f>
        <v>-4350486.4055139124</v>
      </c>
      <c r="E105" s="18"/>
      <c r="F105" s="2">
        <f>D105+$E$5+$E$19+$E$33+$E$47+$E$61+$E$75+E105+$E$103+$E$89</f>
        <v>-3295607.5355139123</v>
      </c>
      <c r="L105" s="27"/>
      <c r="O105" s="27"/>
    </row>
    <row r="106" spans="1:15">
      <c r="A106" s="2" t="s">
        <v>6</v>
      </c>
      <c r="B106" s="1">
        <v>708772.01</v>
      </c>
      <c r="C106" s="1">
        <v>-1327054.3109529496</v>
      </c>
      <c r="D106" s="2">
        <f>+D105+B106+C106</f>
        <v>-4968768.706466862</v>
      </c>
      <c r="E106" s="18"/>
      <c r="F106" s="2">
        <f>D106+$E$5+$E$19+$E$33+$E$47+$E$61+$E$75+$E$89+$E$103+SUM(E105:E106)</f>
        <v>-3913889.8364668619</v>
      </c>
      <c r="L106" s="27"/>
      <c r="O106" s="27"/>
    </row>
    <row r="107" spans="1:15">
      <c r="A107" s="2" t="s">
        <v>7</v>
      </c>
      <c r="B107" s="1">
        <v>786637.3</v>
      </c>
      <c r="C107" s="1">
        <v>-1093196.4684482783</v>
      </c>
      <c r="D107" s="2">
        <f t="shared" ref="D107:D110" si="8">+D106+B107+C107</f>
        <v>-5275327.8749151407</v>
      </c>
      <c r="E107" s="18"/>
      <c r="F107" s="24">
        <f>D107+$E$5+$E$19+$E$33+$E$47+$E$61+$E$75+$E$89+$E$103+SUM(E105:E107)</f>
        <v>-4220449.0049151406</v>
      </c>
      <c r="L107" s="27"/>
      <c r="O107" s="27"/>
    </row>
    <row r="108" spans="1:15">
      <c r="A108" s="2" t="s">
        <v>8</v>
      </c>
      <c r="B108" s="1">
        <v>622150.60000000009</v>
      </c>
      <c r="C108" s="1">
        <v>-896174.79657764442</v>
      </c>
      <c r="D108" s="2">
        <f t="shared" si="8"/>
        <v>-5549352.0714927847</v>
      </c>
      <c r="F108" s="24">
        <f>D108+$E$5+$E$19+$E$33+$E$47+$E$61+$E$75+$E$89+$E$103+SUM(E105:E108)</f>
        <v>-4494473.2014927845</v>
      </c>
      <c r="I108" s="11"/>
      <c r="L108" s="27"/>
      <c r="O108" s="27"/>
    </row>
    <row r="109" spans="1:15">
      <c r="A109" s="2" t="s">
        <v>0</v>
      </c>
      <c r="B109" s="1">
        <v>1206014.8400000001</v>
      </c>
      <c r="C109" s="1">
        <v>-878476.06552735949</v>
      </c>
      <c r="D109" s="2">
        <f t="shared" si="8"/>
        <v>-5221813.2970201448</v>
      </c>
      <c r="F109" s="2">
        <f>D109+$E$5+$E$19+$E$33+$E$47+$E$61+$E$75+$E$89+$E$103+SUM(E105:E109)</f>
        <v>-4166934.4270201456</v>
      </c>
      <c r="L109" s="27"/>
      <c r="O109" s="27"/>
    </row>
    <row r="110" spans="1:15">
      <c r="A110" s="2" t="s">
        <v>9</v>
      </c>
      <c r="B110" s="1">
        <v>1021312.43</v>
      </c>
      <c r="C110" s="1">
        <v>-942485.67507388734</v>
      </c>
      <c r="D110" s="2">
        <f t="shared" si="8"/>
        <v>-5142986.5420940323</v>
      </c>
      <c r="F110" s="36">
        <f>D110+$E$5+$E$19+$E$33+$E$47+$E$61+$E$75+$E$89+$E$103+SUM(E105:E110)</f>
        <v>-4088107.6720940322</v>
      </c>
      <c r="H110" s="38" t="s">
        <v>24</v>
      </c>
      <c r="I110" s="38"/>
      <c r="J110" s="38"/>
      <c r="L110" s="27"/>
      <c r="O110" s="27"/>
    </row>
    <row r="111" spans="1:15">
      <c r="A111" s="2" t="s">
        <v>10</v>
      </c>
      <c r="B111" s="12"/>
      <c r="C111" s="12"/>
      <c r="D111" s="12"/>
      <c r="E111" s="11"/>
      <c r="F111" s="14"/>
      <c r="H111" s="11"/>
      <c r="I111" s="11"/>
      <c r="J111" s="11"/>
      <c r="K111" s="11"/>
      <c r="L111" s="27"/>
      <c r="O111" s="27"/>
    </row>
    <row r="112" spans="1:15">
      <c r="A112" s="2" t="s">
        <v>11</v>
      </c>
      <c r="B112" s="12"/>
      <c r="C112" s="12"/>
      <c r="D112" s="12"/>
      <c r="E112" s="11"/>
      <c r="F112" s="14"/>
      <c r="L112" s="27"/>
      <c r="O112" s="27"/>
    </row>
    <row r="113" spans="1:15">
      <c r="A113" s="2" t="s">
        <v>12</v>
      </c>
      <c r="B113" s="12"/>
      <c r="C113" s="12"/>
      <c r="D113" s="12"/>
      <c r="E113" s="11"/>
      <c r="F113" s="14"/>
      <c r="L113" s="27"/>
      <c r="O113" s="27"/>
    </row>
    <row r="114" spans="1:15">
      <c r="A114" s="2" t="s">
        <v>13</v>
      </c>
      <c r="B114" s="12"/>
      <c r="C114" s="12"/>
      <c r="D114" s="12"/>
      <c r="E114" s="11"/>
      <c r="F114" s="14"/>
      <c r="L114" s="27"/>
      <c r="O114" s="27"/>
    </row>
    <row r="115" spans="1:15">
      <c r="A115" s="2" t="s">
        <v>14</v>
      </c>
      <c r="B115" s="12"/>
      <c r="C115" s="12"/>
      <c r="D115" s="12"/>
      <c r="E115" s="11"/>
      <c r="F115" s="14"/>
      <c r="L115" s="27"/>
      <c r="O115" s="27"/>
    </row>
    <row r="116" spans="1:15">
      <c r="A116" s="2" t="s">
        <v>15</v>
      </c>
      <c r="B116" s="12"/>
      <c r="C116" s="12"/>
      <c r="D116" s="12"/>
      <c r="E116" s="11"/>
      <c r="F116" s="14"/>
      <c r="L116" s="27"/>
      <c r="O116" s="27"/>
    </row>
    <row r="117" spans="1:15" ht="15.75" thickBot="1">
      <c r="A117" s="4" t="s">
        <v>29</v>
      </c>
      <c r="B117" s="3">
        <f>SUM(B105:B116)</f>
        <v>5029218.1800000006</v>
      </c>
      <c r="C117" s="3">
        <f>SUM(C105:C116)</f>
        <v>-6662790.153121152</v>
      </c>
      <c r="D117" s="3"/>
      <c r="E117" s="3">
        <f>SUM(E105:E116)</f>
        <v>0</v>
      </c>
      <c r="F117" s="3"/>
      <c r="L117" s="27"/>
      <c r="O117" s="27"/>
    </row>
    <row r="118" spans="1:15" ht="15.75" thickTop="1">
      <c r="A118" s="2"/>
      <c r="L118" s="27"/>
      <c r="O118" s="27"/>
    </row>
    <row r="119" spans="1:15">
      <c r="D119" s="23" t="s">
        <v>30</v>
      </c>
      <c r="E119" s="22">
        <f>+E61+E47+E33+E19+E5+E75+E89+E103</f>
        <v>1054878.8699999999</v>
      </c>
      <c r="L119" s="27"/>
      <c r="O119" s="27"/>
    </row>
    <row r="120" spans="1:15">
      <c r="L120" s="27"/>
      <c r="O120" s="27"/>
    </row>
    <row r="121" spans="1:15">
      <c r="K121" s="17"/>
      <c r="L121" s="31"/>
      <c r="N121" s="17"/>
      <c r="O121" s="31"/>
    </row>
  </sheetData>
  <mergeCells count="3">
    <mergeCell ref="A1:F1"/>
    <mergeCell ref="A2:F2"/>
    <mergeCell ref="H110:J110"/>
  </mergeCells>
  <pageMargins left="0.7" right="0.7" top="0.75" bottom="0.75" header="0.3" footer="0.3"/>
  <pageSetup scale="77" orientation="portrait" r:id="rId1"/>
  <ignoredErrors>
    <ignoredError sqref="F22 F36:F45 F50:F51 F52:F59 F64 F65:F73 F7:F17 F23:F31 F78:F79 F80:F87 F92:F93" formulaRange="1"/>
    <ignoredError sqref="D19:D6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EE521A02458B4EA60B14C10E10A965" ma:contentTypeVersion="76" ma:contentTypeDescription="" ma:contentTypeScope="" ma:versionID="59ad58209d45396c105995e80c79188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2018-06-01T07:00:00+00:00</OpenedDate>
    <SignificantOrder xmlns="dc463f71-b30c-4ab2-9473-d307f9d35888">false</SignificantOrder>
    <Date1 xmlns="dc463f71-b30c-4ab2-9473-d307f9d35888">2018-06-01T07:00:00+00:00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180493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058402-ED9E-4E10-ABF1-B5EFABB733B5}"/>
</file>

<file path=customXml/itemProps2.xml><?xml version="1.0" encoding="utf-8"?>
<ds:datastoreItem xmlns:ds="http://schemas.openxmlformats.org/officeDocument/2006/customXml" ds:itemID="{CEDAD474-A8AA-4DCB-ADDB-CC9F0ABCAA76}"/>
</file>

<file path=customXml/itemProps3.xml><?xml version="1.0" encoding="utf-8"?>
<ds:datastoreItem xmlns:ds="http://schemas.openxmlformats.org/officeDocument/2006/customXml" ds:itemID="{85A0592B-5504-4100-A300-CD525130D38B}"/>
</file>

<file path=customXml/itemProps4.xml><?xml version="1.0" encoding="utf-8"?>
<ds:datastoreItem xmlns:ds="http://schemas.openxmlformats.org/officeDocument/2006/customXml" ds:itemID="{D457A274-F0F4-4846-856B-AF60435BFB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SBC Balancing Acct-current 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2018-06-01T00:16:53Z</dcterms:created>
  <dcterms:modified xsi:type="dcterms:W3CDTF">2018-06-01T16:21:31Z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0x0101006E56B4D1795A2E4DB2F0B01679ED314A0017EE521A02458B4EA60B14C10E10A965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