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90" windowWidth="28395" windowHeight="13800" activeTab="5"/>
  </bookViews>
  <sheets>
    <sheet name="JAP-3 P1" sheetId="3" r:id="rId1"/>
    <sheet name="JAP-3 P2" sheetId="2" r:id="rId2"/>
    <sheet name="JAP-4" sheetId="1" r:id="rId3"/>
    <sheet name="JAP-5" sheetId="5" r:id="rId4"/>
    <sheet name="JAP-6" sheetId="6" r:id="rId5"/>
    <sheet name="JAP-7" sheetId="7" r:id="rId6"/>
    <sheet name="JAP-8" sheetId="4" r:id="rId7"/>
  </sheets>
  <externalReferences>
    <externalReference r:id="rId8"/>
    <externalReference r:id="rId9"/>
    <externalReference r:id="rId10"/>
  </externalReferences>
  <definedNames>
    <definedName name="___www1" hidden="1">{#N/A,#N/A,FALSE,"schA"}</definedName>
    <definedName name="__123Graph_D" hidden="1">#REF!</definedName>
    <definedName name="__123Graph_ECURRENT" hidden="1">[1]ConsolidatingPL!#REF!</definedName>
    <definedName name="__six6" hidden="1">{#N/A,#N/A,FALSE,"CRPT";#N/A,#N/A,FALSE,"TREND";#N/A,#N/A,FALSE,"%Curve"}</definedName>
    <definedName name="__www1" hidden="1">{#N/A,#N/A,FALSE,"schA"}</definedName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ASE">[2]INPUTS!$C$11</definedName>
    <definedName name="CBWorkbookPriority" hidden="1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ffTax">[2]INPUTS!$F$36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TAX">[2]INPUTS!$F$35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qq" hidden="1">{#N/A,#N/A,FALSE,"schA"}</definedName>
    <definedName name="ResRCF">[2]INPUTS!$F$44</definedName>
    <definedName name="ResUnc">[2]INPUTS!$F$39</definedName>
    <definedName name="ROD">[2]INPUTS!$F$30</definedName>
    <definedName name="ROR">[2]INPUTS!$F$29</definedName>
    <definedName name="SAPBEXhrIndnt" hidden="1">"Wide"</definedName>
    <definedName name="SAPsysID" hidden="1">"708C5W7SBKP804JT78WJ0JNKI"</definedName>
    <definedName name="SAPwbID" hidden="1">"ARS"</definedName>
    <definedName name="six" hidden="1">{#N/A,#N/A,FALSE,"Drill Sites";"WP 212",#N/A,FALSE,"MWAG EOR";"WP 213",#N/A,FALSE,"MWAG EOR";#N/A,#N/A,FALSE,"Misc. Facility";#N/A,#N/A,FALSE,"WWTP"}</definedName>
    <definedName name="STAX">[2]INPUTS!$F$34</definedName>
    <definedName name="t" hidden="1">{#N/A,#N/A,FALSE,"CESTSUM";#N/A,#N/A,FALSE,"est sum A";#N/A,#N/A,FALSE,"est detail A"}</definedName>
    <definedName name="tem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Temp1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e" hidden="1">{#N/A,#N/A,FALSE,"Pg 6b CustCount_Gas";#N/A,#N/A,FALSE,"QA";#N/A,#N/A,FALSE,"Report";#N/A,#N/A,FALSE,"forecast"}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25725"/>
</workbook>
</file>

<file path=xl/calcChain.xml><?xml version="1.0" encoding="utf-8"?>
<calcChain xmlns="http://schemas.openxmlformats.org/spreadsheetml/2006/main">
  <c r="A12" i="4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C14"/>
  <c r="D17"/>
  <c r="C17" s="1"/>
  <c r="E17"/>
  <c r="D18"/>
  <c r="C18" s="1"/>
  <c r="E18"/>
  <c r="D19"/>
  <c r="C19" s="1"/>
  <c r="E19"/>
  <c r="E20"/>
  <c r="C21"/>
  <c r="E21"/>
  <c r="G25"/>
  <c r="I25"/>
  <c r="K25"/>
  <c r="M25"/>
  <c r="O25"/>
  <c r="E29"/>
  <c r="F32"/>
  <c r="F25" s="1"/>
  <c r="F27" s="1"/>
  <c r="G32"/>
  <c r="H32"/>
  <c r="H25" s="1"/>
  <c r="H27" s="1"/>
  <c r="H28" s="1"/>
  <c r="H29" s="1"/>
  <c r="I32"/>
  <c r="J32"/>
  <c r="J25" s="1"/>
  <c r="J27" s="1"/>
  <c r="J28" s="1"/>
  <c r="J29" s="1"/>
  <c r="K32"/>
  <c r="L32"/>
  <c r="L25" s="1"/>
  <c r="L27" s="1"/>
  <c r="L28" s="1"/>
  <c r="L29" s="1"/>
  <c r="M32"/>
  <c r="N32"/>
  <c r="N25" s="1"/>
  <c r="N27" s="1"/>
  <c r="N28" s="1"/>
  <c r="N29" s="1"/>
  <c r="O32"/>
  <c r="P32"/>
  <c r="P25" s="1"/>
  <c r="P27" s="1"/>
  <c r="P28" s="1"/>
  <c r="P29" s="1"/>
  <c r="F33"/>
  <c r="F26" s="1"/>
  <c r="G33"/>
  <c r="G26" s="1"/>
  <c r="G27" s="1"/>
  <c r="G28" s="1"/>
  <c r="G29" s="1"/>
  <c r="H33"/>
  <c r="H26" s="1"/>
  <c r="I33"/>
  <c r="I26" s="1"/>
  <c r="I27" s="1"/>
  <c r="I28" s="1"/>
  <c r="I29" s="1"/>
  <c r="J33"/>
  <c r="J26" s="1"/>
  <c r="K33"/>
  <c r="K26" s="1"/>
  <c r="K27" s="1"/>
  <c r="K28" s="1"/>
  <c r="K29" s="1"/>
  <c r="L33"/>
  <c r="L26" s="1"/>
  <c r="M33"/>
  <c r="M26" s="1"/>
  <c r="M27" s="1"/>
  <c r="M28" s="1"/>
  <c r="M29" s="1"/>
  <c r="N33"/>
  <c r="N26" s="1"/>
  <c r="O33"/>
  <c r="O26" s="1"/>
  <c r="O27" s="1"/>
  <c r="O28" s="1"/>
  <c r="O29" s="1"/>
  <c r="P33"/>
  <c r="P26" s="1"/>
  <c r="F34"/>
  <c r="G34"/>
  <c r="H34"/>
  <c r="H35" s="1"/>
  <c r="I34"/>
  <c r="J34"/>
  <c r="J35" s="1"/>
  <c r="K34"/>
  <c r="L34"/>
  <c r="L35" s="1"/>
  <c r="M34"/>
  <c r="N34"/>
  <c r="N35" s="1"/>
  <c r="O34"/>
  <c r="P34"/>
  <c r="P35" s="1"/>
  <c r="G35"/>
  <c r="I35"/>
  <c r="K35"/>
  <c r="M35"/>
  <c r="O35"/>
  <c r="E38"/>
  <c r="D21" l="1"/>
  <c r="D20"/>
  <c r="D36" l="1"/>
  <c r="D38" s="1"/>
  <c r="I36"/>
  <c r="I38" s="1"/>
  <c r="K36"/>
  <c r="K38" s="1"/>
  <c r="C38"/>
  <c r="G36"/>
  <c r="G38" s="1"/>
  <c r="M36"/>
  <c r="M38" s="1"/>
  <c r="O36"/>
  <c r="O38" s="1"/>
  <c r="J36"/>
  <c r="J38" s="1"/>
  <c r="N36"/>
  <c r="N38" s="1"/>
  <c r="H36"/>
  <c r="H38" s="1"/>
  <c r="L36"/>
  <c r="L38" s="1"/>
  <c r="P36"/>
  <c r="P38" s="1"/>
</calcChain>
</file>

<file path=xl/sharedStrings.xml><?xml version="1.0" encoding="utf-8"?>
<sst xmlns="http://schemas.openxmlformats.org/spreadsheetml/2006/main" count="316" uniqueCount="191">
  <si>
    <t>Overall Allocation of Credit</t>
  </si>
  <si>
    <t>Credit Allocated on High-Voltage</t>
  </si>
  <si>
    <t>High-Voltage Allocation Factor</t>
  </si>
  <si>
    <t>Net Plant</t>
  </si>
  <si>
    <t>Accumulated Depreciation</t>
  </si>
  <si>
    <t>Gross Plant</t>
  </si>
  <si>
    <t>High-Voltage Distribution</t>
  </si>
  <si>
    <t>Credit Allocated on Low-Voltage</t>
  </si>
  <si>
    <t>Low-Voltage Allocation Factor</t>
  </si>
  <si>
    <t>Low-Voltage Distribution</t>
  </si>
  <si>
    <t>Allocation of Credit Across Rate Classes based on PSE 2011 GRC Results</t>
  </si>
  <si>
    <t>Credit to Customers</t>
  </si>
  <si>
    <t>% of Total</t>
  </si>
  <si>
    <t>Allocation of Credit to Low-Voltage and High-Voltage Distribution Based on Closing Plant Data</t>
  </si>
  <si>
    <t>Credit to Customer</t>
  </si>
  <si>
    <t>Customer Share</t>
  </si>
  <si>
    <t>Total Gain on Sale to JPUD</t>
  </si>
  <si>
    <t>Calculation of Credit to Customers</t>
  </si>
  <si>
    <t>(o)</t>
  </si>
  <si>
    <t>(n)</t>
  </si>
  <si>
    <t>(m)</t>
  </si>
  <si>
    <t>(l)</t>
  </si>
  <si>
    <t>(k)</t>
  </si>
  <si>
    <t>(j)</t>
  </si>
  <si>
    <t>(i)</t>
  </si>
  <si>
    <t>(h)</t>
  </si>
  <si>
    <t>(g)</t>
  </si>
  <si>
    <t>(f)</t>
  </si>
  <si>
    <r>
      <t>(e)=</t>
    </r>
    <r>
      <rPr>
        <sz val="11"/>
        <color theme="1"/>
        <rFont val="Calibri"/>
        <family val="2"/>
      </rPr>
      <t>Σ</t>
    </r>
    <r>
      <rPr>
        <sz val="12.1"/>
        <color theme="1"/>
        <rFont val="Calibri"/>
        <family val="2"/>
      </rPr>
      <t>((f) thru (o))</t>
    </r>
  </si>
  <si>
    <t>(d)</t>
  </si>
  <si>
    <t>(c)</t>
  </si>
  <si>
    <t>(b)</t>
  </si>
  <si>
    <t>(a)</t>
  </si>
  <si>
    <t>Firm Resale /
Special Contract</t>
  </si>
  <si>
    <t>Lighting
Sch 50-59</t>
  </si>
  <si>
    <t>Choice /
Retail Wheeling
Sch 448/449</t>
  </si>
  <si>
    <t>High Volt
Sch 46/49</t>
  </si>
  <si>
    <t>Campus
Sch 40</t>
  </si>
  <si>
    <t>Pri Volt
Sch 31/35/43</t>
  </si>
  <si>
    <t>Sec Volt
Sch 26
(kW &gt; 350)</t>
  </si>
  <si>
    <t>Sec Volt
Sch 25
(kW &gt; 50 &amp; &lt; 350)</t>
  </si>
  <si>
    <t>Sec Volt
Sch 24
(kW&lt; 50)</t>
  </si>
  <si>
    <t>Residential
Sch 7</t>
  </si>
  <si>
    <t>Total System</t>
  </si>
  <si>
    <t>Description</t>
  </si>
  <si>
    <t>Line No.</t>
  </si>
  <si>
    <t>Jefferson Service Territory</t>
  </si>
  <si>
    <t>Allocation of Gain (Credit) to Customers</t>
  </si>
  <si>
    <t>Puget Sound Energy</t>
  </si>
  <si>
    <t>Page 1 of 1</t>
  </si>
  <si>
    <t>Exhibit No.___(JAP-8)</t>
  </si>
  <si>
    <t>Exhibit No.___(JAP-3)</t>
  </si>
  <si>
    <t>Page 2 of 2</t>
  </si>
  <si>
    <t>PUGET SOUND ENERGY</t>
  </si>
  <si>
    <t>PSE ERF-RELATED REVENUES AND EXPENSES WITHOUT JEFFERSON COUNTY</t>
  </si>
  <si>
    <t>SCENARIO 2 - DIRECTLY ASSIGNED AND ALLOCATED REVENUES AND EXPENSES TO JEFFERSON COUNTY</t>
  </si>
  <si>
    <t>FOR THE TWELVE MONTHS ENDED JUNE 30, 2012</t>
  </si>
  <si>
    <t>LINE</t>
  </si>
  <si>
    <t>EXPEDITED</t>
  </si>
  <si>
    <t>TOTAL LESS</t>
  </si>
  <si>
    <t>ALLOCATION</t>
  </si>
  <si>
    <t>NO.</t>
  </si>
  <si>
    <t>RATE FILING</t>
  </si>
  <si>
    <t>JEFFERSON</t>
  </si>
  <si>
    <t>FACTOR</t>
  </si>
  <si>
    <t>RATE</t>
  </si>
  <si>
    <t>A</t>
  </si>
  <si>
    <t>B</t>
  </si>
  <si>
    <t>C = A - B</t>
  </si>
  <si>
    <t>D</t>
  </si>
  <si>
    <t>E</t>
  </si>
  <si>
    <t>OPERATING REVENUES</t>
  </si>
  <si>
    <t>SALES TO CUSTOMERS</t>
  </si>
  <si>
    <t>Direct</t>
  </si>
  <si>
    <t>RESALE SALES-FIRM/SPECIAL CONTRACT</t>
  </si>
  <si>
    <t>SALES TO OTHER UTILITIES</t>
  </si>
  <si>
    <t>OTHER OPERATING REVENUES</t>
  </si>
  <si>
    <t>TOTAL OPERATING REVENUES</t>
  </si>
  <si>
    <t>OPERATING REVENUE DEDUCTIONS:</t>
  </si>
  <si>
    <t>POWER COSTS:</t>
  </si>
  <si>
    <t xml:space="preserve"> FUEL</t>
  </si>
  <si>
    <t xml:space="preserve"> PURCHASED AND INTERCHANGED</t>
  </si>
  <si>
    <t xml:space="preserve"> WHEELING</t>
  </si>
  <si>
    <t xml:space="preserve"> RESIDENTIAL EXCHANGE</t>
  </si>
  <si>
    <t>TOTAL PRODUCTION EXPENSES</t>
  </si>
  <si>
    <t>OTHER POWER SUPPLY EXPENSES</t>
  </si>
  <si>
    <t>TRANSMISSION EXPENSE</t>
  </si>
  <si>
    <t>Peak Credit</t>
  </si>
  <si>
    <t>DISTRIBUTION EXPENSE</t>
  </si>
  <si>
    <t>CUSTOMER ACCTS EXPENSES</t>
  </si>
  <si>
    <t>Customer</t>
  </si>
  <si>
    <t>CUSTOMER SERVICE EXPENSES</t>
  </si>
  <si>
    <t>CONSERVATION AMORTIZATION</t>
  </si>
  <si>
    <t>ADMIN &amp; GENERAL EXPENSE</t>
  </si>
  <si>
    <t>Other O&amp;M</t>
  </si>
  <si>
    <t>DEPRECIATION</t>
  </si>
  <si>
    <t>AMORTIZATION</t>
  </si>
  <si>
    <t>AMORTIZ OF PROPERTY GAIN/LOSS</t>
  </si>
  <si>
    <t>OTHER OPERATING EXPENSES</t>
  </si>
  <si>
    <t>ASC 815</t>
  </si>
  <si>
    <t>TAXES OTHER THAN INCOME TAXES</t>
  </si>
  <si>
    <t>Calculated</t>
  </si>
  <si>
    <t>INCOME TAXES</t>
  </si>
  <si>
    <t>DEFERRED INCOME TAXES</t>
  </si>
  <si>
    <t>TOTAL OPERATING REV. DEDUCT.</t>
  </si>
  <si>
    <t>NET OPERATING INCOME</t>
  </si>
  <si>
    <t xml:space="preserve">RATE BASE </t>
  </si>
  <si>
    <t>RATE OF RETURN</t>
  </si>
  <si>
    <t>RATE BASE:</t>
  </si>
  <si>
    <t>GROSS UTILITY PLANT IN SERVICE</t>
  </si>
  <si>
    <t>ACCUM DEPR AND AMORT</t>
  </si>
  <si>
    <t xml:space="preserve">  DEFERRED DEBITS AND CREDITS</t>
  </si>
  <si>
    <t xml:space="preserve">  DEFERRED TAXES</t>
  </si>
  <si>
    <t xml:space="preserve">  ALLOWANCE FOR WORKING CAPITAL</t>
  </si>
  <si>
    <t xml:space="preserve">  OTHER</t>
  </si>
  <si>
    <t>TOTAL RATE BASE</t>
  </si>
  <si>
    <t>ALLOWED RATE OF RETURN</t>
  </si>
  <si>
    <t>ALLOWED OPERATING INCOME</t>
  </si>
  <si>
    <t>OPERATING INCOME DEFICIENCY/(SURPLUS)</t>
  </si>
  <si>
    <t>CONVERSION FACTOR</t>
  </si>
  <si>
    <t>REVENUE DEFICIENCY/(SURPLUS)</t>
  </si>
  <si>
    <t>Page 1 of 2</t>
  </si>
  <si>
    <t>SCENARIO 1 - DIRECTLY ASSIGNED REVENUES AND EXPENSES TO JEFFERSON COUNTY</t>
  </si>
  <si>
    <t>Exhibit No.___(JAP-4)</t>
  </si>
  <si>
    <t>DEVELOPMENT OF ERF REVENUE IN JEFFERSON COUNTY</t>
  </si>
  <si>
    <t>LINE NO.</t>
  </si>
  <si>
    <t>DESCRIPTION</t>
  </si>
  <si>
    <t>ERF UNIT COST</t>
  </si>
  <si>
    <t>KWH SALES</t>
  </si>
  <si>
    <t>ERF REVENUE</t>
  </si>
  <si>
    <t>(¢/kWh)</t>
  </si>
  <si>
    <t>Residential</t>
  </si>
  <si>
    <t>Secondary Voltage Schedule 24</t>
  </si>
  <si>
    <t>Secondary Voltage Schedules 25 &amp; 29</t>
  </si>
  <si>
    <t>Secondary Voltage Schedule 26</t>
  </si>
  <si>
    <t>Primary Voltage Schedule 31</t>
  </si>
  <si>
    <t>Primary Voltage Schedule 43</t>
  </si>
  <si>
    <t>Lighting Schedules 50-59</t>
  </si>
  <si>
    <t>Total</t>
  </si>
  <si>
    <t>Exhibit No.___(JAP-5)</t>
  </si>
  <si>
    <t>DEVELOPMENT OF ALLOCATION FACTORS</t>
  </si>
  <si>
    <t>PSE SYSTEM</t>
  </si>
  <si>
    <t>ALLOCATION FACTOR</t>
  </si>
  <si>
    <t>Customer Count - June 2012</t>
  </si>
  <si>
    <t>Source</t>
  </si>
  <si>
    <t>CDARS - a11a</t>
  </si>
  <si>
    <t>Gross Utility Plant</t>
  </si>
  <si>
    <t>KJB-03</t>
  </si>
  <si>
    <t>Plant Acct. Records</t>
  </si>
  <si>
    <t>Accum Depreciation</t>
  </si>
  <si>
    <t>Subtotal Net Plant</t>
  </si>
  <si>
    <t>Estimated Peak Credit Allocator</t>
  </si>
  <si>
    <t>PI Data Historian</t>
  </si>
  <si>
    <t>Exhibit No.___(JAP-6)</t>
  </si>
  <si>
    <t xml:space="preserve">PCA REVENUE VS ALLOCATED POWER COST IN JEFFERSON COUNTY </t>
  </si>
  <si>
    <t>PCA UNIT COST</t>
  </si>
  <si>
    <t>PCA REVENUE</t>
  </si>
  <si>
    <t>Total PCA Revenue in Jefferson</t>
  </si>
  <si>
    <t>Total System PCA Revenue</t>
  </si>
  <si>
    <t>Jefferson PCA Revenue as % of Total System</t>
  </si>
  <si>
    <t>Jefferson Peak Credit % Allocation</t>
  </si>
  <si>
    <t>Jefferson County Power Cost Surplus/(Deficiency)</t>
  </si>
  <si>
    <t>Exhibit No.___(JAP-7)</t>
  </si>
  <si>
    <t>Cumulative</t>
  </si>
  <si>
    <t>Incremental Power Costs (Excl. Existing Plant)</t>
  </si>
  <si>
    <t>Lost JeffCo</t>
  </si>
  <si>
    <t>Net</t>
  </si>
  <si>
    <t>NPV of Net</t>
  </si>
  <si>
    <t>JeffCo</t>
  </si>
  <si>
    <t>Growth Rates</t>
  </si>
  <si>
    <t>Row</t>
  </si>
  <si>
    <t>Year</t>
  </si>
  <si>
    <t>With JeffCo</t>
  </si>
  <si>
    <t>Without JeffCo</t>
  </si>
  <si>
    <t>Avoided</t>
  </si>
  <si>
    <t>PCA Revenue</t>
  </si>
  <si>
    <t>Benefit</t>
  </si>
  <si>
    <t>Loads</t>
  </si>
  <si>
    <t>JeffCo Load</t>
  </si>
  <si>
    <t>PCA Rates</t>
  </si>
  <si>
    <t>(c)=(a)-(b)</t>
  </si>
  <si>
    <t>(e)=(c)-(d)</t>
  </si>
  <si>
    <t>(f)=NPV(e)</t>
  </si>
  <si>
    <t>NPV</t>
  </si>
  <si>
    <t>Levelized</t>
  </si>
  <si>
    <t>JeffCo PCA Revenue (12M Ending 06/30/12)</t>
  </si>
  <si>
    <t>JeffCo MWh (12M Ending 06/30/12)</t>
  </si>
  <si>
    <t>Average Effective PCA Rate ($/MWh)</t>
  </si>
  <si>
    <t>2013 PCORC % Rate Change (RY Beginning 11/1/13)</t>
  </si>
  <si>
    <t>Adjusted Effective PCA Rate ($/MWh)</t>
  </si>
  <si>
    <t>Note: All revenue figures in $000's.</t>
  </si>
</sst>
</file>

<file path=xl/styles.xml><?xml version="1.0" encoding="utf-8"?>
<styleSheet xmlns="http://schemas.openxmlformats.org/spreadsheetml/2006/main">
  <numFmts count="29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.00000_);_(* \(#,##0.00000\);_(* &quot;-&quot;??_);_(@_)"/>
    <numFmt numFmtId="166" formatCode="0.000000"/>
    <numFmt numFmtId="167" formatCode="0.0000000"/>
    <numFmt numFmtId="168" formatCode="0000"/>
    <numFmt numFmtId="169" formatCode="000000"/>
    <numFmt numFmtId="170" formatCode="d\.mmm\.yy"/>
    <numFmt numFmtId="171" formatCode="#."/>
    <numFmt numFmtId="172" formatCode="_(* ###0_);_(* \(###0\);_(* &quot;-&quot;_);_(@_)"/>
    <numFmt numFmtId="173" formatCode="_([$€-2]* #,##0.00_);_([$€-2]* \(#,##0.00\);_([$€-2]* &quot;-&quot;??_)"/>
    <numFmt numFmtId="174" formatCode="_(&quot;$&quot;* #,##0.0_);_(&quot;$&quot;* \(#,##0.0\);_(&quot;$&quot;* &quot;-&quot;??_);_(@_)"/>
    <numFmt numFmtId="175" formatCode="0.0000_);\(0.0000\)"/>
    <numFmt numFmtId="176" formatCode="0.00_)"/>
    <numFmt numFmtId="177" formatCode="&quot;$&quot;#,##0;\-&quot;$&quot;#,##0"/>
    <numFmt numFmtId="178" formatCode="0.0%"/>
    <numFmt numFmtId="179" formatCode="_(&quot;$&quot;* #,##0.0000_);_(&quot;$&quot;* \(#,##0.0000\);_(&quot;$&quot;* &quot;-&quot;????_);_(@_)"/>
    <numFmt numFmtId="180" formatCode="_(* #,##0_);_(* \(#,##0\);_(* &quot;-&quot;??_);_(@_)"/>
    <numFmt numFmtId="181" formatCode="_(* #,##0.0_);_(* \(#,##0.0\);_(* &quot;-&quot;_);_(@_)"/>
    <numFmt numFmtId="182" formatCode="#,##0_);[Red]\(#,##0\);&quot; &quot;"/>
    <numFmt numFmtId="183" formatCode="&quot;$&quot;#,##0.00"/>
    <numFmt numFmtId="184" formatCode="0.000%"/>
    <numFmt numFmtId="185" formatCode="_(&quot;$&quot;* #,##0_);[Red]_(&quot;$&quot;* \(#,##0\);_(&quot;$&quot;* &quot;-&quot;_);_(@_)"/>
    <numFmt numFmtId="186" formatCode="0.0000%"/>
  </numFmts>
  <fonts count="8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.1"/>
      <color theme="1"/>
      <name val="Calibri"/>
      <family val="2"/>
    </font>
    <font>
      <b/>
      <sz val="10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b/>
      <u val="double"/>
      <sz val="14"/>
      <name val="Arial MT"/>
    </font>
    <font>
      <b/>
      <sz val="14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9"/>
      <name val="Calibri"/>
      <family val="2"/>
    </font>
    <font>
      <sz val="10"/>
      <color indexed="8"/>
      <name val="Calibri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</font>
    <font>
      <sz val="12"/>
      <name val="Times"/>
      <family val="1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10"/>
      <color indexed="22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sz val="12"/>
      <name val="Arial MT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b/>
      <sz val="11"/>
      <color indexed="56"/>
      <name val="Calibri"/>
      <family val="2"/>
    </font>
    <font>
      <b/>
      <sz val="8"/>
      <name val="Arial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sz val="12"/>
      <color indexed="10"/>
      <name val="Times"/>
      <family val="1"/>
    </font>
    <font>
      <sz val="12"/>
      <name val="Helv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i/>
      <sz val="10"/>
      <name val="Arial"/>
      <family val="2"/>
    </font>
    <font>
      <sz val="8"/>
      <name val="Helv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u val="double"/>
      <sz val="12"/>
      <name val="Arial MT"/>
    </font>
    <font>
      <b/>
      <sz val="8"/>
      <color indexed="8"/>
      <name val="Helv"/>
    </font>
    <font>
      <b/>
      <i/>
      <sz val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indexed="10"/>
      <name val="Calibri"/>
      <family val="2"/>
    </font>
    <font>
      <sz val="11"/>
      <color theme="0"/>
      <name val="Calibri"/>
      <family val="2"/>
      <scheme val="minor"/>
    </font>
    <font>
      <sz val="10"/>
      <name val="Times New Roman"/>
      <family val="1"/>
    </font>
    <font>
      <sz val="10"/>
      <color indexed="8"/>
      <name val="Times New Roman"/>
      <family val="1"/>
    </font>
    <font>
      <sz val="10"/>
      <color rgb="FF0000FF"/>
      <name val="Times New Roman"/>
      <family val="1"/>
    </font>
    <font>
      <i/>
      <sz val="10"/>
      <name val="Times New Roman"/>
      <family val="1"/>
    </font>
    <font>
      <u val="singleAccounting"/>
      <sz val="10"/>
      <name val="Times New Roman"/>
      <family val="1"/>
    </font>
  </fonts>
  <fills count="8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7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</patternFill>
    </fill>
    <fill>
      <patternFill patternType="solid">
        <fgColor indexed="54"/>
      </patternFill>
    </fill>
    <fill>
      <patternFill patternType="solid">
        <fgColor indexed="26"/>
        <bgColor indexed="64"/>
      </patternFill>
    </fill>
    <fill>
      <patternFill patternType="solid">
        <fgColor indexed="40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3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4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165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6" fontId="10" fillId="0" borderId="0">
      <alignment horizontal="left" wrapText="1"/>
    </xf>
    <xf numFmtId="167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0" fontId="11" fillId="0" borderId="0"/>
    <xf numFmtId="0" fontId="11" fillId="0" borderId="0"/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0" fontId="11" fillId="0" borderId="0"/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6" fontId="10" fillId="0" borderId="0">
      <alignment horizontal="left" wrapText="1"/>
    </xf>
    <xf numFmtId="0" fontId="11" fillId="0" borderId="0"/>
    <xf numFmtId="0" fontId="11" fillId="0" borderId="0"/>
    <xf numFmtId="165" fontId="10" fillId="0" borderId="0">
      <alignment horizontal="left" wrapText="1"/>
    </xf>
    <xf numFmtId="165" fontId="10" fillId="0" borderId="0">
      <alignment horizontal="left" wrapText="1"/>
    </xf>
    <xf numFmtId="0" fontId="10" fillId="0" borderId="0"/>
    <xf numFmtId="165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7" fontId="10" fillId="0" borderId="0">
      <alignment horizontal="left" wrapText="1"/>
    </xf>
    <xf numFmtId="167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0" fontId="10" fillId="0" borderId="0"/>
    <xf numFmtId="0" fontId="10" fillId="0" borderId="0"/>
    <xf numFmtId="0" fontId="11" fillId="0" borderId="0"/>
    <xf numFmtId="0" fontId="11" fillId="0" borderId="0"/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165" fontId="10" fillId="0" borderId="0">
      <alignment horizontal="left" wrapText="1"/>
    </xf>
    <xf numFmtId="0" fontId="11" fillId="0" borderId="0"/>
    <xf numFmtId="168" fontId="12" fillId="0" borderId="0">
      <alignment horizontal="left"/>
    </xf>
    <xf numFmtId="169" fontId="13" fillId="0" borderId="0">
      <alignment horizontal="left"/>
    </xf>
    <xf numFmtId="0" fontId="14" fillId="0" borderId="5"/>
    <xf numFmtId="0" fontId="15" fillId="0" borderId="0"/>
    <xf numFmtId="0" fontId="16" fillId="15" borderId="0" applyNumberFormat="0" applyBorder="0" applyAlignment="0" applyProtection="0"/>
    <xf numFmtId="0" fontId="1" fillId="3" borderId="0" applyNumberFormat="0" applyBorder="0" applyAlignment="0" applyProtection="0"/>
    <xf numFmtId="0" fontId="16" fillId="15" borderId="0" applyNumberFormat="0" applyBorder="0" applyAlignment="0" applyProtection="0"/>
    <xf numFmtId="0" fontId="1" fillId="3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" fillId="5" borderId="0" applyNumberFormat="0" applyBorder="0" applyAlignment="0" applyProtection="0"/>
    <xf numFmtId="0" fontId="16" fillId="16" borderId="0" applyNumberFormat="0" applyBorder="0" applyAlignment="0" applyProtection="0"/>
    <xf numFmtId="0" fontId="1" fillId="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7" borderId="0" applyNumberFormat="0" applyBorder="0" applyAlignment="0" applyProtection="0"/>
    <xf numFmtId="0" fontId="16" fillId="17" borderId="0" applyNumberFormat="0" applyBorder="0" applyAlignment="0" applyProtection="0"/>
    <xf numFmtId="0" fontId="1" fillId="7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" fillId="9" borderId="0" applyNumberFormat="0" applyBorder="0" applyAlignment="0" applyProtection="0"/>
    <xf numFmtId="0" fontId="16" fillId="18" borderId="0" applyNumberFormat="0" applyBorder="0" applyAlignment="0" applyProtection="0"/>
    <xf numFmtId="0" fontId="1" fillId="9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" fillId="11" borderId="0" applyNumberFormat="0" applyBorder="0" applyAlignment="0" applyProtection="0"/>
    <xf numFmtId="0" fontId="16" fillId="19" borderId="0" applyNumberFormat="0" applyBorder="0" applyAlignment="0" applyProtection="0"/>
    <xf numFmtId="0" fontId="1" fillId="11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" fillId="13" borderId="0" applyNumberFormat="0" applyBorder="0" applyAlignment="0" applyProtection="0"/>
    <xf numFmtId="0" fontId="16" fillId="20" borderId="0" applyNumberFormat="0" applyBorder="0" applyAlignment="0" applyProtection="0"/>
    <xf numFmtId="0" fontId="1" fillId="13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4" borderId="0" applyNumberFormat="0" applyBorder="0" applyAlignment="0" applyProtection="0"/>
    <xf numFmtId="0" fontId="16" fillId="21" borderId="0" applyNumberFormat="0" applyBorder="0" applyAlignment="0" applyProtection="0"/>
    <xf numFmtId="0" fontId="1" fillId="4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" fillId="6" borderId="0" applyNumberFormat="0" applyBorder="0" applyAlignment="0" applyProtection="0"/>
    <xf numFmtId="0" fontId="16" fillId="22" borderId="0" applyNumberFormat="0" applyBorder="0" applyAlignment="0" applyProtection="0"/>
    <xf numFmtId="0" fontId="1" fillId="6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" fillId="8" borderId="0" applyNumberFormat="0" applyBorder="0" applyAlignment="0" applyProtection="0"/>
    <xf numFmtId="0" fontId="16" fillId="23" borderId="0" applyNumberFormat="0" applyBorder="0" applyAlignment="0" applyProtection="0"/>
    <xf numFmtId="0" fontId="1" fillId="8" borderId="0" applyNumberFormat="0" applyBorder="0" applyAlignment="0" applyProtection="0"/>
    <xf numFmtId="0" fontId="16" fillId="23" borderId="0" applyNumberFormat="0" applyBorder="0" applyAlignment="0" applyProtection="0"/>
    <xf numFmtId="0" fontId="16" fillId="18" borderId="0" applyNumberFormat="0" applyBorder="0" applyAlignment="0" applyProtection="0"/>
    <xf numFmtId="0" fontId="1" fillId="10" borderId="0" applyNumberFormat="0" applyBorder="0" applyAlignment="0" applyProtection="0"/>
    <xf numFmtId="0" fontId="16" fillId="18" borderId="0" applyNumberFormat="0" applyBorder="0" applyAlignment="0" applyProtection="0"/>
    <xf numFmtId="0" fontId="1" fillId="10" borderId="0" applyNumberFormat="0" applyBorder="0" applyAlignment="0" applyProtection="0"/>
    <xf numFmtId="0" fontId="16" fillId="18" borderId="0" applyNumberFormat="0" applyBorder="0" applyAlignment="0" applyProtection="0"/>
    <xf numFmtId="0" fontId="16" fillId="21" borderId="0" applyNumberFormat="0" applyBorder="0" applyAlignment="0" applyProtection="0"/>
    <xf numFmtId="0" fontId="1" fillId="12" borderId="0" applyNumberFormat="0" applyBorder="0" applyAlignment="0" applyProtection="0"/>
    <xf numFmtId="0" fontId="16" fillId="21" borderId="0" applyNumberFormat="0" applyBorder="0" applyAlignment="0" applyProtection="0"/>
    <xf numFmtId="0" fontId="1" fillId="12" borderId="0" applyNumberFormat="0" applyBorder="0" applyAlignment="0" applyProtection="0"/>
    <xf numFmtId="0" fontId="16" fillId="21" borderId="0" applyNumberFormat="0" applyBorder="0" applyAlignment="0" applyProtection="0"/>
    <xf numFmtId="0" fontId="16" fillId="24" borderId="0" applyNumberFormat="0" applyBorder="0" applyAlignment="0" applyProtection="0"/>
    <xf numFmtId="0" fontId="1" fillId="14" borderId="0" applyNumberFormat="0" applyBorder="0" applyAlignment="0" applyProtection="0"/>
    <xf numFmtId="0" fontId="16" fillId="24" borderId="0" applyNumberFormat="0" applyBorder="0" applyAlignment="0" applyProtection="0"/>
    <xf numFmtId="0" fontId="1" fillId="14" borderId="0" applyNumberFormat="0" applyBorder="0" applyAlignment="0" applyProtection="0"/>
    <xf numFmtId="0" fontId="16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6" fillId="33" borderId="0" applyNumberFormat="0" applyBorder="0" applyAlignment="0" applyProtection="0"/>
    <xf numFmtId="0" fontId="16" fillId="34" borderId="0" applyNumberFormat="0" applyBorder="0" applyAlignment="0" applyProtection="0"/>
    <xf numFmtId="0" fontId="17" fillId="35" borderId="0" applyNumberFormat="0" applyBorder="0" applyAlignment="0" applyProtection="0"/>
    <xf numFmtId="0" fontId="17" fillId="36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7" fillId="39" borderId="0" applyNumberFormat="0" applyBorder="0" applyAlignment="0" applyProtection="0"/>
    <xf numFmtId="0" fontId="17" fillId="40" borderId="0" applyNumberFormat="0" applyBorder="0" applyAlignment="0" applyProtection="0"/>
    <xf numFmtId="0" fontId="16" fillId="38" borderId="0" applyNumberFormat="0" applyBorder="0" applyAlignment="0" applyProtection="0"/>
    <xf numFmtId="0" fontId="16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26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7" borderId="0" applyNumberFormat="0" applyBorder="0" applyAlignment="0" applyProtection="0"/>
    <xf numFmtId="0" fontId="16" fillId="41" borderId="0" applyNumberFormat="0" applyBorder="0" applyAlignment="0" applyProtection="0"/>
    <xf numFmtId="0" fontId="16" fillId="34" borderId="0" applyNumberFormat="0" applyBorder="0" applyAlignment="0" applyProtection="0"/>
    <xf numFmtId="0" fontId="17" fillId="42" borderId="0" applyNumberFormat="0" applyBorder="0" applyAlignment="0" applyProtection="0"/>
    <xf numFmtId="0" fontId="17" fillId="43" borderId="0" applyNumberFormat="0" applyBorder="0" applyAlignment="0" applyProtection="0"/>
    <xf numFmtId="0" fontId="18" fillId="16" borderId="0" applyNumberFormat="0" applyBorder="0" applyAlignment="0" applyProtection="0"/>
    <xf numFmtId="0" fontId="13" fillId="0" borderId="0" applyFont="0" applyFill="0" applyBorder="0" applyAlignment="0" applyProtection="0">
      <alignment horizontal="right"/>
    </xf>
    <xf numFmtId="0" fontId="15" fillId="0" borderId="5"/>
    <xf numFmtId="170" fontId="19" fillId="0" borderId="0" applyFill="0" applyBorder="0" applyAlignment="0"/>
    <xf numFmtId="41" fontId="10" fillId="44" borderId="0"/>
    <xf numFmtId="41" fontId="10" fillId="44" borderId="0"/>
    <xf numFmtId="0" fontId="20" fillId="45" borderId="6" applyNumberFormat="0" applyAlignment="0" applyProtection="0"/>
    <xf numFmtId="41" fontId="10" fillId="46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3" fontId="22" fillId="0" borderId="0" applyFont="0" applyFill="0" applyBorder="0" applyAlignment="0" applyProtection="0"/>
    <xf numFmtId="0" fontId="23" fillId="0" borderId="0"/>
    <xf numFmtId="0" fontId="23" fillId="0" borderId="0"/>
    <xf numFmtId="0" fontId="24" fillId="0" borderId="0"/>
    <xf numFmtId="0" fontId="25" fillId="0" borderId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171" fontId="27" fillId="0" borderId="0">
      <protection locked="0"/>
    </xf>
    <xf numFmtId="0" fontId="24" fillId="0" borderId="0"/>
    <xf numFmtId="0" fontId="25" fillId="0" borderId="0"/>
    <xf numFmtId="0" fontId="28" fillId="0" borderId="0" applyNumberFormat="0" applyAlignment="0">
      <alignment horizontal="left"/>
    </xf>
    <xf numFmtId="0" fontId="29" fillId="0" borderId="0" applyNumberFormat="0" applyAlignment="0"/>
    <xf numFmtId="0" fontId="23" fillId="0" borderId="0"/>
    <xf numFmtId="0" fontId="24" fillId="0" borderId="0"/>
    <xf numFmtId="0" fontId="25" fillId="0" borderId="0"/>
    <xf numFmtId="0" fontId="23" fillId="0" borderId="0"/>
    <xf numFmtId="0" fontId="24" fillId="0" borderId="0"/>
    <xf numFmtId="0" fontId="25" fillId="0" borderId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15" fillId="0" borderId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49" borderId="0" applyNumberFormat="0" applyBorder="0" applyAlignment="0" applyProtection="0"/>
    <xf numFmtId="166" fontId="10" fillId="0" borderId="0"/>
    <xf numFmtId="166" fontId="10" fillId="0" borderId="0"/>
    <xf numFmtId="173" fontId="10" fillId="0" borderId="0" applyFont="0" applyFill="0" applyBorder="0" applyAlignment="0" applyProtection="0">
      <alignment horizontal="left" wrapText="1"/>
    </xf>
    <xf numFmtId="0" fontId="32" fillId="0" borderId="0" applyNumberFormat="0" applyFill="0" applyBorder="0" applyAlignment="0" applyProtection="0"/>
    <xf numFmtId="2" fontId="22" fillId="0" borderId="0" applyFont="0" applyFill="0" applyBorder="0" applyAlignment="0" applyProtection="0"/>
    <xf numFmtId="0" fontId="23" fillId="0" borderId="0"/>
    <xf numFmtId="0" fontId="33" fillId="17" borderId="0" applyNumberFormat="0" applyBorder="0" applyAlignment="0" applyProtection="0"/>
    <xf numFmtId="38" fontId="34" fillId="46" borderId="0" applyNumberFormat="0" applyBorder="0" applyAlignment="0" applyProtection="0"/>
    <xf numFmtId="38" fontId="34" fillId="46" borderId="0" applyNumberFormat="0" applyBorder="0" applyAlignment="0" applyProtection="0"/>
    <xf numFmtId="38" fontId="34" fillId="46" borderId="0" applyNumberFormat="0" applyBorder="0" applyAlignment="0" applyProtection="0"/>
    <xf numFmtId="38" fontId="34" fillId="46" borderId="0" applyNumberFormat="0" applyBorder="0" applyAlignment="0" applyProtection="0"/>
    <xf numFmtId="38" fontId="34" fillId="46" borderId="0" applyNumberFormat="0" applyBorder="0" applyAlignment="0" applyProtection="0"/>
    <xf numFmtId="38" fontId="34" fillId="46" borderId="0" applyNumberFormat="0" applyBorder="0" applyAlignment="0" applyProtection="0"/>
    <xf numFmtId="38" fontId="34" fillId="46" borderId="0" applyNumberFormat="0" applyBorder="0" applyAlignment="0" applyProtection="0"/>
    <xf numFmtId="38" fontId="34" fillId="46" borderId="0" applyNumberFormat="0" applyBorder="0" applyAlignment="0" applyProtection="0"/>
    <xf numFmtId="0" fontId="35" fillId="0" borderId="5"/>
    <xf numFmtId="174" fontId="36" fillId="0" borderId="0" applyNumberFormat="0" applyFill="0" applyBorder="0" applyProtection="0">
      <alignment horizontal="right"/>
    </xf>
    <xf numFmtId="0" fontId="37" fillId="0" borderId="7" applyNumberFormat="0" applyAlignment="0" applyProtection="0">
      <alignment horizontal="left"/>
    </xf>
    <xf numFmtId="0" fontId="37" fillId="0" borderId="7" applyNumberFormat="0" applyAlignment="0" applyProtection="0">
      <alignment horizontal="left" vertical="center"/>
    </xf>
    <xf numFmtId="0" fontId="37" fillId="0" borderId="8">
      <alignment horizontal="left"/>
    </xf>
    <xf numFmtId="0" fontId="37" fillId="0" borderId="8">
      <alignment horizontal="left" vertical="center"/>
    </xf>
    <xf numFmtId="14" fontId="38" fillId="50" borderId="3">
      <alignment horizontal="center" vertical="center" wrapText="1"/>
    </xf>
    <xf numFmtId="0" fontId="22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0" fillId="0" borderId="9" applyNumberFormat="0" applyFill="0" applyAlignment="0" applyProtection="0"/>
    <xf numFmtId="0" fontId="40" fillId="0" borderId="0" applyNumberFormat="0" applyFill="0" applyBorder="0" applyAlignment="0" applyProtection="0"/>
    <xf numFmtId="38" fontId="41" fillId="0" borderId="0"/>
    <xf numFmtId="40" fontId="41" fillId="0" borderId="0"/>
    <xf numFmtId="10" fontId="34" fillId="44" borderId="10" applyNumberFormat="0" applyBorder="0" applyAlignment="0" applyProtection="0"/>
    <xf numFmtId="10" fontId="34" fillId="44" borderId="10" applyNumberFormat="0" applyBorder="0" applyAlignment="0" applyProtection="0"/>
    <xf numFmtId="10" fontId="34" fillId="44" borderId="10" applyNumberFormat="0" applyBorder="0" applyAlignment="0" applyProtection="0"/>
    <xf numFmtId="10" fontId="34" fillId="44" borderId="10" applyNumberFormat="0" applyBorder="0" applyAlignment="0" applyProtection="0"/>
    <xf numFmtId="10" fontId="34" fillId="44" borderId="10" applyNumberFormat="0" applyBorder="0" applyAlignment="0" applyProtection="0"/>
    <xf numFmtId="10" fontId="34" fillId="44" borderId="10" applyNumberFormat="0" applyBorder="0" applyAlignment="0" applyProtection="0"/>
    <xf numFmtId="10" fontId="34" fillId="44" borderId="10" applyNumberFormat="0" applyBorder="0" applyAlignment="0" applyProtection="0"/>
    <xf numFmtId="10" fontId="34" fillId="44" borderId="10" applyNumberFormat="0" applyBorder="0" applyAlignment="0" applyProtection="0"/>
    <xf numFmtId="0" fontId="42" fillId="20" borderId="11" applyNumberFormat="0" applyAlignment="0" applyProtection="0"/>
    <xf numFmtId="0" fontId="42" fillId="20" borderId="11" applyNumberFormat="0" applyAlignment="0" applyProtection="0"/>
    <xf numFmtId="0" fontId="42" fillId="20" borderId="11" applyNumberFormat="0" applyAlignment="0" applyProtection="0"/>
    <xf numFmtId="41" fontId="43" fillId="51" borderId="12">
      <alignment horizontal="left"/>
      <protection locked="0"/>
    </xf>
    <xf numFmtId="10" fontId="43" fillId="51" borderId="12">
      <alignment horizontal="right"/>
      <protection locked="0"/>
    </xf>
    <xf numFmtId="41" fontId="43" fillId="51" borderId="12">
      <alignment horizontal="left"/>
      <protection locked="0"/>
    </xf>
    <xf numFmtId="0" fontId="35" fillId="0" borderId="13"/>
    <xf numFmtId="0" fontId="34" fillId="46" borderId="0"/>
    <xf numFmtId="0" fontId="34" fillId="46" borderId="0"/>
    <xf numFmtId="3" fontId="44" fillId="0" borderId="0" applyFill="0" applyBorder="0" applyAlignment="0" applyProtection="0"/>
    <xf numFmtId="0" fontId="45" fillId="0" borderId="14" applyNumberFormat="0" applyFill="0" applyAlignment="0" applyProtection="0"/>
    <xf numFmtId="175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44" fontId="38" fillId="0" borderId="15" applyNumberFormat="0" applyFont="0" applyAlignment="0">
      <alignment horizontal="center"/>
    </xf>
    <xf numFmtId="44" fontId="38" fillId="0" borderId="15" applyNumberFormat="0" applyFont="0" applyAlignment="0">
      <alignment horizontal="center"/>
    </xf>
    <xf numFmtId="44" fontId="38" fillId="0" borderId="15" applyNumberFormat="0" applyFont="0" applyAlignment="0">
      <alignment horizontal="center"/>
    </xf>
    <xf numFmtId="44" fontId="38" fillId="0" borderId="15" applyNumberFormat="0" applyFont="0" applyAlignment="0">
      <alignment horizontal="center"/>
    </xf>
    <xf numFmtId="44" fontId="38" fillId="0" borderId="15" applyNumberFormat="0" applyFont="0" applyAlignment="0">
      <alignment horizontal="center"/>
    </xf>
    <xf numFmtId="44" fontId="38" fillId="0" borderId="15" applyNumberFormat="0" applyFont="0" applyAlignment="0">
      <alignment horizontal="center"/>
    </xf>
    <xf numFmtId="44" fontId="38" fillId="0" borderId="15" applyNumberFormat="0" applyFont="0" applyAlignment="0">
      <alignment horizontal="center"/>
    </xf>
    <xf numFmtId="44" fontId="38" fillId="0" borderId="16" applyNumberFormat="0" applyFont="0" applyAlignment="0">
      <alignment horizontal="center"/>
    </xf>
    <xf numFmtId="44" fontId="38" fillId="0" borderId="16" applyNumberFormat="0" applyFont="0" applyAlignment="0">
      <alignment horizontal="center"/>
    </xf>
    <xf numFmtId="44" fontId="38" fillId="0" borderId="16" applyNumberFormat="0" applyFont="0" applyAlignment="0">
      <alignment horizontal="center"/>
    </xf>
    <xf numFmtId="44" fontId="38" fillId="0" borderId="16" applyNumberFormat="0" applyFont="0" applyAlignment="0">
      <alignment horizontal="center"/>
    </xf>
    <xf numFmtId="44" fontId="38" fillId="0" borderId="16" applyNumberFormat="0" applyFont="0" applyAlignment="0">
      <alignment horizontal="center"/>
    </xf>
    <xf numFmtId="44" fontId="38" fillId="0" borderId="16" applyNumberFormat="0" applyFont="0" applyAlignment="0">
      <alignment horizontal="center"/>
    </xf>
    <xf numFmtId="44" fontId="38" fillId="0" borderId="16" applyNumberFormat="0" applyFont="0" applyAlignment="0">
      <alignment horizontal="center"/>
    </xf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46" fillId="52" borderId="0" applyNumberFormat="0" applyBorder="0" applyAlignment="0" applyProtection="0"/>
    <xf numFmtId="37" fontId="47" fillId="0" borderId="0"/>
    <xf numFmtId="176" fontId="48" fillId="0" borderId="0"/>
    <xf numFmtId="177" fontId="10" fillId="0" borderId="0"/>
    <xf numFmtId="177" fontId="10" fillId="0" borderId="0"/>
    <xf numFmtId="177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166" fontId="10" fillId="0" borderId="0">
      <alignment horizontal="left" wrapText="1"/>
    </xf>
    <xf numFmtId="0" fontId="1" fillId="0" borderId="0"/>
    <xf numFmtId="166" fontId="10" fillId="0" borderId="0">
      <alignment horizontal="left" wrapText="1"/>
    </xf>
    <xf numFmtId="166" fontId="10" fillId="0" borderId="0">
      <alignment horizontal="left" wrapText="1"/>
    </xf>
    <xf numFmtId="0" fontId="1" fillId="0" borderId="0"/>
    <xf numFmtId="0" fontId="16" fillId="0" borderId="0"/>
    <xf numFmtId="0" fontId="10" fillId="0" borderId="0"/>
    <xf numFmtId="0" fontId="16" fillId="0" borderId="0"/>
    <xf numFmtId="0" fontId="1" fillId="0" borderId="0"/>
    <xf numFmtId="0" fontId="16" fillId="0" borderId="0"/>
    <xf numFmtId="0" fontId="1" fillId="0" borderId="0"/>
    <xf numFmtId="0" fontId="49" fillId="0" borderId="0"/>
    <xf numFmtId="0" fontId="16" fillId="0" borderId="0"/>
    <xf numFmtId="0" fontId="1" fillId="0" borderId="0"/>
    <xf numFmtId="0" fontId="16" fillId="0" borderId="0"/>
    <xf numFmtId="0" fontId="1" fillId="0" borderId="0"/>
    <xf numFmtId="0" fontId="16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6" fillId="0" borderId="0"/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0" fontId="1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6" fillId="0" borderId="0"/>
    <xf numFmtId="0" fontId="10" fillId="0" borderId="0"/>
    <xf numFmtId="0" fontId="16" fillId="0" borderId="0"/>
    <xf numFmtId="0" fontId="10" fillId="0" borderId="0"/>
    <xf numFmtId="0" fontId="10" fillId="0" borderId="0"/>
    <xf numFmtId="0" fontId="10" fillId="0" borderId="0"/>
    <xf numFmtId="0" fontId="16" fillId="0" borderId="0"/>
    <xf numFmtId="0" fontId="10" fillId="0" borderId="0"/>
    <xf numFmtId="0" fontId="16" fillId="0" borderId="0"/>
    <xf numFmtId="0" fontId="10" fillId="0" borderId="0"/>
    <xf numFmtId="0" fontId="16" fillId="0" borderId="0"/>
    <xf numFmtId="0" fontId="1" fillId="0" borderId="0"/>
    <xf numFmtId="0" fontId="1" fillId="0" borderId="0"/>
    <xf numFmtId="0" fontId="10" fillId="0" borderId="0"/>
    <xf numFmtId="0" fontId="16" fillId="53" borderId="17" applyNumberFormat="0" applyFont="0" applyAlignment="0" applyProtection="0"/>
    <xf numFmtId="0" fontId="16" fillId="2" borderId="1" applyNumberFormat="0" applyFont="0" applyAlignment="0" applyProtection="0"/>
    <xf numFmtId="0" fontId="16" fillId="53" borderId="17" applyNumberFormat="0" applyFont="0" applyAlignment="0" applyProtection="0"/>
    <xf numFmtId="0" fontId="16" fillId="2" borderId="1" applyNumberFormat="0" applyFont="0" applyAlignment="0" applyProtection="0"/>
    <xf numFmtId="0" fontId="10" fillId="53" borderId="17" applyNumberFormat="0" applyFont="0" applyAlignment="0" applyProtection="0"/>
    <xf numFmtId="0" fontId="16" fillId="2" borderId="1" applyNumberFormat="0" applyFont="0" applyAlignment="0" applyProtection="0"/>
    <xf numFmtId="0" fontId="16" fillId="53" borderId="17" applyNumberFormat="0" applyFont="0" applyAlignment="0" applyProtection="0"/>
    <xf numFmtId="0" fontId="16" fillId="2" borderId="1" applyNumberFormat="0" applyFont="0" applyAlignment="0" applyProtection="0"/>
    <xf numFmtId="0" fontId="16" fillId="53" borderId="17" applyNumberFormat="0" applyFont="0" applyAlignment="0" applyProtection="0"/>
    <xf numFmtId="0" fontId="16" fillId="2" borderId="1" applyNumberFormat="0" applyFont="0" applyAlignment="0" applyProtection="0"/>
    <xf numFmtId="0" fontId="16" fillId="53" borderId="17" applyNumberFormat="0" applyFont="0" applyAlignment="0" applyProtection="0"/>
    <xf numFmtId="0" fontId="16" fillId="2" borderId="1" applyNumberFormat="0" applyFont="0" applyAlignment="0" applyProtection="0"/>
    <xf numFmtId="0" fontId="16" fillId="53" borderId="17" applyNumberFormat="0" applyFont="0" applyAlignment="0" applyProtection="0"/>
    <xf numFmtId="0" fontId="16" fillId="2" borderId="1" applyNumberFormat="0" applyFont="0" applyAlignment="0" applyProtection="0"/>
    <xf numFmtId="0" fontId="16" fillId="53" borderId="17" applyNumberFormat="0" applyFont="0" applyAlignment="0" applyProtection="0"/>
    <xf numFmtId="0" fontId="16" fillId="2" borderId="1" applyNumberFormat="0" applyFont="0" applyAlignment="0" applyProtection="0"/>
    <xf numFmtId="0" fontId="16" fillId="53" borderId="17" applyNumberFormat="0" applyFont="0" applyAlignment="0" applyProtection="0"/>
    <xf numFmtId="0" fontId="16" fillId="2" borderId="1" applyNumberFormat="0" applyFont="0" applyAlignment="0" applyProtection="0"/>
    <xf numFmtId="0" fontId="16" fillId="53" borderId="17" applyNumberFormat="0" applyFont="0" applyAlignment="0" applyProtection="0"/>
    <xf numFmtId="0" fontId="16" fillId="2" borderId="1" applyNumberFormat="0" applyFont="0" applyAlignment="0" applyProtection="0"/>
    <xf numFmtId="0" fontId="16" fillId="53" borderId="17" applyNumberFormat="0" applyFont="0" applyAlignment="0" applyProtection="0"/>
    <xf numFmtId="0" fontId="16" fillId="2" borderId="1" applyNumberFormat="0" applyFont="0" applyAlignment="0" applyProtection="0"/>
    <xf numFmtId="0" fontId="50" fillId="54" borderId="18" applyNumberFormat="0" applyAlignment="0" applyProtection="0"/>
    <xf numFmtId="0" fontId="23" fillId="0" borderId="0"/>
    <xf numFmtId="0" fontId="23" fillId="0" borderId="0"/>
    <xf numFmtId="0" fontId="24" fillId="0" borderId="0"/>
    <xf numFmtId="0" fontId="25" fillId="0" borderId="0"/>
    <xf numFmtId="178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0" fontId="10" fillId="0" borderId="12"/>
    <xf numFmtId="10" fontId="10" fillId="0" borderId="12"/>
    <xf numFmtId="10" fontId="10" fillId="0" borderId="12"/>
    <xf numFmtId="10" fontId="10" fillId="0" borderId="12"/>
    <xf numFmtId="10" fontId="10" fillId="0" borderId="12"/>
    <xf numFmtId="10" fontId="10" fillId="0" borderId="12"/>
    <xf numFmtId="10" fontId="10" fillId="0" borderId="12"/>
    <xf numFmtId="10" fontId="10" fillId="0" borderId="12"/>
    <xf numFmtId="10" fontId="10" fillId="0" borderId="12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0" fontId="10" fillId="0" borderId="12"/>
    <xf numFmtId="10" fontId="10" fillId="0" borderId="12"/>
    <xf numFmtId="10" fontId="10" fillId="0" borderId="12"/>
    <xf numFmtId="10" fontId="10" fillId="0" borderId="12"/>
    <xf numFmtId="10" fontId="10" fillId="0" borderId="12"/>
    <xf numFmtId="10" fontId="10" fillId="0" borderId="12"/>
    <xf numFmtId="10" fontId="10" fillId="0" borderId="12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0" fillId="0" borderId="0" applyFont="0" applyFill="0" applyBorder="0" applyAlignment="0" applyProtection="0"/>
    <xf numFmtId="41" fontId="10" fillId="55" borderId="12"/>
    <xf numFmtId="0" fontId="49" fillId="0" borderId="0" applyNumberFormat="0" applyFont="0" applyFill="0" applyBorder="0" applyAlignment="0" applyProtection="0">
      <alignment horizontal="left"/>
    </xf>
    <xf numFmtId="15" fontId="49" fillId="0" borderId="0" applyFont="0" applyFill="0" applyBorder="0" applyAlignment="0" applyProtection="0"/>
    <xf numFmtId="4" fontId="49" fillId="0" borderId="0" applyFont="0" applyFill="0" applyBorder="0" applyAlignment="0" applyProtection="0"/>
    <xf numFmtId="0" fontId="51" fillId="0" borderId="3">
      <alignment horizontal="center"/>
    </xf>
    <xf numFmtId="3" fontId="49" fillId="0" borderId="0" applyFont="0" applyFill="0" applyBorder="0" applyAlignment="0" applyProtection="0"/>
    <xf numFmtId="0" fontId="49" fillId="56" borderId="0" applyNumberFormat="0" applyFont="0" applyBorder="0" applyAlignment="0" applyProtection="0"/>
    <xf numFmtId="0" fontId="24" fillId="0" borderId="0"/>
    <xf numFmtId="0" fontId="25" fillId="0" borderId="0"/>
    <xf numFmtId="3" fontId="52" fillId="0" borderId="0" applyFill="0" applyBorder="0" applyAlignment="0" applyProtection="0"/>
    <xf numFmtId="0" fontId="53" fillId="0" borderId="0"/>
    <xf numFmtId="0" fontId="54" fillId="0" borderId="0"/>
    <xf numFmtId="3" fontId="52" fillId="0" borderId="0" applyFill="0" applyBorder="0" applyAlignment="0" applyProtection="0"/>
    <xf numFmtId="42" fontId="10" fillId="44" borderId="0"/>
    <xf numFmtId="0" fontId="55" fillId="57" borderId="0"/>
    <xf numFmtId="0" fontId="56" fillId="57" borderId="13"/>
    <xf numFmtId="0" fontId="57" fillId="58" borderId="19"/>
    <xf numFmtId="0" fontId="58" fillId="57" borderId="20"/>
    <xf numFmtId="42" fontId="10" fillId="44" borderId="2">
      <alignment vertical="center"/>
    </xf>
    <xf numFmtId="0" fontId="38" fillId="44" borderId="4" applyNumberFormat="0">
      <alignment horizontal="center" vertical="center" wrapText="1"/>
    </xf>
    <xf numFmtId="0" fontId="38" fillId="44" borderId="4" applyNumberFormat="0">
      <alignment horizontal="center" vertical="center" wrapText="1"/>
    </xf>
    <xf numFmtId="10" fontId="10" fillId="44" borderId="0"/>
    <xf numFmtId="10" fontId="10" fillId="44" borderId="0"/>
    <xf numFmtId="179" fontId="10" fillId="44" borderId="0"/>
    <xf numFmtId="179" fontId="10" fillId="44" borderId="0"/>
    <xf numFmtId="180" fontId="41" fillId="0" borderId="0" applyBorder="0" applyAlignment="0"/>
    <xf numFmtId="180" fontId="41" fillId="0" borderId="0" applyBorder="0" applyAlignment="0"/>
    <xf numFmtId="42" fontId="10" fillId="44" borderId="21">
      <alignment horizontal="left"/>
    </xf>
    <xf numFmtId="179" fontId="59" fillId="44" borderId="21">
      <alignment horizontal="left"/>
    </xf>
    <xf numFmtId="180" fontId="41" fillId="0" borderId="0" applyBorder="0" applyAlignment="0"/>
    <xf numFmtId="14" fontId="60" fillId="0" borderId="0" applyNumberFormat="0" applyFill="0" applyBorder="0" applyAlignment="0" applyProtection="0">
      <alignment horizontal="left"/>
    </xf>
    <xf numFmtId="181" fontId="10" fillId="0" borderId="0" applyFont="0" applyFill="0" applyAlignment="0">
      <alignment horizontal="right"/>
    </xf>
    <xf numFmtId="181" fontId="10" fillId="0" borderId="0" applyFont="0" applyFill="0" applyAlignment="0">
      <alignment horizontal="right"/>
    </xf>
    <xf numFmtId="4" fontId="61" fillId="51" borderId="18" applyNumberFormat="0" applyProtection="0">
      <alignment vertical="center"/>
    </xf>
    <xf numFmtId="4" fontId="62" fillId="52" borderId="22" applyNumberFormat="0" applyProtection="0">
      <alignment vertical="center"/>
    </xf>
    <xf numFmtId="4" fontId="63" fillId="51" borderId="18" applyNumberFormat="0" applyProtection="0">
      <alignment vertical="center"/>
    </xf>
    <xf numFmtId="4" fontId="61" fillId="51" borderId="18" applyNumberFormat="0" applyProtection="0">
      <alignment horizontal="left" vertical="center" indent="1"/>
    </xf>
    <xf numFmtId="4" fontId="62" fillId="51" borderId="22" applyNumberFormat="0" applyProtection="0">
      <alignment horizontal="left" vertical="center" indent="1"/>
    </xf>
    <xf numFmtId="4" fontId="61" fillId="51" borderId="18" applyNumberFormat="0" applyProtection="0">
      <alignment horizontal="left" vertical="center" indent="1"/>
    </xf>
    <xf numFmtId="0" fontId="10" fillId="59" borderId="18" applyNumberFormat="0" applyProtection="0">
      <alignment horizontal="left" vertical="center" indent="1"/>
    </xf>
    <xf numFmtId="0" fontId="10" fillId="60" borderId="0" applyNumberFormat="0" applyProtection="0">
      <alignment horizontal="left" vertical="center" indent="1"/>
    </xf>
    <xf numFmtId="4" fontId="62" fillId="61" borderId="0" applyNumberFormat="0" applyProtection="0">
      <alignment horizontal="left" vertical="center" indent="1"/>
    </xf>
    <xf numFmtId="4" fontId="61" fillId="62" borderId="18" applyNumberFormat="0" applyProtection="0">
      <alignment horizontal="right" vertical="center"/>
    </xf>
    <xf numFmtId="4" fontId="61" fillId="63" borderId="18" applyNumberFormat="0" applyProtection="0">
      <alignment horizontal="right" vertical="center"/>
    </xf>
    <xf numFmtId="4" fontId="61" fillId="64" borderId="18" applyNumberFormat="0" applyProtection="0">
      <alignment horizontal="right" vertical="center"/>
    </xf>
    <xf numFmtId="4" fontId="61" fillId="65" borderId="18" applyNumberFormat="0" applyProtection="0">
      <alignment horizontal="right" vertical="center"/>
    </xf>
    <xf numFmtId="4" fontId="61" fillId="66" borderId="18" applyNumberFormat="0" applyProtection="0">
      <alignment horizontal="right" vertical="center"/>
    </xf>
    <xf numFmtId="4" fontId="61" fillId="67" borderId="18" applyNumberFormat="0" applyProtection="0">
      <alignment horizontal="right" vertical="center"/>
    </xf>
    <xf numFmtId="4" fontId="61" fillId="68" borderId="18" applyNumberFormat="0" applyProtection="0">
      <alignment horizontal="right" vertical="center"/>
    </xf>
    <xf numFmtId="4" fontId="61" fillId="69" borderId="18" applyNumberFormat="0" applyProtection="0">
      <alignment horizontal="right" vertical="center"/>
    </xf>
    <xf numFmtId="4" fontId="61" fillId="70" borderId="18" applyNumberFormat="0" applyProtection="0">
      <alignment horizontal="right" vertical="center"/>
    </xf>
    <xf numFmtId="4" fontId="62" fillId="71" borderId="18" applyNumberFormat="0" applyProtection="0">
      <alignment horizontal="left" vertical="center" indent="1"/>
    </xf>
    <xf numFmtId="4" fontId="62" fillId="72" borderId="23" applyNumberFormat="0" applyProtection="0">
      <alignment horizontal="left" vertical="center" indent="1"/>
    </xf>
    <xf numFmtId="4" fontId="61" fillId="73" borderId="24" applyNumberFormat="0" applyProtection="0">
      <alignment horizontal="left" vertical="center" indent="1"/>
    </xf>
    <xf numFmtId="4" fontId="61" fillId="74" borderId="0" applyNumberFormat="0" applyProtection="0">
      <alignment horizontal="left" vertical="center" indent="1"/>
    </xf>
    <xf numFmtId="4" fontId="64" fillId="75" borderId="0" applyNumberFormat="0" applyProtection="0">
      <alignment horizontal="left" vertical="center" indent="1"/>
    </xf>
    <xf numFmtId="0" fontId="10" fillId="59" borderId="18" applyNumberFormat="0" applyProtection="0">
      <alignment horizontal="left" vertical="center" indent="1"/>
    </xf>
    <xf numFmtId="4" fontId="61" fillId="73" borderId="18" applyNumberFormat="0" applyProtection="0">
      <alignment horizontal="left" vertical="center" indent="1"/>
    </xf>
    <xf numFmtId="4" fontId="61" fillId="74" borderId="0" applyNumberFormat="0" applyProtection="0">
      <alignment horizontal="left" vertical="center" indent="1"/>
    </xf>
    <xf numFmtId="4" fontId="61" fillId="76" borderId="18" applyNumberFormat="0" applyProtection="0">
      <alignment horizontal="left" vertical="center" indent="1"/>
    </xf>
    <xf numFmtId="4" fontId="61" fillId="61" borderId="0" applyNumberFormat="0" applyProtection="0">
      <alignment horizontal="left" vertical="center" indent="1"/>
    </xf>
    <xf numFmtId="0" fontId="10" fillId="76" borderId="18" applyNumberFormat="0" applyProtection="0">
      <alignment horizontal="left" vertical="center" indent="1"/>
    </xf>
    <xf numFmtId="0" fontId="10" fillId="76" borderId="18" applyNumberFormat="0" applyProtection="0">
      <alignment horizontal="left" vertical="center" indent="1"/>
    </xf>
    <xf numFmtId="0" fontId="10" fillId="75" borderId="22" applyNumberFormat="0" applyProtection="0">
      <alignment horizontal="left" vertical="top" indent="1"/>
    </xf>
    <xf numFmtId="0" fontId="10" fillId="77" borderId="18" applyNumberFormat="0" applyProtection="0">
      <alignment horizontal="left" vertical="center" indent="1"/>
    </xf>
    <xf numFmtId="0" fontId="10" fillId="77" borderId="18" applyNumberFormat="0" applyProtection="0">
      <alignment horizontal="left" vertical="center" indent="1"/>
    </xf>
    <xf numFmtId="0" fontId="10" fillId="46" borderId="18" applyNumberFormat="0" applyProtection="0">
      <alignment horizontal="left" vertical="center" indent="1"/>
    </xf>
    <xf numFmtId="0" fontId="10" fillId="46" borderId="18" applyNumberFormat="0" applyProtection="0">
      <alignment horizontal="left" vertical="center" indent="1"/>
    </xf>
    <xf numFmtId="0" fontId="10" fillId="59" borderId="18" applyNumberFormat="0" applyProtection="0">
      <alignment horizontal="left" vertical="center" indent="1"/>
    </xf>
    <xf numFmtId="0" fontId="10" fillId="59" borderId="18" applyNumberFormat="0" applyProtection="0">
      <alignment horizontal="left" vertical="center" indent="1"/>
    </xf>
    <xf numFmtId="0" fontId="10" fillId="78" borderId="10" applyNumberFormat="0">
      <protection locked="0"/>
    </xf>
    <xf numFmtId="0" fontId="41" fillId="79" borderId="25" applyBorder="0"/>
    <xf numFmtId="4" fontId="61" fillId="80" borderId="18" applyNumberFormat="0" applyProtection="0">
      <alignment vertical="center"/>
    </xf>
    <xf numFmtId="4" fontId="63" fillId="80" borderId="18" applyNumberFormat="0" applyProtection="0">
      <alignment vertical="center"/>
    </xf>
    <xf numFmtId="4" fontId="61" fillId="80" borderId="18" applyNumberFormat="0" applyProtection="0">
      <alignment horizontal="left" vertical="center" indent="1"/>
    </xf>
    <xf numFmtId="4" fontId="61" fillId="80" borderId="18" applyNumberFormat="0" applyProtection="0">
      <alignment horizontal="left" vertical="center" indent="1"/>
    </xf>
    <xf numFmtId="4" fontId="61" fillId="73" borderId="18" applyNumberFormat="0" applyProtection="0">
      <alignment horizontal="right" vertical="center"/>
    </xf>
    <xf numFmtId="4" fontId="61" fillId="74" borderId="22" applyNumberFormat="0" applyProtection="0">
      <alignment horizontal="right" vertical="center"/>
    </xf>
    <xf numFmtId="4" fontId="63" fillId="73" borderId="18" applyNumberFormat="0" applyProtection="0">
      <alignment horizontal="right" vertical="center"/>
    </xf>
    <xf numFmtId="0" fontId="10" fillId="59" borderId="18" applyNumberFormat="0" applyProtection="0">
      <alignment horizontal="left" vertical="center" indent="1"/>
    </xf>
    <xf numFmtId="4" fontId="61" fillId="81" borderId="22" applyNumberFormat="0" applyProtection="0">
      <alignment horizontal="left" vertical="center" indent="1"/>
    </xf>
    <xf numFmtId="0" fontId="10" fillId="59" borderId="18" applyNumberFormat="0" applyProtection="0">
      <alignment horizontal="left" vertical="center" indent="1"/>
    </xf>
    <xf numFmtId="0" fontId="61" fillId="61" borderId="22" applyNumberFormat="0" applyProtection="0">
      <alignment horizontal="left" vertical="top" indent="1"/>
    </xf>
    <xf numFmtId="0" fontId="65" fillId="0" borderId="0"/>
    <xf numFmtId="4" fontId="66" fillId="82" borderId="0" applyNumberFormat="0" applyProtection="0">
      <alignment horizontal="left" vertical="center" indent="1"/>
    </xf>
    <xf numFmtId="0" fontId="34" fillId="83" borderId="10"/>
    <xf numFmtId="4" fontId="67" fillId="73" borderId="18" applyNumberFormat="0" applyProtection="0">
      <alignment horizontal="right" vertical="center"/>
    </xf>
    <xf numFmtId="39" fontId="10" fillId="84" borderId="0"/>
    <xf numFmtId="39" fontId="10" fillId="84" borderId="0"/>
    <xf numFmtId="0" fontId="68" fillId="0" borderId="0" applyNumberFormat="0" applyFill="0" applyBorder="0" applyAlignment="0" applyProtection="0"/>
    <xf numFmtId="38" fontId="34" fillId="0" borderId="26"/>
    <xf numFmtId="38" fontId="34" fillId="0" borderId="26"/>
    <xf numFmtId="38" fontId="34" fillId="0" borderId="26"/>
    <xf numFmtId="38" fontId="34" fillId="0" borderId="26"/>
    <xf numFmtId="38" fontId="34" fillId="0" borderId="26"/>
    <xf numFmtId="38" fontId="34" fillId="0" borderId="26"/>
    <xf numFmtId="38" fontId="34" fillId="0" borderId="26"/>
    <xf numFmtId="38" fontId="34" fillId="0" borderId="26"/>
    <xf numFmtId="38" fontId="41" fillId="0" borderId="21"/>
    <xf numFmtId="39" fontId="60" fillId="85" borderId="0"/>
    <xf numFmtId="166" fontId="10" fillId="0" borderId="0">
      <alignment horizontal="left" wrapText="1"/>
    </xf>
    <xf numFmtId="166" fontId="10" fillId="0" borderId="0">
      <alignment horizontal="left" wrapText="1"/>
    </xf>
    <xf numFmtId="182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0" fontId="69" fillId="0" borderId="0"/>
    <xf numFmtId="0" fontId="35" fillId="0" borderId="20"/>
    <xf numFmtId="40" fontId="70" fillId="0" borderId="0" applyBorder="0">
      <alignment horizontal="right"/>
    </xf>
    <xf numFmtId="41" fontId="71" fillId="44" borderId="0">
      <alignment horizontal="left"/>
    </xf>
    <xf numFmtId="0" fontId="72" fillId="0" borderId="0"/>
    <xf numFmtId="0" fontId="10" fillId="0" borderId="0" applyNumberFormat="0" applyBorder="0" applyAlignment="0"/>
    <xf numFmtId="0" fontId="73" fillId="0" borderId="0" applyFill="0" applyBorder="0" applyProtection="0">
      <alignment horizontal="left" vertical="top"/>
    </xf>
    <xf numFmtId="0" fontId="74" fillId="0" borderId="0" applyNumberFormat="0" applyFill="0" applyBorder="0" applyAlignment="0" applyProtection="0"/>
    <xf numFmtId="0" fontId="55" fillId="0" borderId="0"/>
    <xf numFmtId="0" fontId="56" fillId="57" borderId="0"/>
    <xf numFmtId="183" fontId="75" fillId="44" borderId="0">
      <alignment horizontal="left" vertical="center"/>
    </xf>
    <xf numFmtId="0" fontId="38" fillId="44" borderId="0">
      <alignment horizontal="left" wrapText="1"/>
    </xf>
    <xf numFmtId="0" fontId="38" fillId="44" borderId="0">
      <alignment horizontal="left" wrapText="1"/>
    </xf>
    <xf numFmtId="0" fontId="76" fillId="0" borderId="0">
      <alignment horizontal="left" vertical="center"/>
    </xf>
    <xf numFmtId="0" fontId="22" fillId="0" borderId="27" applyNumberFormat="0" applyFont="0" applyFill="0" applyAlignment="0" applyProtection="0"/>
    <xf numFmtId="41" fontId="38" fillId="44" borderId="0">
      <alignment horizontal="left"/>
    </xf>
    <xf numFmtId="0" fontId="24" fillId="0" borderId="28"/>
    <xf numFmtId="0" fontId="25" fillId="0" borderId="28"/>
    <xf numFmtId="0" fontId="7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60" fillId="0" borderId="0" applyFont="0" applyFill="0" applyBorder="0" applyAlignment="0" applyProtection="0"/>
    <xf numFmtId="9" fontId="60" fillId="0" borderId="0" applyFont="0" applyFill="0" applyBorder="0" applyAlignment="0" applyProtection="0"/>
  </cellStyleXfs>
  <cellXfs count="135">
    <xf numFmtId="0" fontId="0" fillId="0" borderId="0" xfId="0"/>
    <xf numFmtId="9" fontId="0" fillId="0" borderId="0" xfId="2" applyFont="1"/>
    <xf numFmtId="164" fontId="0" fillId="0" borderId="2" xfId="0" applyNumberFormat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/>
    </xf>
    <xf numFmtId="9" fontId="1" fillId="0" borderId="0" xfId="2" applyNumberFormat="1" applyFont="1"/>
    <xf numFmtId="9" fontId="0" fillId="0" borderId="0" xfId="2" applyNumberFormat="1" applyFont="1"/>
    <xf numFmtId="0" fontId="0" fillId="0" borderId="0" xfId="0" applyFont="1"/>
    <xf numFmtId="164" fontId="3" fillId="0" borderId="0" xfId="1" applyNumberFormat="1" applyFont="1"/>
    <xf numFmtId="164" fontId="0" fillId="0" borderId="0" xfId="1" applyNumberFormat="1" applyFont="1"/>
    <xf numFmtId="0" fontId="4" fillId="0" borderId="0" xfId="0" applyFont="1"/>
    <xf numFmtId="164" fontId="3" fillId="0" borderId="0" xfId="0" applyNumberFormat="1" applyFont="1"/>
    <xf numFmtId="0" fontId="0" fillId="0" borderId="0" xfId="0" applyAlignment="1">
      <alignment horizontal="center" wrapText="1"/>
    </xf>
    <xf numFmtId="9" fontId="0" fillId="0" borderId="0" xfId="2" applyFont="1" applyAlignment="1">
      <alignment horizontal="center" wrapText="1"/>
    </xf>
    <xf numFmtId="0" fontId="5" fillId="0" borderId="0" xfId="0" applyFont="1" applyBorder="1" applyAlignment="1">
      <alignment horizontal="left"/>
    </xf>
    <xf numFmtId="164" fontId="0" fillId="0" borderId="0" xfId="0" applyNumberFormat="1" applyFont="1"/>
    <xf numFmtId="164" fontId="0" fillId="0" borderId="0" xfId="0" applyNumberFormat="1" applyAlignment="1">
      <alignment horizontal="center" wrapText="1"/>
    </xf>
    <xf numFmtId="164" fontId="1" fillId="0" borderId="0" xfId="1" applyNumberFormat="1" applyFont="1"/>
    <xf numFmtId="164" fontId="3" fillId="0" borderId="0" xfId="1" applyNumberFormat="1" applyFont="1" applyFill="1"/>
    <xf numFmtId="164" fontId="3" fillId="0" borderId="0" xfId="0" applyNumberFormat="1" applyFont="1" applyAlignment="1">
      <alignment horizontal="center" wrapText="1"/>
    </xf>
    <xf numFmtId="164" fontId="1" fillId="0" borderId="0" xfId="1" applyNumberFormat="1" applyFont="1" applyFill="1"/>
    <xf numFmtId="0" fontId="5" fillId="0" borderId="0" xfId="0" applyFont="1" applyAlignment="1">
      <alignment horizontal="left"/>
    </xf>
    <xf numFmtId="0" fontId="0" fillId="0" borderId="0" xfId="0" applyFill="1" applyAlignment="1">
      <alignment horizontal="left" wrapText="1"/>
    </xf>
    <xf numFmtId="9" fontId="6" fillId="0" borderId="0" xfId="0" applyNumberFormat="1" applyFont="1" applyAlignment="1">
      <alignment horizontal="right" wrapText="1"/>
    </xf>
    <xf numFmtId="164" fontId="0" fillId="0" borderId="0" xfId="1" applyNumberFormat="1" applyFont="1" applyFill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9" fillId="0" borderId="0" xfId="0" applyNumberFormat="1" applyFont="1" applyAlignment="1">
      <alignment horizontal="right"/>
    </xf>
    <xf numFmtId="0" fontId="9" fillId="0" borderId="0" xfId="0" applyNumberFormat="1" applyFont="1" applyFill="1" applyAlignment="1">
      <alignment horizontal="right"/>
    </xf>
    <xf numFmtId="49" fontId="79" fillId="0" borderId="0" xfId="0" applyNumberFormat="1" applyFont="1" applyFill="1" applyAlignment="1"/>
    <xf numFmtId="0" fontId="79" fillId="0" borderId="0" xfId="0" applyNumberFormat="1" applyFont="1" applyFill="1" applyAlignment="1"/>
    <xf numFmtId="0" fontId="10" fillId="0" borderId="0" xfId="0" applyNumberFormat="1" applyFont="1" applyFill="1" applyAlignment="1"/>
    <xf numFmtId="49" fontId="9" fillId="0" borderId="0" xfId="0" applyNumberFormat="1" applyFont="1" applyFill="1" applyAlignment="1"/>
    <xf numFmtId="0" fontId="9" fillId="0" borderId="0" xfId="0" applyNumberFormat="1" applyFont="1" applyFill="1" applyAlignment="1">
      <alignment horizontal="fill"/>
    </xf>
    <xf numFmtId="0" fontId="9" fillId="0" borderId="0" xfId="0" applyNumberFormat="1" applyFont="1" applyFill="1" applyAlignment="1"/>
    <xf numFmtId="0" fontId="9" fillId="0" borderId="0" xfId="0" applyNumberFormat="1" applyFont="1" applyFill="1" applyAlignment="1">
      <alignment horizontal="center"/>
    </xf>
    <xf numFmtId="49" fontId="9" fillId="0" borderId="0" xfId="0" applyNumberFormat="1" applyFont="1" applyFill="1" applyAlignment="1">
      <alignment horizontal="center"/>
    </xf>
    <xf numFmtId="0" fontId="9" fillId="0" borderId="0" xfId="0" applyNumberFormat="1" applyFont="1" applyFill="1" applyBorder="1" applyAlignment="1">
      <alignment horizontal="center" wrapText="1"/>
    </xf>
    <xf numFmtId="49" fontId="9" fillId="0" borderId="3" xfId="0" applyNumberFormat="1" applyFont="1" applyFill="1" applyBorder="1" applyAlignment="1">
      <alignment horizontal="center"/>
    </xf>
    <xf numFmtId="0" fontId="9" fillId="0" borderId="3" xfId="0" applyNumberFormat="1" applyFont="1" applyFill="1" applyBorder="1" applyAlignment="1"/>
    <xf numFmtId="0" fontId="9" fillId="0" borderId="3" xfId="0" applyNumberFormat="1" applyFont="1" applyFill="1" applyBorder="1" applyAlignment="1">
      <alignment horizontal="center"/>
    </xf>
    <xf numFmtId="0" fontId="9" fillId="0" borderId="3" xfId="0" applyNumberFormat="1" applyFont="1" applyFill="1" applyBorder="1" applyAlignment="1">
      <alignment horizontal="center" wrapText="1"/>
    </xf>
    <xf numFmtId="49" fontId="79" fillId="0" borderId="0" xfId="0" applyNumberFormat="1" applyFont="1" applyFill="1" applyAlignment="1">
      <alignment horizontal="fill"/>
    </xf>
    <xf numFmtId="0" fontId="79" fillId="0" borderId="0" xfId="0" applyNumberFormat="1" applyFont="1" applyFill="1" applyAlignment="1">
      <alignment horizontal="fill"/>
    </xf>
    <xf numFmtId="0" fontId="79" fillId="0" borderId="0" xfId="0" applyNumberFormat="1" applyFont="1" applyFill="1" applyAlignment="1">
      <alignment horizontal="center"/>
    </xf>
    <xf numFmtId="0" fontId="10" fillId="0" borderId="0" xfId="0" applyNumberFormat="1" applyFont="1" applyFill="1" applyAlignment="1">
      <alignment horizontal="center"/>
    </xf>
    <xf numFmtId="0" fontId="79" fillId="0" borderId="0" xfId="0" applyNumberFormat="1" applyFont="1" applyFill="1" applyAlignment="1">
      <alignment horizontal="left"/>
    </xf>
    <xf numFmtId="42" fontId="79" fillId="0" borderId="0" xfId="0" applyNumberFormat="1" applyFont="1" applyFill="1" applyAlignment="1" applyProtection="1">
      <protection locked="0"/>
    </xf>
    <xf numFmtId="6" fontId="79" fillId="0" borderId="0" xfId="0" applyNumberFormat="1" applyFont="1" applyFill="1" applyAlignment="1" applyProtection="1">
      <protection locked="0"/>
    </xf>
    <xf numFmtId="180" fontId="79" fillId="0" borderId="0" xfId="0" applyNumberFormat="1" applyFont="1" applyFill="1" applyAlignment="1"/>
    <xf numFmtId="180" fontId="79" fillId="0" borderId="29" xfId="0" applyNumberFormat="1" applyFont="1" applyFill="1" applyBorder="1" applyAlignment="1"/>
    <xf numFmtId="41" fontId="79" fillId="0" borderId="0" xfId="1141" applyNumberFormat="1" applyFont="1" applyFill="1" applyAlignment="1" applyProtection="1">
      <protection locked="0"/>
    </xf>
    <xf numFmtId="10" fontId="79" fillId="0" borderId="0" xfId="2" applyNumberFormat="1" applyFont="1" applyFill="1" applyAlignment="1"/>
    <xf numFmtId="180" fontId="79" fillId="0" borderId="21" xfId="0" applyNumberFormat="1" applyFont="1" applyFill="1" applyBorder="1" applyAlignment="1" applyProtection="1">
      <protection locked="0"/>
    </xf>
    <xf numFmtId="0" fontId="79" fillId="0" borderId="0" xfId="0" quotePrefix="1" applyNumberFormat="1" applyFont="1" applyFill="1" applyAlignment="1">
      <alignment horizontal="left"/>
    </xf>
    <xf numFmtId="41" fontId="79" fillId="0" borderId="0" xfId="0" applyNumberFormat="1" applyFont="1" applyFill="1" applyBorder="1" applyAlignment="1" applyProtection="1">
      <protection locked="0"/>
    </xf>
    <xf numFmtId="10" fontId="10" fillId="0" borderId="0" xfId="2" applyNumberFormat="1" applyFont="1" applyFill="1" applyAlignment="1"/>
    <xf numFmtId="10" fontId="79" fillId="0" borderId="0" xfId="0" applyNumberFormat="1" applyFont="1" applyFill="1" applyBorder="1" applyAlignment="1"/>
    <xf numFmtId="184" fontId="79" fillId="0" borderId="0" xfId="2" applyNumberFormat="1" applyFont="1" applyFill="1" applyAlignment="1"/>
    <xf numFmtId="41" fontId="79" fillId="0" borderId="29" xfId="0" applyNumberFormat="1" applyFont="1" applyFill="1" applyBorder="1" applyAlignment="1" applyProtection="1">
      <protection locked="0"/>
    </xf>
    <xf numFmtId="42" fontId="79" fillId="0" borderId="21" xfId="0" applyNumberFormat="1" applyFont="1" applyFill="1" applyBorder="1" applyAlignment="1"/>
    <xf numFmtId="10" fontId="79" fillId="0" borderId="0" xfId="0" applyNumberFormat="1" applyFont="1" applyFill="1" applyAlignment="1"/>
    <xf numFmtId="42" fontId="79" fillId="0" borderId="0" xfId="0" applyNumberFormat="1" applyFont="1" applyFill="1" applyAlignment="1"/>
    <xf numFmtId="42" fontId="79" fillId="0" borderId="0" xfId="0" applyNumberFormat="1" applyFont="1" applyFill="1" applyAlignment="1">
      <alignment horizontal="left"/>
    </xf>
    <xf numFmtId="10" fontId="10" fillId="0" borderId="0" xfId="0" applyNumberFormat="1" applyFont="1" applyFill="1" applyAlignment="1"/>
    <xf numFmtId="10" fontId="79" fillId="0" borderId="0" xfId="1142" applyNumberFormat="1" applyFont="1" applyFill="1" applyAlignment="1" applyProtection="1">
      <protection locked="0"/>
    </xf>
    <xf numFmtId="10" fontId="10" fillId="0" borderId="0" xfId="0" quotePrefix="1" applyNumberFormat="1" applyFont="1" applyFill="1" applyAlignment="1">
      <alignment horizontal="left"/>
    </xf>
    <xf numFmtId="6" fontId="79" fillId="0" borderId="0" xfId="1" applyNumberFormat="1" applyFont="1" applyFill="1" applyAlignment="1" applyProtection="1">
      <protection locked="0"/>
    </xf>
    <xf numFmtId="178" fontId="79" fillId="0" borderId="0" xfId="2" applyNumberFormat="1" applyFont="1" applyFill="1" applyAlignment="1" applyProtection="1">
      <protection locked="0"/>
    </xf>
    <xf numFmtId="185" fontId="80" fillId="0" borderId="0" xfId="0" applyNumberFormat="1" applyFont="1" applyFill="1" applyAlignment="1" applyProtection="1">
      <alignment horizontal="left"/>
    </xf>
    <xf numFmtId="42" fontId="79" fillId="0" borderId="2" xfId="0" applyNumberFormat="1" applyFont="1" applyFill="1" applyBorder="1" applyAlignment="1" applyProtection="1">
      <protection locked="0"/>
    </xf>
    <xf numFmtId="166" fontId="79" fillId="0" borderId="0" xfId="0" applyNumberFormat="1" applyFont="1" applyFill="1" applyAlignment="1">
      <alignment horizontal="left"/>
    </xf>
    <xf numFmtId="41" fontId="81" fillId="0" borderId="0" xfId="0" applyNumberFormat="1" applyFont="1" applyFill="1" applyAlignment="1"/>
    <xf numFmtId="164" fontId="79" fillId="0" borderId="4" xfId="0" applyNumberFormat="1" applyFont="1" applyFill="1" applyBorder="1" applyAlignment="1"/>
    <xf numFmtId="164" fontId="79" fillId="0" borderId="0" xfId="0" applyNumberFormat="1" applyFont="1" applyFill="1" applyAlignment="1"/>
    <xf numFmtId="0" fontId="79" fillId="0" borderId="30" xfId="0" applyNumberFormat="1" applyFont="1" applyFill="1" applyBorder="1" applyAlignment="1"/>
    <xf numFmtId="0" fontId="38" fillId="0" borderId="0" xfId="0" applyNumberFormat="1" applyFont="1" applyFill="1" applyAlignment="1">
      <alignment horizontal="right"/>
    </xf>
    <xf numFmtId="180" fontId="79" fillId="0" borderId="4" xfId="0" applyNumberFormat="1" applyFont="1" applyFill="1" applyBorder="1" applyAlignment="1"/>
    <xf numFmtId="41" fontId="79" fillId="0" borderId="4" xfId="0" applyNumberFormat="1" applyFont="1" applyFill="1" applyBorder="1" applyAlignment="1" applyProtection="1">
      <protection locked="0"/>
    </xf>
    <xf numFmtId="0" fontId="79" fillId="0" borderId="0" xfId="0" applyNumberFormat="1" applyFont="1" applyAlignment="1"/>
    <xf numFmtId="0" fontId="9" fillId="0" borderId="3" xfId="0" applyNumberFormat="1" applyFont="1" applyBorder="1" applyAlignment="1">
      <alignment wrapText="1"/>
    </xf>
    <xf numFmtId="0" fontId="9" fillId="0" borderId="3" xfId="0" applyNumberFormat="1" applyFont="1" applyBorder="1" applyAlignment="1">
      <alignment horizontal="center" wrapText="1"/>
    </xf>
    <xf numFmtId="0" fontId="82" fillId="0" borderId="0" xfId="0" applyNumberFormat="1" applyFont="1" applyAlignment="1">
      <alignment horizontal="center"/>
    </xf>
    <xf numFmtId="0" fontId="79" fillId="0" borderId="0" xfId="0" applyNumberFormat="1" applyFont="1" applyAlignment="1">
      <alignment horizontal="center"/>
    </xf>
    <xf numFmtId="0" fontId="79" fillId="0" borderId="0" xfId="871" applyFont="1"/>
    <xf numFmtId="3" fontId="79" fillId="0" borderId="0" xfId="1140" applyNumberFormat="1" applyFont="1" applyAlignment="1"/>
    <xf numFmtId="6" fontId="79" fillId="0" borderId="0" xfId="1" applyNumberFormat="1" applyFont="1" applyAlignment="1"/>
    <xf numFmtId="3" fontId="79" fillId="0" borderId="30" xfId="1140" applyNumberFormat="1" applyFont="1" applyBorder="1" applyAlignment="1"/>
    <xf numFmtId="4" fontId="79" fillId="0" borderId="0" xfId="1140" applyNumberFormat="1" applyFont="1" applyAlignment="1">
      <alignment horizontal="center"/>
    </xf>
    <xf numFmtId="0" fontId="0" fillId="0" borderId="0" xfId="0" applyNumberFormat="1" applyAlignment="1"/>
    <xf numFmtId="0" fontId="79" fillId="0" borderId="0" xfId="0" quotePrefix="1" applyNumberFormat="1" applyFont="1" applyAlignment="1">
      <alignment horizontal="left"/>
    </xf>
    <xf numFmtId="10" fontId="79" fillId="0" borderId="0" xfId="2" applyNumberFormat="1" applyFont="1" applyAlignment="1"/>
    <xf numFmtId="0" fontId="79" fillId="0" borderId="0" xfId="0" quotePrefix="1" applyNumberFormat="1" applyFont="1" applyAlignment="1">
      <alignment horizontal="left" indent="2"/>
    </xf>
    <xf numFmtId="0" fontId="79" fillId="0" borderId="0" xfId="0" applyNumberFormat="1" applyFont="1" applyAlignment="1">
      <alignment horizontal="right"/>
    </xf>
    <xf numFmtId="10" fontId="79" fillId="0" borderId="0" xfId="0" applyNumberFormat="1" applyFont="1" applyAlignment="1"/>
    <xf numFmtId="42" fontId="79" fillId="0" borderId="0" xfId="0" applyNumberFormat="1" applyFont="1" applyAlignment="1"/>
    <xf numFmtId="0" fontId="79" fillId="0" borderId="0" xfId="0" applyNumberFormat="1" applyFont="1" applyAlignment="1">
      <alignment horizontal="left"/>
    </xf>
    <xf numFmtId="0" fontId="79" fillId="0" borderId="0" xfId="0" quotePrefix="1" applyNumberFormat="1" applyFont="1" applyAlignment="1">
      <alignment horizontal="left" indent="1"/>
    </xf>
    <xf numFmtId="0" fontId="79" fillId="0" borderId="0" xfId="0" applyNumberFormat="1" applyFont="1" applyAlignment="1">
      <alignment horizontal="left" indent="1"/>
    </xf>
    <xf numFmtId="42" fontId="83" fillId="0" borderId="0" xfId="0" applyNumberFormat="1" applyFont="1" applyAlignment="1"/>
    <xf numFmtId="42" fontId="83" fillId="0" borderId="0" xfId="0" applyNumberFormat="1" applyFont="1" applyFill="1" applyAlignment="1"/>
    <xf numFmtId="0" fontId="79" fillId="0" borderId="0" xfId="0" applyNumberFormat="1" applyFont="1" applyAlignment="1">
      <alignment horizontal="left" indent="2"/>
    </xf>
    <xf numFmtId="0" fontId="79" fillId="0" borderId="0" xfId="0" quotePrefix="1" applyNumberFormat="1" applyFont="1" applyAlignment="1">
      <alignment horizontal="left" indent="3"/>
    </xf>
    <xf numFmtId="10" fontId="0" fillId="0" borderId="0" xfId="2" applyNumberFormat="1" applyFont="1" applyAlignment="1"/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0" xfId="0" applyFill="1" applyBorder="1" applyAlignment="1">
      <alignment horizontal="center"/>
    </xf>
    <xf numFmtId="164" fontId="78" fillId="0" borderId="0" xfId="1" applyNumberFormat="1" applyFont="1"/>
    <xf numFmtId="164" fontId="78" fillId="0" borderId="0" xfId="0" applyNumberFormat="1" applyFont="1"/>
    <xf numFmtId="0" fontId="78" fillId="0" borderId="0" xfId="0" applyFont="1"/>
    <xf numFmtId="180" fontId="0" fillId="0" borderId="0" xfId="1140" applyNumberFormat="1" applyFont="1"/>
    <xf numFmtId="178" fontId="0" fillId="0" borderId="0" xfId="2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10" fontId="0" fillId="0" borderId="0" xfId="2" applyNumberFormat="1" applyFont="1" applyAlignment="1">
      <alignment horizontal="center"/>
    </xf>
    <xf numFmtId="6" fontId="0" fillId="0" borderId="0" xfId="0" applyNumberFormat="1"/>
    <xf numFmtId="6" fontId="0" fillId="0" borderId="0" xfId="0" applyNumberFormat="1" applyBorder="1" applyAlignment="1">
      <alignment horizontal="center"/>
    </xf>
    <xf numFmtId="8" fontId="0" fillId="0" borderId="0" xfId="0" applyNumberFormat="1"/>
    <xf numFmtId="0" fontId="0" fillId="0" borderId="31" xfId="0" applyBorder="1"/>
    <xf numFmtId="0" fontId="0" fillId="0" borderId="21" xfId="0" applyBorder="1"/>
    <xf numFmtId="164" fontId="0" fillId="0" borderId="32" xfId="1" applyNumberFormat="1" applyFont="1" applyBorder="1"/>
    <xf numFmtId="0" fontId="0" fillId="0" borderId="33" xfId="0" applyBorder="1"/>
    <xf numFmtId="180" fontId="3" fillId="0" borderId="34" xfId="1140" applyNumberFormat="1" applyFont="1" applyBorder="1"/>
    <xf numFmtId="44" fontId="0" fillId="0" borderId="34" xfId="1" applyFont="1" applyBorder="1"/>
    <xf numFmtId="186" fontId="6" fillId="0" borderId="34" xfId="2" applyNumberFormat="1" applyFont="1" applyBorder="1"/>
    <xf numFmtId="0" fontId="0" fillId="0" borderId="35" xfId="0" applyBorder="1"/>
    <xf numFmtId="0" fontId="0" fillId="0" borderId="29" xfId="0" applyBorder="1"/>
    <xf numFmtId="44" fontId="0" fillId="0" borderId="36" xfId="0" applyNumberFormat="1" applyBorder="1"/>
    <xf numFmtId="0" fontId="9" fillId="0" borderId="0" xfId="0" applyNumberFormat="1" applyFont="1" applyFill="1" applyBorder="1" applyAlignment="1">
      <alignment horizontal="center"/>
    </xf>
    <xf numFmtId="0" fontId="9" fillId="0" borderId="0" xfId="0" applyNumberFormat="1" applyFont="1" applyAlignment="1">
      <alignment horizontal="center"/>
    </xf>
    <xf numFmtId="0" fontId="0" fillId="0" borderId="4" xfId="0" applyBorder="1" applyAlignment="1">
      <alignment horizontal="center"/>
    </xf>
    <xf numFmtId="0" fontId="2" fillId="0" borderId="0" xfId="0" applyFont="1" applyAlignment="1">
      <alignment horizontal="center"/>
    </xf>
  </cellXfs>
  <cellStyles count="1143">
    <cellStyle name="_x0013_" xfId="3"/>
    <cellStyle name="_09GRC Gas Transport For Review" xfId="4"/>
    <cellStyle name="_4.06E Pass Throughs" xfId="5"/>
    <cellStyle name="_4.06E Pass Throughs 2" xfId="6"/>
    <cellStyle name="_4.06E Pass Throughs_04 07E Wild Horse Wind Expansion (C) (2)" xfId="7"/>
    <cellStyle name="_4.06E Pass Throughs_04 07E Wild Horse Wind Expansion (C) (2)_Electric Rev Req Model (2009 GRC) " xfId="8"/>
    <cellStyle name="_4.06E Pass Throughs_2010 PTC's July1_Dec31 2010 " xfId="9"/>
    <cellStyle name="_4.06E Pass Throughs_2010 PTC's Sept10_Aug11 (Version 4)" xfId="10"/>
    <cellStyle name="_4.06E Pass Throughs_3.01 Income Statement" xfId="11"/>
    <cellStyle name="_4.06E Pass Throughs_4 31 Regulatory Assets and Liabilities  7 06- Exhibit D" xfId="12"/>
    <cellStyle name="_4.06E Pass Throughs_4 32 Regulatory Assets and Liabilities  7 06- Exhibit D" xfId="13"/>
    <cellStyle name="_4.06E Pass Throughs_Att B to RECs proceeds proposal" xfId="14"/>
    <cellStyle name="_4.06E Pass Throughs_Backup for Attachment B 2010-09-09" xfId="15"/>
    <cellStyle name="_4.06E Pass Throughs_Bench Request - Attachment B" xfId="16"/>
    <cellStyle name="_4.06E Pass Throughs_Book9" xfId="17"/>
    <cellStyle name="_4.06E Pass Throughs_DWH-08 (Rate Spread &amp; Design Workpapers)" xfId="18"/>
    <cellStyle name="_4.06E Pass Throughs_Final 2008 PTC Rate Design Workpapers 10.27.08" xfId="19"/>
    <cellStyle name="_4.06E Pass Throughs_INPUTS" xfId="20"/>
    <cellStyle name="_4.06E Pass Throughs_Low Income 2010 RevRequirement" xfId="21"/>
    <cellStyle name="_4.06E Pass Throughs_Low Income 2010 RevRequirement (2)" xfId="22"/>
    <cellStyle name="_4.06E Pass Throughs_Oct2010toSep2011LwIncLead" xfId="23"/>
    <cellStyle name="_4.06E Pass Throughs_Production Adj 4.37" xfId="24"/>
    <cellStyle name="_4.06E Pass Throughs_Purchased Power Adj 4.03" xfId="25"/>
    <cellStyle name="_4.06E Pass Throughs_RECS vs PTC's w Interest 6-28-10" xfId="26"/>
    <cellStyle name="_4.06E Pass Throughs_ROR &amp; CONV FACTOR" xfId="27"/>
    <cellStyle name="_4.06E Pass Throughs_ROR 5.02" xfId="28"/>
    <cellStyle name="_4.13E Montana Energy Tax" xfId="29"/>
    <cellStyle name="_4.13E Montana Energy Tax 2" xfId="30"/>
    <cellStyle name="_4.13E Montana Energy Tax_04 07E Wild Horse Wind Expansion (C) (2)" xfId="31"/>
    <cellStyle name="_4.13E Montana Energy Tax_04 07E Wild Horse Wind Expansion (C) (2)_Electric Rev Req Model (2009 GRC) " xfId="32"/>
    <cellStyle name="_4.13E Montana Energy Tax_2010 PTC's July1_Dec31 2010 " xfId="33"/>
    <cellStyle name="_4.13E Montana Energy Tax_2010 PTC's Sept10_Aug11 (Version 4)" xfId="34"/>
    <cellStyle name="_4.13E Montana Energy Tax_3.01 Income Statement" xfId="35"/>
    <cellStyle name="_4.13E Montana Energy Tax_4 31 Regulatory Assets and Liabilities  7 06- Exhibit D" xfId="36"/>
    <cellStyle name="_4.13E Montana Energy Tax_4 32 Regulatory Assets and Liabilities  7 06- Exhibit D" xfId="37"/>
    <cellStyle name="_4.13E Montana Energy Tax_Att B to RECs proceeds proposal" xfId="38"/>
    <cellStyle name="_4.13E Montana Energy Tax_Backup for Attachment B 2010-09-09" xfId="39"/>
    <cellStyle name="_4.13E Montana Energy Tax_Bench Request - Attachment B" xfId="40"/>
    <cellStyle name="_4.13E Montana Energy Tax_Book9" xfId="41"/>
    <cellStyle name="_4.13E Montana Energy Tax_DWH-08 (Rate Spread &amp; Design Workpapers)" xfId="42"/>
    <cellStyle name="_4.13E Montana Energy Tax_Final 2008 PTC Rate Design Workpapers 10.27.08" xfId="43"/>
    <cellStyle name="_4.13E Montana Energy Tax_INPUTS" xfId="44"/>
    <cellStyle name="_4.13E Montana Energy Tax_Low Income 2010 RevRequirement" xfId="45"/>
    <cellStyle name="_4.13E Montana Energy Tax_Low Income 2010 RevRequirement (2)" xfId="46"/>
    <cellStyle name="_4.13E Montana Energy Tax_Oct2010toSep2011LwIncLead" xfId="47"/>
    <cellStyle name="_4.13E Montana Energy Tax_Production Adj 4.37" xfId="48"/>
    <cellStyle name="_4.13E Montana Energy Tax_Purchased Power Adj 4.03" xfId="49"/>
    <cellStyle name="_4.13E Montana Energy Tax_RECS vs PTC's w Interest 6-28-10" xfId="50"/>
    <cellStyle name="_4.13E Montana Energy Tax_ROR &amp; CONV FACTOR" xfId="51"/>
    <cellStyle name="_4.13E Montana Energy Tax_ROR 5.02" xfId="52"/>
    <cellStyle name="_AURORA WIP" xfId="53"/>
    <cellStyle name="_Book1" xfId="54"/>
    <cellStyle name="_Book1 (2)" xfId="55"/>
    <cellStyle name="_Book1 (2) 2" xfId="56"/>
    <cellStyle name="_Book1 (2)_04 07E Wild Horse Wind Expansion (C) (2)" xfId="57"/>
    <cellStyle name="_Book1 (2)_04 07E Wild Horse Wind Expansion (C) (2)_Electric Rev Req Model (2009 GRC) " xfId="58"/>
    <cellStyle name="_Book1 (2)_2010 PTC's July1_Dec31 2010 " xfId="59"/>
    <cellStyle name="_Book1 (2)_2010 PTC's Sept10_Aug11 (Version 4)" xfId="60"/>
    <cellStyle name="_Book1 (2)_3.01 Income Statement" xfId="61"/>
    <cellStyle name="_Book1 (2)_4 31 Regulatory Assets and Liabilities  7 06- Exhibit D" xfId="62"/>
    <cellStyle name="_Book1 (2)_4 32 Regulatory Assets and Liabilities  7 06- Exhibit D" xfId="63"/>
    <cellStyle name="_Book1 (2)_Att B to RECs proceeds proposal" xfId="64"/>
    <cellStyle name="_Book1 (2)_Backup for Attachment B 2010-09-09" xfId="65"/>
    <cellStyle name="_Book1 (2)_Bench Request - Attachment B" xfId="66"/>
    <cellStyle name="_Book1 (2)_Book9" xfId="67"/>
    <cellStyle name="_Book1 (2)_DWH-08 (Rate Spread &amp; Design Workpapers)" xfId="68"/>
    <cellStyle name="_Book1 (2)_Final 2008 PTC Rate Design Workpapers 10.27.08" xfId="69"/>
    <cellStyle name="_Book1 (2)_INPUTS" xfId="70"/>
    <cellStyle name="_Book1 (2)_Low Income 2010 RevRequirement" xfId="71"/>
    <cellStyle name="_Book1 (2)_Low Income 2010 RevRequirement (2)" xfId="72"/>
    <cellStyle name="_Book1 (2)_Oct2010toSep2011LwIncLead" xfId="73"/>
    <cellStyle name="_Book1 (2)_Production Adj 4.37" xfId="74"/>
    <cellStyle name="_Book1 (2)_Purchased Power Adj 4.03" xfId="75"/>
    <cellStyle name="_Book1 (2)_RECS vs PTC's w Interest 6-28-10" xfId="76"/>
    <cellStyle name="_Book1 (2)_ROR &amp; CONV FACTOR" xfId="77"/>
    <cellStyle name="_Book1 (2)_ROR 5.02" xfId="78"/>
    <cellStyle name="_Book1_3.01 Income Statement" xfId="79"/>
    <cellStyle name="_Book1_4 31 Regulatory Assets and Liabilities  7 06- Exhibit D" xfId="80"/>
    <cellStyle name="_Book1_4 32 Regulatory Assets and Liabilities  7 06- Exhibit D" xfId="81"/>
    <cellStyle name="_Book1_Book9" xfId="82"/>
    <cellStyle name="_Book1_Electric COS Inputs" xfId="83"/>
    <cellStyle name="_Book1_Electric COS Inputs_Low Income 2010 RevRequirement" xfId="84"/>
    <cellStyle name="_Book1_Electric COS Inputs_Low Income 2010 RevRequirement (2)" xfId="85"/>
    <cellStyle name="_Book1_Electric COS Inputs_Oct2010toSep2011LwIncLead" xfId="86"/>
    <cellStyle name="_Book1_Production Adj 4.37" xfId="87"/>
    <cellStyle name="_Book1_Purchased Power Adj 4.03" xfId="88"/>
    <cellStyle name="_Book1_ROR 5.02" xfId="89"/>
    <cellStyle name="_Book2" xfId="90"/>
    <cellStyle name="_Book2 2" xfId="91"/>
    <cellStyle name="_Book2_04 07E Wild Horse Wind Expansion (C) (2)" xfId="92"/>
    <cellStyle name="_Book2_04 07E Wild Horse Wind Expansion (C) (2)_Electric Rev Req Model (2009 GRC) " xfId="93"/>
    <cellStyle name="_Book2_2010 PTC's July1_Dec31 2010 " xfId="94"/>
    <cellStyle name="_Book2_2010 PTC's Sept10_Aug11 (Version 4)" xfId="95"/>
    <cellStyle name="_Book2_3.01 Income Statement" xfId="96"/>
    <cellStyle name="_Book2_4 31 Regulatory Assets and Liabilities  7 06- Exhibit D" xfId="97"/>
    <cellStyle name="_Book2_4 32 Regulatory Assets and Liabilities  7 06- Exhibit D" xfId="98"/>
    <cellStyle name="_Book2_Att B to RECs proceeds proposal" xfId="99"/>
    <cellStyle name="_Book2_Backup for Attachment B 2010-09-09" xfId="100"/>
    <cellStyle name="_Book2_Bench Request - Attachment B" xfId="101"/>
    <cellStyle name="_Book2_Book9" xfId="102"/>
    <cellStyle name="_Book2_Check the Interest Calculation" xfId="103"/>
    <cellStyle name="_Book2_Check the Interest Calculation_Scenario 1 REC vs PTC Offset" xfId="104"/>
    <cellStyle name="_Book2_Check the Interest Calculation_Scenario 3" xfId="105"/>
    <cellStyle name="_Book2_DWH-08 (Rate Spread &amp; Design Workpapers)" xfId="106"/>
    <cellStyle name="_Book2_Final 2008 PTC Rate Design Workpapers 10.27.08" xfId="107"/>
    <cellStyle name="_Book2_INPUTS" xfId="108"/>
    <cellStyle name="_Book2_Low Income 2010 RevRequirement" xfId="109"/>
    <cellStyle name="_Book2_Low Income 2010 RevRequirement (2)" xfId="110"/>
    <cellStyle name="_Book2_Oct2010toSep2011LwIncLead" xfId="111"/>
    <cellStyle name="_Book2_Production Adj 4.37" xfId="112"/>
    <cellStyle name="_Book2_Purchased Power Adj 4.03" xfId="113"/>
    <cellStyle name="_Book2_RECS vs PTC's w Interest 6-28-10" xfId="114"/>
    <cellStyle name="_Book2_ROR &amp; CONV FACTOR" xfId="115"/>
    <cellStyle name="_Book2_ROR 5.02" xfId="116"/>
    <cellStyle name="_Book3" xfId="117"/>
    <cellStyle name="_Book5" xfId="118"/>
    <cellStyle name="_Chelan Debt Forecast 12.19.05" xfId="119"/>
    <cellStyle name="_Chelan Debt Forecast 12.19.05 2" xfId="120"/>
    <cellStyle name="_Chelan Debt Forecast 12.19.05_2010 PTC's July1_Dec31 2010 " xfId="121"/>
    <cellStyle name="_Chelan Debt Forecast 12.19.05_2010 PTC's Sept10_Aug11 (Version 4)" xfId="122"/>
    <cellStyle name="_Chelan Debt Forecast 12.19.05_3.01 Income Statement" xfId="123"/>
    <cellStyle name="_Chelan Debt Forecast 12.19.05_4 31 Regulatory Assets and Liabilities  7 06- Exhibit D" xfId="124"/>
    <cellStyle name="_Chelan Debt Forecast 12.19.05_4 32 Regulatory Assets and Liabilities  7 06- Exhibit D" xfId="125"/>
    <cellStyle name="_Chelan Debt Forecast 12.19.05_Att B to RECs proceeds proposal" xfId="126"/>
    <cellStyle name="_Chelan Debt Forecast 12.19.05_Backup for Attachment B 2010-09-09" xfId="127"/>
    <cellStyle name="_Chelan Debt Forecast 12.19.05_Bench Request - Attachment B" xfId="128"/>
    <cellStyle name="_Chelan Debt Forecast 12.19.05_Book9" xfId="129"/>
    <cellStyle name="_Chelan Debt Forecast 12.19.05_Check the Interest Calculation" xfId="130"/>
    <cellStyle name="_Chelan Debt Forecast 12.19.05_Check the Interest Calculation_Scenario 1 REC vs PTC Offset" xfId="131"/>
    <cellStyle name="_Chelan Debt Forecast 12.19.05_Check the Interest Calculation_Scenario 3" xfId="132"/>
    <cellStyle name="_Chelan Debt Forecast 12.19.05_DWH-08 (Rate Spread &amp; Design Workpapers)" xfId="133"/>
    <cellStyle name="_Chelan Debt Forecast 12.19.05_Final 2008 PTC Rate Design Workpapers 10.27.08" xfId="134"/>
    <cellStyle name="_Chelan Debt Forecast 12.19.05_Final 2009 Electric Low Income Workpapers" xfId="135"/>
    <cellStyle name="_Chelan Debt Forecast 12.19.05_INPUTS" xfId="136"/>
    <cellStyle name="_Chelan Debt Forecast 12.19.05_Low Income 2010 RevRequirement" xfId="137"/>
    <cellStyle name="_Chelan Debt Forecast 12.19.05_Low Income 2010 RevRequirement (2)" xfId="138"/>
    <cellStyle name="_Chelan Debt Forecast 12.19.05_Oct2010toSep2011LwIncLead" xfId="139"/>
    <cellStyle name="_Chelan Debt Forecast 12.19.05_Production Adj 4.37" xfId="140"/>
    <cellStyle name="_Chelan Debt Forecast 12.19.05_Purchased Power Adj 4.03" xfId="141"/>
    <cellStyle name="_Chelan Debt Forecast 12.19.05_RECS vs PTC's w Interest 6-28-10" xfId="142"/>
    <cellStyle name="_Chelan Debt Forecast 12.19.05_ROR &amp; CONV FACTOR" xfId="143"/>
    <cellStyle name="_Chelan Debt Forecast 12.19.05_ROR 5.02" xfId="144"/>
    <cellStyle name="_Chelan Debt Forecast 12.19.05_Typical Residential Impacts 10.27.08" xfId="145"/>
    <cellStyle name="_Copy 11-9 Sumas Proforma - Current" xfId="146"/>
    <cellStyle name="_Costs not in AURORA 06GRC" xfId="147"/>
    <cellStyle name="_Costs not in AURORA 06GRC 2" xfId="148"/>
    <cellStyle name="_Costs not in AURORA 06GRC_04 07E Wild Horse Wind Expansion (C) (2)" xfId="149"/>
    <cellStyle name="_Costs not in AURORA 06GRC_04 07E Wild Horse Wind Expansion (C) (2)_Electric Rev Req Model (2009 GRC) " xfId="150"/>
    <cellStyle name="_Costs not in AURORA 06GRC_2010 PTC's July1_Dec31 2010 " xfId="151"/>
    <cellStyle name="_Costs not in AURORA 06GRC_2010 PTC's Sept10_Aug11 (Version 4)" xfId="152"/>
    <cellStyle name="_Costs not in AURORA 06GRC_3.01 Income Statement" xfId="153"/>
    <cellStyle name="_Costs not in AURORA 06GRC_4 31 Regulatory Assets and Liabilities  7 06- Exhibit D" xfId="154"/>
    <cellStyle name="_Costs not in AURORA 06GRC_4 32 Regulatory Assets and Liabilities  7 06- Exhibit D" xfId="155"/>
    <cellStyle name="_Costs not in AURORA 06GRC_Att B to RECs proceeds proposal" xfId="156"/>
    <cellStyle name="_Costs not in AURORA 06GRC_Backup for Attachment B 2010-09-09" xfId="157"/>
    <cellStyle name="_Costs not in AURORA 06GRC_Bench Request - Attachment B" xfId="158"/>
    <cellStyle name="_Costs not in AURORA 06GRC_Book9" xfId="159"/>
    <cellStyle name="_Costs not in AURORA 06GRC_Check the Interest Calculation" xfId="160"/>
    <cellStyle name="_Costs not in AURORA 06GRC_Check the Interest Calculation_Scenario 1 REC vs PTC Offset" xfId="161"/>
    <cellStyle name="_Costs not in AURORA 06GRC_Check the Interest Calculation_Scenario 3" xfId="162"/>
    <cellStyle name="_Costs not in AURORA 06GRC_DWH-08 (Rate Spread &amp; Design Workpapers)" xfId="163"/>
    <cellStyle name="_Costs not in AURORA 06GRC_Final 2008 PTC Rate Design Workpapers 10.27.08" xfId="164"/>
    <cellStyle name="_Costs not in AURORA 06GRC_Final 2009 Electric Low Income Workpapers" xfId="165"/>
    <cellStyle name="_Costs not in AURORA 06GRC_INPUTS" xfId="166"/>
    <cellStyle name="_Costs not in AURORA 06GRC_Low Income 2010 RevRequirement" xfId="167"/>
    <cellStyle name="_Costs not in AURORA 06GRC_Low Income 2010 RevRequirement (2)" xfId="168"/>
    <cellStyle name="_Costs not in AURORA 06GRC_Oct2010toSep2011LwIncLead" xfId="169"/>
    <cellStyle name="_Costs not in AURORA 06GRC_Production Adj 4.37" xfId="170"/>
    <cellStyle name="_Costs not in AURORA 06GRC_Purchased Power Adj 4.03" xfId="171"/>
    <cellStyle name="_Costs not in AURORA 06GRC_RECS vs PTC's w Interest 6-28-10" xfId="172"/>
    <cellStyle name="_Costs not in AURORA 06GRC_ROR &amp; CONV FACTOR" xfId="173"/>
    <cellStyle name="_Costs not in AURORA 06GRC_ROR 5.02" xfId="174"/>
    <cellStyle name="_Costs not in AURORA 06GRC_Typical Residential Impacts 10.27.08" xfId="175"/>
    <cellStyle name="_Costs not in AURORA 2006GRC 6.15.06" xfId="176"/>
    <cellStyle name="_Costs not in AURORA 2006GRC 6.15.06 2" xfId="177"/>
    <cellStyle name="_Costs not in AURORA 2006GRC 6.15.06_04 07E Wild Horse Wind Expansion (C) (2)" xfId="178"/>
    <cellStyle name="_Costs not in AURORA 2006GRC 6.15.06_04 07E Wild Horse Wind Expansion (C) (2)_Electric Rev Req Model (2009 GRC) " xfId="179"/>
    <cellStyle name="_Costs not in AURORA 2006GRC 6.15.06_2010 PTC's July1_Dec31 2010 " xfId="180"/>
    <cellStyle name="_Costs not in AURORA 2006GRC 6.15.06_2010 PTC's Sept10_Aug11 (Version 4)" xfId="181"/>
    <cellStyle name="_Costs not in AURORA 2006GRC 6.15.06_3.01 Income Statement" xfId="182"/>
    <cellStyle name="_Costs not in AURORA 2006GRC 6.15.06_4 31 Regulatory Assets and Liabilities  7 06- Exhibit D" xfId="183"/>
    <cellStyle name="_Costs not in AURORA 2006GRC 6.15.06_4 32 Regulatory Assets and Liabilities  7 06- Exhibit D" xfId="184"/>
    <cellStyle name="_Costs not in AURORA 2006GRC 6.15.06_Att B to RECs proceeds proposal" xfId="185"/>
    <cellStyle name="_Costs not in AURORA 2006GRC 6.15.06_Backup for Attachment B 2010-09-09" xfId="186"/>
    <cellStyle name="_Costs not in AURORA 2006GRC 6.15.06_Bench Request - Attachment B" xfId="187"/>
    <cellStyle name="_Costs not in AURORA 2006GRC 6.15.06_Book9" xfId="188"/>
    <cellStyle name="_Costs not in AURORA 2006GRC 6.15.06_DWH-08 (Rate Spread &amp; Design Workpapers)" xfId="189"/>
    <cellStyle name="_Costs not in AURORA 2006GRC 6.15.06_Final 2008 PTC Rate Design Workpapers 10.27.08" xfId="190"/>
    <cellStyle name="_Costs not in AURORA 2006GRC 6.15.06_INPUTS" xfId="191"/>
    <cellStyle name="_Costs not in AURORA 2006GRC 6.15.06_Low Income 2010 RevRequirement" xfId="192"/>
    <cellStyle name="_Costs not in AURORA 2006GRC 6.15.06_Low Income 2010 RevRequirement (2)" xfId="193"/>
    <cellStyle name="_Costs not in AURORA 2006GRC 6.15.06_Oct2010toSep2011LwIncLead" xfId="194"/>
    <cellStyle name="_Costs not in AURORA 2006GRC 6.15.06_Production Adj 4.37" xfId="195"/>
    <cellStyle name="_Costs not in AURORA 2006GRC 6.15.06_Purchased Power Adj 4.03" xfId="196"/>
    <cellStyle name="_Costs not in AURORA 2006GRC 6.15.06_RECS vs PTC's w Interest 6-28-10" xfId="197"/>
    <cellStyle name="_Costs not in AURORA 2006GRC 6.15.06_ROR &amp; CONV FACTOR" xfId="198"/>
    <cellStyle name="_Costs not in AURORA 2006GRC 6.15.06_ROR 5.02" xfId="199"/>
    <cellStyle name="_Costs not in AURORA 2006GRC w gas price updated" xfId="200"/>
    <cellStyle name="_Costs not in AURORA 2006GRC w gas price updated_Electric Rev Req Model (2009 GRC) " xfId="201"/>
    <cellStyle name="_Costs not in AURORA 2007 Rate Case" xfId="202"/>
    <cellStyle name="_Costs not in AURORA 2007 Rate Case_3.01 Income Statement" xfId="203"/>
    <cellStyle name="_Costs not in AURORA 2007 Rate Case_4 31 Regulatory Assets and Liabilities  7 06- Exhibit D" xfId="204"/>
    <cellStyle name="_Costs not in AURORA 2007 Rate Case_4 32 Regulatory Assets and Liabilities  7 06- Exhibit D" xfId="205"/>
    <cellStyle name="_Costs not in AURORA 2007 Rate Case_Book9" xfId="206"/>
    <cellStyle name="_Costs not in AURORA 2007 Rate Case_Electric COS Inputs" xfId="207"/>
    <cellStyle name="_Costs not in AURORA 2007 Rate Case_Electric COS Inputs_Low Income 2010 RevRequirement" xfId="208"/>
    <cellStyle name="_Costs not in AURORA 2007 Rate Case_Electric COS Inputs_Low Income 2010 RevRequirement (2)" xfId="209"/>
    <cellStyle name="_Costs not in AURORA 2007 Rate Case_Electric COS Inputs_Oct2010toSep2011LwIncLead" xfId="210"/>
    <cellStyle name="_Costs not in AURORA 2007 Rate Case_Production Adj 4.37" xfId="211"/>
    <cellStyle name="_Costs not in AURORA 2007 Rate Case_Purchased Power Adj 4.03" xfId="212"/>
    <cellStyle name="_Costs not in AURORA 2007 Rate Case_ROR 5.02" xfId="213"/>
    <cellStyle name="_Costs not in KWI3000 '06Budget" xfId="214"/>
    <cellStyle name="_Costs not in KWI3000 '06Budget 2" xfId="215"/>
    <cellStyle name="_Costs not in KWI3000 '06Budget_2010 PTC's July1_Dec31 2010 " xfId="216"/>
    <cellStyle name="_Costs not in KWI3000 '06Budget_2010 PTC's Sept10_Aug11 (Version 4)" xfId="217"/>
    <cellStyle name="_Costs not in KWI3000 '06Budget_3.01 Income Statement" xfId="218"/>
    <cellStyle name="_Costs not in KWI3000 '06Budget_4 31 Regulatory Assets and Liabilities  7 06- Exhibit D" xfId="219"/>
    <cellStyle name="_Costs not in KWI3000 '06Budget_4 32 Regulatory Assets and Liabilities  7 06- Exhibit D" xfId="220"/>
    <cellStyle name="_Costs not in KWI3000 '06Budget_Att B to RECs proceeds proposal" xfId="221"/>
    <cellStyle name="_Costs not in KWI3000 '06Budget_Backup for Attachment B 2010-09-09" xfId="222"/>
    <cellStyle name="_Costs not in KWI3000 '06Budget_Bench Request - Attachment B" xfId="223"/>
    <cellStyle name="_Costs not in KWI3000 '06Budget_Book9" xfId="224"/>
    <cellStyle name="_Costs not in KWI3000 '06Budget_Check the Interest Calculation" xfId="225"/>
    <cellStyle name="_Costs not in KWI3000 '06Budget_Check the Interest Calculation_Scenario 1 REC vs PTC Offset" xfId="226"/>
    <cellStyle name="_Costs not in KWI3000 '06Budget_Check the Interest Calculation_Scenario 3" xfId="227"/>
    <cellStyle name="_Costs not in KWI3000 '06Budget_DWH-08 (Rate Spread &amp; Design Workpapers)" xfId="228"/>
    <cellStyle name="_Costs not in KWI3000 '06Budget_Final 2008 PTC Rate Design Workpapers 10.27.08" xfId="229"/>
    <cellStyle name="_Costs not in KWI3000 '06Budget_Final 2009 Electric Low Income Workpapers" xfId="230"/>
    <cellStyle name="_Costs not in KWI3000 '06Budget_INPUTS" xfId="231"/>
    <cellStyle name="_Costs not in KWI3000 '06Budget_Low Income 2010 RevRequirement" xfId="232"/>
    <cellStyle name="_Costs not in KWI3000 '06Budget_Low Income 2010 RevRequirement (2)" xfId="233"/>
    <cellStyle name="_Costs not in KWI3000 '06Budget_Oct2010toSep2011LwIncLead" xfId="234"/>
    <cellStyle name="_Costs not in KWI3000 '06Budget_Production Adj 4.37" xfId="235"/>
    <cellStyle name="_Costs not in KWI3000 '06Budget_Purchased Power Adj 4.03" xfId="236"/>
    <cellStyle name="_Costs not in KWI3000 '06Budget_RECS vs PTC's w Interest 6-28-10" xfId="237"/>
    <cellStyle name="_Costs not in KWI3000 '06Budget_ROR &amp; CONV FACTOR" xfId="238"/>
    <cellStyle name="_Costs not in KWI3000 '06Budget_ROR 5.02" xfId="239"/>
    <cellStyle name="_Costs not in KWI3000 '06Budget_Typical Residential Impacts 10.27.08" xfId="240"/>
    <cellStyle name="_DEM-WP (C) Power Cost 2006GRC Order" xfId="241"/>
    <cellStyle name="_DEM-WP (C) Power Cost 2006GRC Order_04 07E Wild Horse Wind Expansion (C) (2)" xfId="242"/>
    <cellStyle name="_DEM-WP (C) Power Cost 2006GRC Order_04 07E Wild Horse Wind Expansion (C) (2)_Electric Rev Req Model (2009 GRC) " xfId="243"/>
    <cellStyle name="_DEM-WP (C) Power Cost 2006GRC Order_3.01 Income Statement" xfId="244"/>
    <cellStyle name="_DEM-WP (C) Power Cost 2006GRC Order_4 31 Regulatory Assets and Liabilities  7 06- Exhibit D" xfId="245"/>
    <cellStyle name="_DEM-WP (C) Power Cost 2006GRC Order_4 32 Regulatory Assets and Liabilities  7 06- Exhibit D" xfId="246"/>
    <cellStyle name="_DEM-WP (C) Power Cost 2006GRC Order_Book9" xfId="247"/>
    <cellStyle name="_DEM-WP (C) Power Cost 2006GRC Order_Electric COS Inputs" xfId="248"/>
    <cellStyle name="_DEM-WP (C) Power Cost 2006GRC Order_Electric COS Inputs_Low Income 2010 RevRequirement" xfId="249"/>
    <cellStyle name="_DEM-WP (C) Power Cost 2006GRC Order_Electric COS Inputs_Low Income 2010 RevRequirement (2)" xfId="250"/>
    <cellStyle name="_DEM-WP (C) Power Cost 2006GRC Order_Electric COS Inputs_Oct2010toSep2011LwIncLead" xfId="251"/>
    <cellStyle name="_DEM-WP (C) Power Cost 2006GRC Order_Production Adj 4.37" xfId="252"/>
    <cellStyle name="_DEM-WP (C) Power Cost 2006GRC Order_Purchased Power Adj 4.03" xfId="253"/>
    <cellStyle name="_DEM-WP (C) Power Cost 2006GRC Order_ROR 5.02" xfId="254"/>
    <cellStyle name="_DEM-WP (C) Power Cost 2006GRC Order_Scenario 1 REC vs PTC Offset" xfId="255"/>
    <cellStyle name="_DEM-WP (C) Power Cost 2006GRC Order_Scenario 3" xfId="256"/>
    <cellStyle name="_DEM-WP Revised (HC) Wild Horse 2006GRC" xfId="257"/>
    <cellStyle name="_DEM-WP Revised (HC) Wild Horse 2006GRC_Electric Rev Req Model (2009 GRC) " xfId="258"/>
    <cellStyle name="_DEM-WP(C) Colstrip FOR" xfId="259"/>
    <cellStyle name="_DEM-WP(C) Costs not in AURORA 2006GRC" xfId="260"/>
    <cellStyle name="_DEM-WP(C) Costs not in AURORA 2006GRC_3.01 Income Statement" xfId="261"/>
    <cellStyle name="_DEM-WP(C) Costs not in AURORA 2006GRC_4 31 Regulatory Assets and Liabilities  7 06- Exhibit D" xfId="262"/>
    <cellStyle name="_DEM-WP(C) Costs not in AURORA 2006GRC_4 32 Regulatory Assets and Liabilities  7 06- Exhibit D" xfId="263"/>
    <cellStyle name="_DEM-WP(C) Costs not in AURORA 2006GRC_Book9" xfId="264"/>
    <cellStyle name="_DEM-WP(C) Costs not in AURORA 2006GRC_Electric COS Inputs" xfId="265"/>
    <cellStyle name="_DEM-WP(C) Costs not in AURORA 2006GRC_Electric COS Inputs_Low Income 2010 RevRequirement" xfId="266"/>
    <cellStyle name="_DEM-WP(C) Costs not in AURORA 2006GRC_Electric COS Inputs_Low Income 2010 RevRequirement (2)" xfId="267"/>
    <cellStyle name="_DEM-WP(C) Costs not in AURORA 2006GRC_Electric COS Inputs_Oct2010toSep2011LwIncLead" xfId="268"/>
    <cellStyle name="_DEM-WP(C) Costs not in AURORA 2006GRC_Production Adj 4.37" xfId="269"/>
    <cellStyle name="_DEM-WP(C) Costs not in AURORA 2006GRC_Purchased Power Adj 4.03" xfId="270"/>
    <cellStyle name="_DEM-WP(C) Costs not in AURORA 2006GRC_ROR 5.02" xfId="271"/>
    <cellStyle name="_DEM-WP(C) Costs not in AURORA 2007GRC" xfId="272"/>
    <cellStyle name="_DEM-WP(C) Costs not in AURORA 2007GRC_Electric Rev Req Model (2009 GRC) " xfId="273"/>
    <cellStyle name="_DEM-WP(C) Costs not in AURORA 2007PCORC-5.07Update" xfId="274"/>
    <cellStyle name="_DEM-WP(C) Costs not in AURORA 2007PCORC-5.07Update_DEM-WP(C) Production O&amp;M 2009GRC Rebuttal" xfId="275"/>
    <cellStyle name="_DEM-WP(C) Costs not in AURORA 2007PCORC-5.07Update_Electric Rev Req Model (2009 GRC) " xfId="276"/>
    <cellStyle name="_DEM-WP(C) Prod O&amp;M 2007GRC" xfId="277"/>
    <cellStyle name="_DEM-WP(C) Rate Year Sumas by Month Update Corrected" xfId="278"/>
    <cellStyle name="_DEM-WP(C) Sumas Proforma 11.5.07" xfId="279"/>
    <cellStyle name="_DEM-WP(C) Westside Hydro Data_051007" xfId="280"/>
    <cellStyle name="_DEM-WP(C) Westside Hydro Data_051007_Electric Rev Req Model (2009 GRC) " xfId="281"/>
    <cellStyle name="_x0013__Electric Rev Req Model (2009 GRC) " xfId="282"/>
    <cellStyle name="_Fixed Gas Transport 1 19 09" xfId="283"/>
    <cellStyle name="_Fuel Prices 4-14" xfId="284"/>
    <cellStyle name="_Fuel Prices 4-14 2" xfId="285"/>
    <cellStyle name="_Fuel Prices 4-14_04 07E Wild Horse Wind Expansion (C) (2)" xfId="286"/>
    <cellStyle name="_Fuel Prices 4-14_04 07E Wild Horse Wind Expansion (C) (2)_Electric Rev Req Model (2009 GRC) " xfId="287"/>
    <cellStyle name="_Fuel Prices 4-14_2010 PTC's July1_Dec31 2010 " xfId="288"/>
    <cellStyle name="_Fuel Prices 4-14_2010 PTC's Sept10_Aug11 (Version 4)" xfId="289"/>
    <cellStyle name="_Fuel Prices 4-14_3.01 Income Statement" xfId="290"/>
    <cellStyle name="_Fuel Prices 4-14_4 31 Regulatory Assets and Liabilities  7 06- Exhibit D" xfId="291"/>
    <cellStyle name="_Fuel Prices 4-14_4 32 Regulatory Assets and Liabilities  7 06- Exhibit D" xfId="292"/>
    <cellStyle name="_Fuel Prices 4-14_Att B to RECs proceeds proposal" xfId="293"/>
    <cellStyle name="_Fuel Prices 4-14_Backup for Attachment B 2010-09-09" xfId="294"/>
    <cellStyle name="_Fuel Prices 4-14_Bench Request - Attachment B" xfId="295"/>
    <cellStyle name="_Fuel Prices 4-14_Book9" xfId="296"/>
    <cellStyle name="_Fuel Prices 4-14_Direct Assignment Distribution Plant 2008" xfId="297"/>
    <cellStyle name="_Fuel Prices 4-14_Direct Assignment Distribution Plant 2008_Low Income 2010 RevRequirement" xfId="298"/>
    <cellStyle name="_Fuel Prices 4-14_Direct Assignment Distribution Plant 2008_Low Income 2010 RevRequirement (2)" xfId="299"/>
    <cellStyle name="_Fuel Prices 4-14_Direct Assignment Distribution Plant 2008_Oct2010toSep2011LwIncLead" xfId="300"/>
    <cellStyle name="_Fuel Prices 4-14_DWH-08 (Rate Spread &amp; Design Workpapers)" xfId="301"/>
    <cellStyle name="_Fuel Prices 4-14_Electric COS Inputs" xfId="302"/>
    <cellStyle name="_Fuel Prices 4-14_Electric COS Inputs_Low Income 2010 RevRequirement" xfId="303"/>
    <cellStyle name="_Fuel Prices 4-14_Electric COS Inputs_Low Income 2010 RevRequirement (2)" xfId="304"/>
    <cellStyle name="_Fuel Prices 4-14_Electric COS Inputs_Oct2010toSep2011LwIncLead" xfId="305"/>
    <cellStyle name="_Fuel Prices 4-14_Electric Rate Spread and Rate Design 3.23.09" xfId="306"/>
    <cellStyle name="_Fuel Prices 4-14_Electric Rate Spread and Rate Design 3.23.09_Low Income 2010 RevRequirement" xfId="307"/>
    <cellStyle name="_Fuel Prices 4-14_Electric Rate Spread and Rate Design 3.23.09_Low Income 2010 RevRequirement (2)" xfId="308"/>
    <cellStyle name="_Fuel Prices 4-14_Electric Rate Spread and Rate Design 3.23.09_Oct2010toSep2011LwIncLead" xfId="309"/>
    <cellStyle name="_Fuel Prices 4-14_Final 2008 PTC Rate Design Workpapers 10.27.08" xfId="310"/>
    <cellStyle name="_Fuel Prices 4-14_Final 2009 Electric Low Income Workpapers" xfId="311"/>
    <cellStyle name="_Fuel Prices 4-14_INPUTS" xfId="312"/>
    <cellStyle name="_Fuel Prices 4-14_INPUTS_Low Income 2010 RevRequirement" xfId="313"/>
    <cellStyle name="_Fuel Prices 4-14_INPUTS_Low Income 2010 RevRequirement (2)" xfId="314"/>
    <cellStyle name="_Fuel Prices 4-14_INPUTS_Oct2010toSep2011LwIncLead" xfId="315"/>
    <cellStyle name="_Fuel Prices 4-14_Leased Transformer &amp; Substation Plant &amp; Rev 12-2009" xfId="316"/>
    <cellStyle name="_Fuel Prices 4-14_Leased Transformer &amp; Substation Plant &amp; Rev 12-2009_Low Income 2010 RevRequirement" xfId="317"/>
    <cellStyle name="_Fuel Prices 4-14_Leased Transformer &amp; Substation Plant &amp; Rev 12-2009_Low Income 2010 RevRequirement (2)" xfId="318"/>
    <cellStyle name="_Fuel Prices 4-14_Leased Transformer &amp; Substation Plant &amp; Rev 12-2009_Oct2010toSep2011LwIncLead" xfId="319"/>
    <cellStyle name="_Fuel Prices 4-14_Low Income 2010 RevRequirement" xfId="320"/>
    <cellStyle name="_Fuel Prices 4-14_Low Income 2010 RevRequirement (2)" xfId="321"/>
    <cellStyle name="_Fuel Prices 4-14_Oct2010toSep2011LwIncLead" xfId="322"/>
    <cellStyle name="_Fuel Prices 4-14_Peak Credit Exhibits for 2009 GRC" xfId="323"/>
    <cellStyle name="_Fuel Prices 4-14_Peak Credit Exhibits for 2009 GRC_Low Income 2010 RevRequirement" xfId="324"/>
    <cellStyle name="_Fuel Prices 4-14_Peak Credit Exhibits for 2009 GRC_Low Income 2010 RevRequirement (2)" xfId="325"/>
    <cellStyle name="_Fuel Prices 4-14_Peak Credit Exhibits for 2009 GRC_Oct2010toSep2011LwIncLead" xfId="326"/>
    <cellStyle name="_Fuel Prices 4-14_Production Adj 4.37" xfId="327"/>
    <cellStyle name="_Fuel Prices 4-14_Purchased Power Adj 4.03" xfId="328"/>
    <cellStyle name="_Fuel Prices 4-14_Rate Design Sch 24" xfId="329"/>
    <cellStyle name="_Fuel Prices 4-14_Rate Design Sch 25" xfId="330"/>
    <cellStyle name="_Fuel Prices 4-14_Rate Design Sch 26" xfId="331"/>
    <cellStyle name="_Fuel Prices 4-14_Rate Design Sch 31" xfId="332"/>
    <cellStyle name="_Fuel Prices 4-14_Rate Design Sch 43" xfId="333"/>
    <cellStyle name="_Fuel Prices 4-14_Rate Design Sch 448-449" xfId="334"/>
    <cellStyle name="_Fuel Prices 4-14_Rate Design Sch 46" xfId="335"/>
    <cellStyle name="_Fuel Prices 4-14_Rate Spread" xfId="336"/>
    <cellStyle name="_Fuel Prices 4-14_RECS vs PTC's w Interest 6-28-10" xfId="337"/>
    <cellStyle name="_Fuel Prices 4-14_ROR 5.02" xfId="338"/>
    <cellStyle name="_Fuel Prices 4-14_Sch 40 Interim Energy Rates " xfId="339"/>
    <cellStyle name="_Fuel Prices 4-14_Typical Residential Impacts 10.27.08" xfId="340"/>
    <cellStyle name="_Gas Transportation Charges_2009GRC_120308" xfId="341"/>
    <cellStyle name="_NIM 06 Base Case Current Trends" xfId="342"/>
    <cellStyle name="_NIM 06 Base Case Current Trends_Electric Rev Req Model (2009 GRC) " xfId="343"/>
    <cellStyle name="_Portfolio SPlan Base Case.xls Chart 1" xfId="344"/>
    <cellStyle name="_Portfolio SPlan Base Case.xls Chart 1_Electric Rev Req Model (2009 GRC) " xfId="345"/>
    <cellStyle name="_Portfolio SPlan Base Case.xls Chart 2" xfId="346"/>
    <cellStyle name="_Portfolio SPlan Base Case.xls Chart 2_Electric Rev Req Model (2009 GRC) " xfId="347"/>
    <cellStyle name="_Portfolio SPlan Base Case.xls Chart 3" xfId="348"/>
    <cellStyle name="_Portfolio SPlan Base Case.xls Chart 3_Electric Rev Req Model (2009 GRC) " xfId="349"/>
    <cellStyle name="_Power Cost Value Copy 11.30.05 gas 1.09.06 AURORA at 1.10.06" xfId="350"/>
    <cellStyle name="_Power Cost Value Copy 11.30.05 gas 1.09.06 AURORA at 1.10.06 2" xfId="351"/>
    <cellStyle name="_Power Cost Value Copy 11.30.05 gas 1.09.06 AURORA at 1.10.06_04 07E Wild Horse Wind Expansion (C) (2)" xfId="352"/>
    <cellStyle name="_Power Cost Value Copy 11.30.05 gas 1.09.06 AURORA at 1.10.06_04 07E Wild Horse Wind Expansion (C) (2)_Electric Rev Req Model (2009 GRC) " xfId="353"/>
    <cellStyle name="_Power Cost Value Copy 11.30.05 gas 1.09.06 AURORA at 1.10.06_2010 PTC's July1_Dec31 2010 " xfId="354"/>
    <cellStyle name="_Power Cost Value Copy 11.30.05 gas 1.09.06 AURORA at 1.10.06_2010 PTC's Sept10_Aug11 (Version 4)" xfId="355"/>
    <cellStyle name="_Power Cost Value Copy 11.30.05 gas 1.09.06 AURORA at 1.10.06_3.01 Income Statement" xfId="356"/>
    <cellStyle name="_Power Cost Value Copy 11.30.05 gas 1.09.06 AURORA at 1.10.06_4 31 Regulatory Assets and Liabilities  7 06- Exhibit D" xfId="357"/>
    <cellStyle name="_Power Cost Value Copy 11.30.05 gas 1.09.06 AURORA at 1.10.06_4 32 Regulatory Assets and Liabilities  7 06- Exhibit D" xfId="358"/>
    <cellStyle name="_Power Cost Value Copy 11.30.05 gas 1.09.06 AURORA at 1.10.06_Att B to RECs proceeds proposal" xfId="359"/>
    <cellStyle name="_Power Cost Value Copy 11.30.05 gas 1.09.06 AURORA at 1.10.06_Backup for Attachment B 2010-09-09" xfId="360"/>
    <cellStyle name="_Power Cost Value Copy 11.30.05 gas 1.09.06 AURORA at 1.10.06_Bench Request - Attachment B" xfId="361"/>
    <cellStyle name="_Power Cost Value Copy 11.30.05 gas 1.09.06 AURORA at 1.10.06_Book9" xfId="362"/>
    <cellStyle name="_Power Cost Value Copy 11.30.05 gas 1.09.06 AURORA at 1.10.06_Check the Interest Calculation" xfId="363"/>
    <cellStyle name="_Power Cost Value Copy 11.30.05 gas 1.09.06 AURORA at 1.10.06_Check the Interest Calculation_Scenario 1 REC vs PTC Offset" xfId="364"/>
    <cellStyle name="_Power Cost Value Copy 11.30.05 gas 1.09.06 AURORA at 1.10.06_Check the Interest Calculation_Scenario 3" xfId="365"/>
    <cellStyle name="_Power Cost Value Copy 11.30.05 gas 1.09.06 AURORA at 1.10.06_Direct Assignment Distribution Plant 2008" xfId="366"/>
    <cellStyle name="_Power Cost Value Copy 11.30.05 gas 1.09.06 AURORA at 1.10.06_Direct Assignment Distribution Plant 2008_Low Income 2010 RevRequirement" xfId="367"/>
    <cellStyle name="_Power Cost Value Copy 11.30.05 gas 1.09.06 AURORA at 1.10.06_Direct Assignment Distribution Plant 2008_Low Income 2010 RevRequirement (2)" xfId="368"/>
    <cellStyle name="_Power Cost Value Copy 11.30.05 gas 1.09.06 AURORA at 1.10.06_Direct Assignment Distribution Plant 2008_Oct2010toSep2011LwIncLead" xfId="369"/>
    <cellStyle name="_Power Cost Value Copy 11.30.05 gas 1.09.06 AURORA at 1.10.06_DWH-08 (Rate Spread &amp; Design Workpapers)" xfId="370"/>
    <cellStyle name="_Power Cost Value Copy 11.30.05 gas 1.09.06 AURORA at 1.10.06_Electric COS Inputs" xfId="371"/>
    <cellStyle name="_Power Cost Value Copy 11.30.05 gas 1.09.06 AURORA at 1.10.06_Electric COS Inputs_Low Income 2010 RevRequirement" xfId="372"/>
    <cellStyle name="_Power Cost Value Copy 11.30.05 gas 1.09.06 AURORA at 1.10.06_Electric COS Inputs_Low Income 2010 RevRequirement (2)" xfId="373"/>
    <cellStyle name="_Power Cost Value Copy 11.30.05 gas 1.09.06 AURORA at 1.10.06_Electric COS Inputs_Oct2010toSep2011LwIncLead" xfId="374"/>
    <cellStyle name="_Power Cost Value Copy 11.30.05 gas 1.09.06 AURORA at 1.10.06_Electric Rate Spread and Rate Design 3.23.09" xfId="375"/>
    <cellStyle name="_Power Cost Value Copy 11.30.05 gas 1.09.06 AURORA at 1.10.06_Electric Rate Spread and Rate Design 3.23.09_Low Income 2010 RevRequirement" xfId="376"/>
    <cellStyle name="_Power Cost Value Copy 11.30.05 gas 1.09.06 AURORA at 1.10.06_Electric Rate Spread and Rate Design 3.23.09_Low Income 2010 RevRequirement (2)" xfId="377"/>
    <cellStyle name="_Power Cost Value Copy 11.30.05 gas 1.09.06 AURORA at 1.10.06_Electric Rate Spread and Rate Design 3.23.09_Oct2010toSep2011LwIncLead" xfId="378"/>
    <cellStyle name="_Power Cost Value Copy 11.30.05 gas 1.09.06 AURORA at 1.10.06_Final 2008 PTC Rate Design Workpapers 10.27.08" xfId="379"/>
    <cellStyle name="_Power Cost Value Copy 11.30.05 gas 1.09.06 AURORA at 1.10.06_Final 2009 Electric Low Income Workpapers" xfId="380"/>
    <cellStyle name="_Power Cost Value Copy 11.30.05 gas 1.09.06 AURORA at 1.10.06_INPUTS" xfId="381"/>
    <cellStyle name="_Power Cost Value Copy 11.30.05 gas 1.09.06 AURORA at 1.10.06_INPUTS_Low Income 2010 RevRequirement" xfId="382"/>
    <cellStyle name="_Power Cost Value Copy 11.30.05 gas 1.09.06 AURORA at 1.10.06_INPUTS_Low Income 2010 RevRequirement (2)" xfId="383"/>
    <cellStyle name="_Power Cost Value Copy 11.30.05 gas 1.09.06 AURORA at 1.10.06_INPUTS_Oct2010toSep2011LwIncLead" xfId="384"/>
    <cellStyle name="_Power Cost Value Copy 11.30.05 gas 1.09.06 AURORA at 1.10.06_Leased Transformer &amp; Substation Plant &amp; Rev 12-2009" xfId="385"/>
    <cellStyle name="_Power Cost Value Copy 11.30.05 gas 1.09.06 AURORA at 1.10.06_Leased Transformer &amp; Substation Plant &amp; Rev 12-2009_Low Income 2010 RevRequirement" xfId="386"/>
    <cellStyle name="_Power Cost Value Copy 11.30.05 gas 1.09.06 AURORA at 1.10.06_Leased Transformer &amp; Substation Plant &amp; Rev 12-2009_Low Income 2010 RevRequirement (2)" xfId="387"/>
    <cellStyle name="_Power Cost Value Copy 11.30.05 gas 1.09.06 AURORA at 1.10.06_Leased Transformer &amp; Substation Plant &amp; Rev 12-2009_Oct2010toSep2011LwIncLead" xfId="388"/>
    <cellStyle name="_Power Cost Value Copy 11.30.05 gas 1.09.06 AURORA at 1.10.06_Low Income 2010 RevRequirement" xfId="389"/>
    <cellStyle name="_Power Cost Value Copy 11.30.05 gas 1.09.06 AURORA at 1.10.06_Low Income 2010 RevRequirement (2)" xfId="390"/>
    <cellStyle name="_Power Cost Value Copy 11.30.05 gas 1.09.06 AURORA at 1.10.06_Oct2010toSep2011LwIncLead" xfId="391"/>
    <cellStyle name="_Power Cost Value Copy 11.30.05 gas 1.09.06 AURORA at 1.10.06_Production Adj 4.37" xfId="392"/>
    <cellStyle name="_Power Cost Value Copy 11.30.05 gas 1.09.06 AURORA at 1.10.06_Purchased Power Adj 4.03" xfId="393"/>
    <cellStyle name="_Power Cost Value Copy 11.30.05 gas 1.09.06 AURORA at 1.10.06_Rate Design Sch 24" xfId="394"/>
    <cellStyle name="_Power Cost Value Copy 11.30.05 gas 1.09.06 AURORA at 1.10.06_Rate Design Sch 25" xfId="395"/>
    <cellStyle name="_Power Cost Value Copy 11.30.05 gas 1.09.06 AURORA at 1.10.06_Rate Design Sch 26" xfId="396"/>
    <cellStyle name="_Power Cost Value Copy 11.30.05 gas 1.09.06 AURORA at 1.10.06_Rate Design Sch 31" xfId="397"/>
    <cellStyle name="_Power Cost Value Copy 11.30.05 gas 1.09.06 AURORA at 1.10.06_Rate Design Sch 43" xfId="398"/>
    <cellStyle name="_Power Cost Value Copy 11.30.05 gas 1.09.06 AURORA at 1.10.06_Rate Design Sch 448-449" xfId="399"/>
    <cellStyle name="_Power Cost Value Copy 11.30.05 gas 1.09.06 AURORA at 1.10.06_Rate Design Sch 46" xfId="400"/>
    <cellStyle name="_Power Cost Value Copy 11.30.05 gas 1.09.06 AURORA at 1.10.06_Rate Spread" xfId="401"/>
    <cellStyle name="_Power Cost Value Copy 11.30.05 gas 1.09.06 AURORA at 1.10.06_RECS vs PTC's w Interest 6-28-10" xfId="402"/>
    <cellStyle name="_Power Cost Value Copy 11.30.05 gas 1.09.06 AURORA at 1.10.06_ROR 5.02" xfId="403"/>
    <cellStyle name="_Power Cost Value Copy 11.30.05 gas 1.09.06 AURORA at 1.10.06_Sch 40 Interim Energy Rates " xfId="404"/>
    <cellStyle name="_Power Cost Value Copy 11.30.05 gas 1.09.06 AURORA at 1.10.06_Typical Residential Impacts 10.27.08" xfId="405"/>
    <cellStyle name="_Pro Forma Rev 07 GRC" xfId="406"/>
    <cellStyle name="_Recon to Darrin's 5.11.05 proforma" xfId="407"/>
    <cellStyle name="_Recon to Darrin's 5.11.05 proforma 2" xfId="408"/>
    <cellStyle name="_Recon to Darrin's 5.11.05 proforma_2010 PTC's July1_Dec31 2010 " xfId="409"/>
    <cellStyle name="_Recon to Darrin's 5.11.05 proforma_2010 PTC's Sept10_Aug11 (Version 4)" xfId="410"/>
    <cellStyle name="_Recon to Darrin's 5.11.05 proforma_3.01 Income Statement" xfId="411"/>
    <cellStyle name="_Recon to Darrin's 5.11.05 proforma_4 31 Regulatory Assets and Liabilities  7 06- Exhibit D" xfId="412"/>
    <cellStyle name="_Recon to Darrin's 5.11.05 proforma_4 32 Regulatory Assets and Liabilities  7 06- Exhibit D" xfId="413"/>
    <cellStyle name="_Recon to Darrin's 5.11.05 proforma_Att B to RECs proceeds proposal" xfId="414"/>
    <cellStyle name="_Recon to Darrin's 5.11.05 proforma_Backup for Attachment B 2010-09-09" xfId="415"/>
    <cellStyle name="_Recon to Darrin's 5.11.05 proforma_Bench Request - Attachment B" xfId="416"/>
    <cellStyle name="_Recon to Darrin's 5.11.05 proforma_Book9" xfId="417"/>
    <cellStyle name="_Recon to Darrin's 5.11.05 proforma_Check the Interest Calculation" xfId="418"/>
    <cellStyle name="_Recon to Darrin's 5.11.05 proforma_Check the Interest Calculation_Scenario 1 REC vs PTC Offset" xfId="419"/>
    <cellStyle name="_Recon to Darrin's 5.11.05 proforma_Check the Interest Calculation_Scenario 3" xfId="420"/>
    <cellStyle name="_Recon to Darrin's 5.11.05 proforma_DWH-08 (Rate Spread &amp; Design Workpapers)" xfId="421"/>
    <cellStyle name="_Recon to Darrin's 5.11.05 proforma_Final 2008 PTC Rate Design Workpapers 10.27.08" xfId="422"/>
    <cellStyle name="_Recon to Darrin's 5.11.05 proforma_Final 2009 Electric Low Income Workpapers" xfId="423"/>
    <cellStyle name="_Recon to Darrin's 5.11.05 proforma_INPUTS" xfId="424"/>
    <cellStyle name="_Recon to Darrin's 5.11.05 proforma_Low Income 2010 RevRequirement" xfId="425"/>
    <cellStyle name="_Recon to Darrin's 5.11.05 proforma_Low Income 2010 RevRequirement (2)" xfId="426"/>
    <cellStyle name="_Recon to Darrin's 5.11.05 proforma_Oct2010toSep2011LwIncLead" xfId="427"/>
    <cellStyle name="_Recon to Darrin's 5.11.05 proforma_Production Adj 4.37" xfId="428"/>
    <cellStyle name="_Recon to Darrin's 5.11.05 proforma_Purchased Power Adj 4.03" xfId="429"/>
    <cellStyle name="_Recon to Darrin's 5.11.05 proforma_RECS vs PTC's w Interest 6-28-10" xfId="430"/>
    <cellStyle name="_Recon to Darrin's 5.11.05 proforma_ROR &amp; CONV FACTOR" xfId="431"/>
    <cellStyle name="_Recon to Darrin's 5.11.05 proforma_ROR 5.02" xfId="432"/>
    <cellStyle name="_Recon to Darrin's 5.11.05 proforma_Typical Residential Impacts 10.27.08" xfId="433"/>
    <cellStyle name="_Revenue" xfId="434"/>
    <cellStyle name="_Revenue_Data" xfId="435"/>
    <cellStyle name="_Revenue_Data_1" xfId="436"/>
    <cellStyle name="_Revenue_Data_Pro Forma Rev 09 GRC" xfId="437"/>
    <cellStyle name="_Revenue_Data_Pro Forma Rev 2010 GRC" xfId="438"/>
    <cellStyle name="_Revenue_Data_Pro Forma Rev 2010 GRC_Preliminary" xfId="439"/>
    <cellStyle name="_Revenue_Data_Revenue (Feb 09 - Jan 10)" xfId="440"/>
    <cellStyle name="_Revenue_Data_Revenue (Jan 09 - Dec 09)" xfId="441"/>
    <cellStyle name="_Revenue_Data_Revenue (Mar 09 - Feb 10)" xfId="442"/>
    <cellStyle name="_Revenue_Data_Volume Exhibit (Jan09 - Dec09)" xfId="443"/>
    <cellStyle name="_Revenue_Mins" xfId="444"/>
    <cellStyle name="_Revenue_Pro Forma Rev 07 GRC" xfId="445"/>
    <cellStyle name="_Revenue_Pro Forma Rev 08 GRC" xfId="446"/>
    <cellStyle name="_Revenue_Pro Forma Rev 09 GRC" xfId="447"/>
    <cellStyle name="_Revenue_Pro Forma Rev 2010 GRC" xfId="448"/>
    <cellStyle name="_Revenue_Pro Forma Rev 2010 GRC_Preliminary" xfId="449"/>
    <cellStyle name="_Revenue_Revenue (Feb 09 - Jan 10)" xfId="450"/>
    <cellStyle name="_Revenue_Revenue (Jan 09 - Dec 09)" xfId="451"/>
    <cellStyle name="_Revenue_Revenue (Mar 09 - Feb 10)" xfId="452"/>
    <cellStyle name="_Revenue_Sheet2" xfId="453"/>
    <cellStyle name="_Revenue_Therms Data" xfId="454"/>
    <cellStyle name="_Revenue_Therms Data Rerun" xfId="455"/>
    <cellStyle name="_Revenue_Volume Exhibit (Jan09 - Dec09)" xfId="456"/>
    <cellStyle name="_x0013__Scenario 1 REC vs PTC Offset" xfId="457"/>
    <cellStyle name="_x0013__Scenario 3" xfId="458"/>
    <cellStyle name="_Sumas Proforma - 11-09-07" xfId="459"/>
    <cellStyle name="_Sumas Property Taxes v1" xfId="460"/>
    <cellStyle name="_Tenaska Comparison" xfId="461"/>
    <cellStyle name="_Tenaska Comparison_3.01 Income Statement" xfId="462"/>
    <cellStyle name="_Tenaska Comparison_4 31 Regulatory Assets and Liabilities  7 06- Exhibit D" xfId="463"/>
    <cellStyle name="_Tenaska Comparison_4 32 Regulatory Assets and Liabilities  7 06- Exhibit D" xfId="464"/>
    <cellStyle name="_Tenaska Comparison_Book9" xfId="465"/>
    <cellStyle name="_Tenaska Comparison_Electric COS Inputs" xfId="466"/>
    <cellStyle name="_Tenaska Comparison_Electric COS Inputs_Low Income 2010 RevRequirement" xfId="467"/>
    <cellStyle name="_Tenaska Comparison_Electric COS Inputs_Low Income 2010 RevRequirement (2)" xfId="468"/>
    <cellStyle name="_Tenaska Comparison_Electric COS Inputs_Oct2010toSep2011LwIncLead" xfId="469"/>
    <cellStyle name="_Tenaska Comparison_Production Adj 4.37" xfId="470"/>
    <cellStyle name="_Tenaska Comparison_Purchased Power Adj 4.03" xfId="471"/>
    <cellStyle name="_Tenaska Comparison_ROR 5.02" xfId="472"/>
    <cellStyle name="_Therms Data" xfId="473"/>
    <cellStyle name="_Therms Data_Pro Forma Rev 09 GRC" xfId="474"/>
    <cellStyle name="_Therms Data_Pro Forma Rev 2010 GRC" xfId="475"/>
    <cellStyle name="_Therms Data_Pro Forma Rev 2010 GRC_Preliminary" xfId="476"/>
    <cellStyle name="_Therms Data_Revenue (Feb 09 - Jan 10)" xfId="477"/>
    <cellStyle name="_Therms Data_Revenue (Jan 09 - Dec 09)" xfId="478"/>
    <cellStyle name="_Therms Data_Revenue (Mar 09 - Feb 10)" xfId="479"/>
    <cellStyle name="_Therms Data_Volume Exhibit (Jan09 - Dec09)" xfId="480"/>
    <cellStyle name="_Value Copy 11 30 05 gas 12 09 05 AURORA at 12 14 05" xfId="481"/>
    <cellStyle name="_Value Copy 11 30 05 gas 12 09 05 AURORA at 12 14 05 2" xfId="482"/>
    <cellStyle name="_Value Copy 11 30 05 gas 12 09 05 AURORA at 12 14 05_04 07E Wild Horse Wind Expansion (C) (2)" xfId="483"/>
    <cellStyle name="_Value Copy 11 30 05 gas 12 09 05 AURORA at 12 14 05_04 07E Wild Horse Wind Expansion (C) (2)_Electric Rev Req Model (2009 GRC) " xfId="484"/>
    <cellStyle name="_Value Copy 11 30 05 gas 12 09 05 AURORA at 12 14 05_2010 PTC's July1_Dec31 2010 " xfId="485"/>
    <cellStyle name="_Value Copy 11 30 05 gas 12 09 05 AURORA at 12 14 05_2010 PTC's Sept10_Aug11 (Version 4)" xfId="486"/>
    <cellStyle name="_Value Copy 11 30 05 gas 12 09 05 AURORA at 12 14 05_3.01 Income Statement" xfId="487"/>
    <cellStyle name="_Value Copy 11 30 05 gas 12 09 05 AURORA at 12 14 05_4 31 Regulatory Assets and Liabilities  7 06- Exhibit D" xfId="488"/>
    <cellStyle name="_Value Copy 11 30 05 gas 12 09 05 AURORA at 12 14 05_4 32 Regulatory Assets and Liabilities  7 06- Exhibit D" xfId="489"/>
    <cellStyle name="_Value Copy 11 30 05 gas 12 09 05 AURORA at 12 14 05_Att B to RECs proceeds proposal" xfId="490"/>
    <cellStyle name="_Value Copy 11 30 05 gas 12 09 05 AURORA at 12 14 05_Backup for Attachment B 2010-09-09" xfId="491"/>
    <cellStyle name="_Value Copy 11 30 05 gas 12 09 05 AURORA at 12 14 05_Bench Request - Attachment B" xfId="492"/>
    <cellStyle name="_Value Copy 11 30 05 gas 12 09 05 AURORA at 12 14 05_Book9" xfId="493"/>
    <cellStyle name="_Value Copy 11 30 05 gas 12 09 05 AURORA at 12 14 05_Check the Interest Calculation" xfId="494"/>
    <cellStyle name="_Value Copy 11 30 05 gas 12 09 05 AURORA at 12 14 05_Check the Interest Calculation_Scenario 1 REC vs PTC Offset" xfId="495"/>
    <cellStyle name="_Value Copy 11 30 05 gas 12 09 05 AURORA at 12 14 05_Check the Interest Calculation_Scenario 3" xfId="496"/>
    <cellStyle name="_Value Copy 11 30 05 gas 12 09 05 AURORA at 12 14 05_Direct Assignment Distribution Plant 2008" xfId="497"/>
    <cellStyle name="_Value Copy 11 30 05 gas 12 09 05 AURORA at 12 14 05_Direct Assignment Distribution Plant 2008_Low Income 2010 RevRequirement" xfId="498"/>
    <cellStyle name="_Value Copy 11 30 05 gas 12 09 05 AURORA at 12 14 05_Direct Assignment Distribution Plant 2008_Low Income 2010 RevRequirement (2)" xfId="499"/>
    <cellStyle name="_Value Copy 11 30 05 gas 12 09 05 AURORA at 12 14 05_Direct Assignment Distribution Plant 2008_Oct2010toSep2011LwIncLead" xfId="500"/>
    <cellStyle name="_Value Copy 11 30 05 gas 12 09 05 AURORA at 12 14 05_DWH-08 (Rate Spread &amp; Design Workpapers)" xfId="501"/>
    <cellStyle name="_Value Copy 11 30 05 gas 12 09 05 AURORA at 12 14 05_Electric COS Inputs" xfId="502"/>
    <cellStyle name="_Value Copy 11 30 05 gas 12 09 05 AURORA at 12 14 05_Electric COS Inputs_Low Income 2010 RevRequirement" xfId="503"/>
    <cellStyle name="_Value Copy 11 30 05 gas 12 09 05 AURORA at 12 14 05_Electric COS Inputs_Low Income 2010 RevRequirement (2)" xfId="504"/>
    <cellStyle name="_Value Copy 11 30 05 gas 12 09 05 AURORA at 12 14 05_Electric COS Inputs_Oct2010toSep2011LwIncLead" xfId="505"/>
    <cellStyle name="_Value Copy 11 30 05 gas 12 09 05 AURORA at 12 14 05_Electric Rate Spread and Rate Design 3.23.09" xfId="506"/>
    <cellStyle name="_Value Copy 11 30 05 gas 12 09 05 AURORA at 12 14 05_Electric Rate Spread and Rate Design 3.23.09_Low Income 2010 RevRequirement" xfId="507"/>
    <cellStyle name="_Value Copy 11 30 05 gas 12 09 05 AURORA at 12 14 05_Electric Rate Spread and Rate Design 3.23.09_Low Income 2010 RevRequirement (2)" xfId="508"/>
    <cellStyle name="_Value Copy 11 30 05 gas 12 09 05 AURORA at 12 14 05_Electric Rate Spread and Rate Design 3.23.09_Oct2010toSep2011LwIncLead" xfId="509"/>
    <cellStyle name="_Value Copy 11 30 05 gas 12 09 05 AURORA at 12 14 05_Final 2008 PTC Rate Design Workpapers 10.27.08" xfId="510"/>
    <cellStyle name="_Value Copy 11 30 05 gas 12 09 05 AURORA at 12 14 05_Final 2009 Electric Low Income Workpapers" xfId="511"/>
    <cellStyle name="_Value Copy 11 30 05 gas 12 09 05 AURORA at 12 14 05_INPUTS" xfId="512"/>
    <cellStyle name="_Value Copy 11 30 05 gas 12 09 05 AURORA at 12 14 05_INPUTS_Low Income 2010 RevRequirement" xfId="513"/>
    <cellStyle name="_Value Copy 11 30 05 gas 12 09 05 AURORA at 12 14 05_INPUTS_Low Income 2010 RevRequirement (2)" xfId="514"/>
    <cellStyle name="_Value Copy 11 30 05 gas 12 09 05 AURORA at 12 14 05_INPUTS_Oct2010toSep2011LwIncLead" xfId="515"/>
    <cellStyle name="_Value Copy 11 30 05 gas 12 09 05 AURORA at 12 14 05_Leased Transformer &amp; Substation Plant &amp; Rev 12-2009" xfId="516"/>
    <cellStyle name="_Value Copy 11 30 05 gas 12 09 05 AURORA at 12 14 05_Leased Transformer &amp; Substation Plant &amp; Rev 12-2009_Low Income 2010 RevRequirement" xfId="517"/>
    <cellStyle name="_Value Copy 11 30 05 gas 12 09 05 AURORA at 12 14 05_Leased Transformer &amp; Substation Plant &amp; Rev 12-2009_Low Income 2010 RevRequirement (2)" xfId="518"/>
    <cellStyle name="_Value Copy 11 30 05 gas 12 09 05 AURORA at 12 14 05_Leased Transformer &amp; Substation Plant &amp; Rev 12-2009_Oct2010toSep2011LwIncLead" xfId="519"/>
    <cellStyle name="_Value Copy 11 30 05 gas 12 09 05 AURORA at 12 14 05_Low Income 2010 RevRequirement" xfId="520"/>
    <cellStyle name="_Value Copy 11 30 05 gas 12 09 05 AURORA at 12 14 05_Low Income 2010 RevRequirement (2)" xfId="521"/>
    <cellStyle name="_Value Copy 11 30 05 gas 12 09 05 AURORA at 12 14 05_Oct2010toSep2011LwIncLead" xfId="522"/>
    <cellStyle name="_Value Copy 11 30 05 gas 12 09 05 AURORA at 12 14 05_Production Adj 4.37" xfId="523"/>
    <cellStyle name="_Value Copy 11 30 05 gas 12 09 05 AURORA at 12 14 05_Purchased Power Adj 4.03" xfId="524"/>
    <cellStyle name="_Value Copy 11 30 05 gas 12 09 05 AURORA at 12 14 05_Rate Design Sch 24" xfId="525"/>
    <cellStyle name="_Value Copy 11 30 05 gas 12 09 05 AURORA at 12 14 05_Rate Design Sch 25" xfId="526"/>
    <cellStyle name="_Value Copy 11 30 05 gas 12 09 05 AURORA at 12 14 05_Rate Design Sch 26" xfId="527"/>
    <cellStyle name="_Value Copy 11 30 05 gas 12 09 05 AURORA at 12 14 05_Rate Design Sch 31" xfId="528"/>
    <cellStyle name="_Value Copy 11 30 05 gas 12 09 05 AURORA at 12 14 05_Rate Design Sch 43" xfId="529"/>
    <cellStyle name="_Value Copy 11 30 05 gas 12 09 05 AURORA at 12 14 05_Rate Design Sch 448-449" xfId="530"/>
    <cellStyle name="_Value Copy 11 30 05 gas 12 09 05 AURORA at 12 14 05_Rate Design Sch 46" xfId="531"/>
    <cellStyle name="_Value Copy 11 30 05 gas 12 09 05 AURORA at 12 14 05_Rate Spread" xfId="532"/>
    <cellStyle name="_Value Copy 11 30 05 gas 12 09 05 AURORA at 12 14 05_RECS vs PTC's w Interest 6-28-10" xfId="533"/>
    <cellStyle name="_Value Copy 11 30 05 gas 12 09 05 AURORA at 12 14 05_ROR 5.02" xfId="534"/>
    <cellStyle name="_Value Copy 11 30 05 gas 12 09 05 AURORA at 12 14 05_Sch 40 Interim Energy Rates " xfId="535"/>
    <cellStyle name="_Value Copy 11 30 05 gas 12 09 05 AURORA at 12 14 05_Typical Residential Impacts 10.27.08" xfId="536"/>
    <cellStyle name="_VC 6.15.06 update on 06GRC power costs.xls Chart 1" xfId="537"/>
    <cellStyle name="_VC 6.15.06 update on 06GRC power costs.xls Chart 1 2" xfId="538"/>
    <cellStyle name="_VC 6.15.06 update on 06GRC power costs.xls Chart 1_04 07E Wild Horse Wind Expansion (C) (2)" xfId="539"/>
    <cellStyle name="_VC 6.15.06 update on 06GRC power costs.xls Chart 1_04 07E Wild Horse Wind Expansion (C) (2)_Electric Rev Req Model (2009 GRC) " xfId="540"/>
    <cellStyle name="_VC 6.15.06 update on 06GRC power costs.xls Chart 1_2010 PTC's July1_Dec31 2010 " xfId="541"/>
    <cellStyle name="_VC 6.15.06 update on 06GRC power costs.xls Chart 1_2010 PTC's Sept10_Aug11 (Version 4)" xfId="542"/>
    <cellStyle name="_VC 6.15.06 update on 06GRC power costs.xls Chart 1_3.01 Income Statement" xfId="543"/>
    <cellStyle name="_VC 6.15.06 update on 06GRC power costs.xls Chart 1_4 31 Regulatory Assets and Liabilities  7 06- Exhibit D" xfId="544"/>
    <cellStyle name="_VC 6.15.06 update on 06GRC power costs.xls Chart 1_4 32 Regulatory Assets and Liabilities  7 06- Exhibit D" xfId="545"/>
    <cellStyle name="_VC 6.15.06 update on 06GRC power costs.xls Chart 1_Att B to RECs proceeds proposal" xfId="546"/>
    <cellStyle name="_VC 6.15.06 update on 06GRC power costs.xls Chart 1_Backup for Attachment B 2010-09-09" xfId="547"/>
    <cellStyle name="_VC 6.15.06 update on 06GRC power costs.xls Chart 1_Bench Request - Attachment B" xfId="548"/>
    <cellStyle name="_VC 6.15.06 update on 06GRC power costs.xls Chart 1_Book9" xfId="549"/>
    <cellStyle name="_VC 6.15.06 update on 06GRC power costs.xls Chart 1_DWH-08 (Rate Spread &amp; Design Workpapers)" xfId="550"/>
    <cellStyle name="_VC 6.15.06 update on 06GRC power costs.xls Chart 1_Final 2008 PTC Rate Design Workpapers 10.27.08" xfId="551"/>
    <cellStyle name="_VC 6.15.06 update on 06GRC power costs.xls Chart 1_INPUTS" xfId="552"/>
    <cellStyle name="_VC 6.15.06 update on 06GRC power costs.xls Chart 1_Low Income 2010 RevRequirement" xfId="553"/>
    <cellStyle name="_VC 6.15.06 update on 06GRC power costs.xls Chart 1_Low Income 2010 RevRequirement (2)" xfId="554"/>
    <cellStyle name="_VC 6.15.06 update on 06GRC power costs.xls Chart 1_Oct2010toSep2011LwIncLead" xfId="555"/>
    <cellStyle name="_VC 6.15.06 update on 06GRC power costs.xls Chart 1_Production Adj 4.37" xfId="556"/>
    <cellStyle name="_VC 6.15.06 update on 06GRC power costs.xls Chart 1_Purchased Power Adj 4.03" xfId="557"/>
    <cellStyle name="_VC 6.15.06 update on 06GRC power costs.xls Chart 1_RECS vs PTC's w Interest 6-28-10" xfId="558"/>
    <cellStyle name="_VC 6.15.06 update on 06GRC power costs.xls Chart 1_ROR &amp; CONV FACTOR" xfId="559"/>
    <cellStyle name="_VC 6.15.06 update on 06GRC power costs.xls Chart 1_ROR 5.02" xfId="560"/>
    <cellStyle name="_VC 6.15.06 update on 06GRC power costs.xls Chart 2" xfId="561"/>
    <cellStyle name="_VC 6.15.06 update on 06GRC power costs.xls Chart 2 2" xfId="562"/>
    <cellStyle name="_VC 6.15.06 update on 06GRC power costs.xls Chart 2_04 07E Wild Horse Wind Expansion (C) (2)" xfId="563"/>
    <cellStyle name="_VC 6.15.06 update on 06GRC power costs.xls Chart 2_04 07E Wild Horse Wind Expansion (C) (2)_Electric Rev Req Model (2009 GRC) " xfId="564"/>
    <cellStyle name="_VC 6.15.06 update on 06GRC power costs.xls Chart 2_2010 PTC's July1_Dec31 2010 " xfId="565"/>
    <cellStyle name="_VC 6.15.06 update on 06GRC power costs.xls Chart 2_2010 PTC's Sept10_Aug11 (Version 4)" xfId="566"/>
    <cellStyle name="_VC 6.15.06 update on 06GRC power costs.xls Chart 2_3.01 Income Statement" xfId="567"/>
    <cellStyle name="_VC 6.15.06 update on 06GRC power costs.xls Chart 2_4 31 Regulatory Assets and Liabilities  7 06- Exhibit D" xfId="568"/>
    <cellStyle name="_VC 6.15.06 update on 06GRC power costs.xls Chart 2_4 32 Regulatory Assets and Liabilities  7 06- Exhibit D" xfId="569"/>
    <cellStyle name="_VC 6.15.06 update on 06GRC power costs.xls Chart 2_Att B to RECs proceeds proposal" xfId="570"/>
    <cellStyle name="_VC 6.15.06 update on 06GRC power costs.xls Chart 2_Backup for Attachment B 2010-09-09" xfId="571"/>
    <cellStyle name="_VC 6.15.06 update on 06GRC power costs.xls Chart 2_Bench Request - Attachment B" xfId="572"/>
    <cellStyle name="_VC 6.15.06 update on 06GRC power costs.xls Chart 2_Book9" xfId="573"/>
    <cellStyle name="_VC 6.15.06 update on 06GRC power costs.xls Chart 2_DWH-08 (Rate Spread &amp; Design Workpapers)" xfId="574"/>
    <cellStyle name="_VC 6.15.06 update on 06GRC power costs.xls Chart 2_Final 2008 PTC Rate Design Workpapers 10.27.08" xfId="575"/>
    <cellStyle name="_VC 6.15.06 update on 06GRC power costs.xls Chart 2_INPUTS" xfId="576"/>
    <cellStyle name="_VC 6.15.06 update on 06GRC power costs.xls Chart 2_Low Income 2010 RevRequirement" xfId="577"/>
    <cellStyle name="_VC 6.15.06 update on 06GRC power costs.xls Chart 2_Low Income 2010 RevRequirement (2)" xfId="578"/>
    <cellStyle name="_VC 6.15.06 update on 06GRC power costs.xls Chart 2_Oct2010toSep2011LwIncLead" xfId="579"/>
    <cellStyle name="_VC 6.15.06 update on 06GRC power costs.xls Chart 2_Production Adj 4.37" xfId="580"/>
    <cellStyle name="_VC 6.15.06 update on 06GRC power costs.xls Chart 2_Purchased Power Adj 4.03" xfId="581"/>
    <cellStyle name="_VC 6.15.06 update on 06GRC power costs.xls Chart 2_RECS vs PTC's w Interest 6-28-10" xfId="582"/>
    <cellStyle name="_VC 6.15.06 update on 06GRC power costs.xls Chart 2_ROR &amp; CONV FACTOR" xfId="583"/>
    <cellStyle name="_VC 6.15.06 update on 06GRC power costs.xls Chart 2_ROR 5.02" xfId="584"/>
    <cellStyle name="_VC 6.15.06 update on 06GRC power costs.xls Chart 3" xfId="585"/>
    <cellStyle name="_VC 6.15.06 update on 06GRC power costs.xls Chart 3 2" xfId="586"/>
    <cellStyle name="_VC 6.15.06 update on 06GRC power costs.xls Chart 3_04 07E Wild Horse Wind Expansion (C) (2)" xfId="587"/>
    <cellStyle name="_VC 6.15.06 update on 06GRC power costs.xls Chart 3_04 07E Wild Horse Wind Expansion (C) (2)_Electric Rev Req Model (2009 GRC) " xfId="588"/>
    <cellStyle name="_VC 6.15.06 update on 06GRC power costs.xls Chart 3_2010 PTC's July1_Dec31 2010 " xfId="589"/>
    <cellStyle name="_VC 6.15.06 update on 06GRC power costs.xls Chart 3_2010 PTC's Sept10_Aug11 (Version 4)" xfId="590"/>
    <cellStyle name="_VC 6.15.06 update on 06GRC power costs.xls Chart 3_3.01 Income Statement" xfId="591"/>
    <cellStyle name="_VC 6.15.06 update on 06GRC power costs.xls Chart 3_4 31 Regulatory Assets and Liabilities  7 06- Exhibit D" xfId="592"/>
    <cellStyle name="_VC 6.15.06 update on 06GRC power costs.xls Chart 3_4 32 Regulatory Assets and Liabilities  7 06- Exhibit D" xfId="593"/>
    <cellStyle name="_VC 6.15.06 update on 06GRC power costs.xls Chart 3_Att B to RECs proceeds proposal" xfId="594"/>
    <cellStyle name="_VC 6.15.06 update on 06GRC power costs.xls Chart 3_Backup for Attachment B 2010-09-09" xfId="595"/>
    <cellStyle name="_VC 6.15.06 update on 06GRC power costs.xls Chart 3_Bench Request - Attachment B" xfId="596"/>
    <cellStyle name="_VC 6.15.06 update on 06GRC power costs.xls Chart 3_Book9" xfId="597"/>
    <cellStyle name="_VC 6.15.06 update on 06GRC power costs.xls Chart 3_DWH-08 (Rate Spread &amp; Design Workpapers)" xfId="598"/>
    <cellStyle name="_VC 6.15.06 update on 06GRC power costs.xls Chart 3_Final 2008 PTC Rate Design Workpapers 10.27.08" xfId="599"/>
    <cellStyle name="_VC 6.15.06 update on 06GRC power costs.xls Chart 3_INPUTS" xfId="600"/>
    <cellStyle name="_VC 6.15.06 update on 06GRC power costs.xls Chart 3_Low Income 2010 RevRequirement" xfId="601"/>
    <cellStyle name="_VC 6.15.06 update on 06GRC power costs.xls Chart 3_Low Income 2010 RevRequirement (2)" xfId="602"/>
    <cellStyle name="_VC 6.15.06 update on 06GRC power costs.xls Chart 3_Oct2010toSep2011LwIncLead" xfId="603"/>
    <cellStyle name="_VC 6.15.06 update on 06GRC power costs.xls Chart 3_Production Adj 4.37" xfId="604"/>
    <cellStyle name="_VC 6.15.06 update on 06GRC power costs.xls Chart 3_Purchased Power Adj 4.03" xfId="605"/>
    <cellStyle name="_VC 6.15.06 update on 06GRC power costs.xls Chart 3_RECS vs PTC's w Interest 6-28-10" xfId="606"/>
    <cellStyle name="_VC 6.15.06 update on 06GRC power costs.xls Chart 3_ROR &amp; CONV FACTOR" xfId="607"/>
    <cellStyle name="_VC 6.15.06 update on 06GRC power costs.xls Chart 3_ROR 5.02" xfId="608"/>
    <cellStyle name="0,0_x000d__x000a_NA_x000d__x000a_" xfId="609"/>
    <cellStyle name="0000" xfId="610"/>
    <cellStyle name="000000" xfId="611"/>
    <cellStyle name="14BLIN - Style8" xfId="612"/>
    <cellStyle name="14-BT - Style1" xfId="613"/>
    <cellStyle name="20% - Accent1 2" xfId="614"/>
    <cellStyle name="20% - Accent1 2 2" xfId="615"/>
    <cellStyle name="20% - Accent1 3" xfId="616"/>
    <cellStyle name="20% - Accent1 3 2" xfId="617"/>
    <cellStyle name="20% - Accent1 4" xfId="618"/>
    <cellStyle name="20% - Accent2 2" xfId="619"/>
    <cellStyle name="20% - Accent2 2 2" xfId="620"/>
    <cellStyle name="20% - Accent2 3" xfId="621"/>
    <cellStyle name="20% - Accent2 3 2" xfId="622"/>
    <cellStyle name="20% - Accent2 4" xfId="623"/>
    <cellStyle name="20% - Accent3 2" xfId="624"/>
    <cellStyle name="20% - Accent3 2 2" xfId="625"/>
    <cellStyle name="20% - Accent3 3" xfId="626"/>
    <cellStyle name="20% - Accent3 3 2" xfId="627"/>
    <cellStyle name="20% - Accent3 4" xfId="628"/>
    <cellStyle name="20% - Accent4 2" xfId="629"/>
    <cellStyle name="20% - Accent4 2 2" xfId="630"/>
    <cellStyle name="20% - Accent4 3" xfId="631"/>
    <cellStyle name="20% - Accent4 3 2" xfId="632"/>
    <cellStyle name="20% - Accent4 4" xfId="633"/>
    <cellStyle name="20% - Accent5 2" xfId="634"/>
    <cellStyle name="20% - Accent5 2 2" xfId="635"/>
    <cellStyle name="20% - Accent5 3" xfId="636"/>
    <cellStyle name="20% - Accent5 3 2" xfId="637"/>
    <cellStyle name="20% - Accent5 4" xfId="638"/>
    <cellStyle name="20% - Accent6 2" xfId="639"/>
    <cellStyle name="20% - Accent6 2 2" xfId="640"/>
    <cellStyle name="20% - Accent6 3" xfId="641"/>
    <cellStyle name="20% - Accent6 3 2" xfId="642"/>
    <cellStyle name="20% - Accent6 4" xfId="643"/>
    <cellStyle name="40% - Accent1 2" xfId="644"/>
    <cellStyle name="40% - Accent1 2 2" xfId="645"/>
    <cellStyle name="40% - Accent1 3" xfId="646"/>
    <cellStyle name="40% - Accent1 3 2" xfId="647"/>
    <cellStyle name="40% - Accent1 4" xfId="648"/>
    <cellStyle name="40% - Accent2 2" xfId="649"/>
    <cellStyle name="40% - Accent2 2 2" xfId="650"/>
    <cellStyle name="40% - Accent2 3" xfId="651"/>
    <cellStyle name="40% - Accent2 3 2" xfId="652"/>
    <cellStyle name="40% - Accent2 4" xfId="653"/>
    <cellStyle name="40% - Accent3 2" xfId="654"/>
    <cellStyle name="40% - Accent3 2 2" xfId="655"/>
    <cellStyle name="40% - Accent3 3" xfId="656"/>
    <cellStyle name="40% - Accent3 3 2" xfId="657"/>
    <cellStyle name="40% - Accent3 4" xfId="658"/>
    <cellStyle name="40% - Accent4 2" xfId="659"/>
    <cellStyle name="40% - Accent4 2 2" xfId="660"/>
    <cellStyle name="40% - Accent4 3" xfId="661"/>
    <cellStyle name="40% - Accent4 3 2" xfId="662"/>
    <cellStyle name="40% - Accent4 4" xfId="663"/>
    <cellStyle name="40% - Accent5 2" xfId="664"/>
    <cellStyle name="40% - Accent5 2 2" xfId="665"/>
    <cellStyle name="40% - Accent5 3" xfId="666"/>
    <cellStyle name="40% - Accent5 3 2" xfId="667"/>
    <cellStyle name="40% - Accent5 4" xfId="668"/>
    <cellStyle name="40% - Accent6 2" xfId="669"/>
    <cellStyle name="40% - Accent6 2 2" xfId="670"/>
    <cellStyle name="40% - Accent6 3" xfId="671"/>
    <cellStyle name="40% - Accent6 3 2" xfId="672"/>
    <cellStyle name="40% - Accent6 4" xfId="673"/>
    <cellStyle name="60% - Accent1 2" xfId="674"/>
    <cellStyle name="60% - Accent2 2" xfId="675"/>
    <cellStyle name="60% - Accent3 2" xfId="676"/>
    <cellStyle name="60% - Accent4 2" xfId="677"/>
    <cellStyle name="60% - Accent5 2" xfId="678"/>
    <cellStyle name="60% - Accent6 2" xfId="679"/>
    <cellStyle name="Accent1 - 20%" xfId="680"/>
    <cellStyle name="Accent1 - 40%" xfId="681"/>
    <cellStyle name="Accent1 - 60%" xfId="682"/>
    <cellStyle name="Accent1 2" xfId="683"/>
    <cellStyle name="Accent2 - 20%" xfId="684"/>
    <cellStyle name="Accent2 - 40%" xfId="685"/>
    <cellStyle name="Accent2 - 60%" xfId="686"/>
    <cellStyle name="Accent2 2" xfId="687"/>
    <cellStyle name="Accent3 - 20%" xfId="688"/>
    <cellStyle name="Accent3 - 40%" xfId="689"/>
    <cellStyle name="Accent3 - 60%" xfId="690"/>
    <cellStyle name="Accent3 2" xfId="691"/>
    <cellStyle name="Accent4 - 20%" xfId="692"/>
    <cellStyle name="Accent4 - 40%" xfId="693"/>
    <cellStyle name="Accent4 - 60%" xfId="694"/>
    <cellStyle name="Accent4 2" xfId="695"/>
    <cellStyle name="Accent5 - 20%" xfId="696"/>
    <cellStyle name="Accent5 - 40%" xfId="697"/>
    <cellStyle name="Accent5 - 60%" xfId="698"/>
    <cellStyle name="Accent5 2" xfId="699"/>
    <cellStyle name="Accent6 - 20%" xfId="700"/>
    <cellStyle name="Accent6 - 40%" xfId="701"/>
    <cellStyle name="Accent6 - 60%" xfId="702"/>
    <cellStyle name="Accent6 2" xfId="703"/>
    <cellStyle name="Bad 2" xfId="704"/>
    <cellStyle name="blank" xfId="705"/>
    <cellStyle name="bld-li - Style4" xfId="706"/>
    <cellStyle name="Calc Currency (0)" xfId="707"/>
    <cellStyle name="Calculation 2" xfId="708"/>
    <cellStyle name="Calculation 3" xfId="709"/>
    <cellStyle name="Check Cell 2" xfId="710"/>
    <cellStyle name="CheckCell" xfId="711"/>
    <cellStyle name="Comma" xfId="1140" builtinId="3"/>
    <cellStyle name="Comma 10" xfId="712"/>
    <cellStyle name="Comma 11" xfId="713"/>
    <cellStyle name="Comma 12" xfId="714"/>
    <cellStyle name="Comma 12 2" xfId="715"/>
    <cellStyle name="Comma 13" xfId="716"/>
    <cellStyle name="Comma 14" xfId="717"/>
    <cellStyle name="Comma 15" xfId="718"/>
    <cellStyle name="Comma 16" xfId="719"/>
    <cellStyle name="Comma 16 2" xfId="720"/>
    <cellStyle name="Comma 17" xfId="721"/>
    <cellStyle name="Comma 18" xfId="722"/>
    <cellStyle name="Comma 2" xfId="723"/>
    <cellStyle name="Comma 2 2" xfId="724"/>
    <cellStyle name="Comma 2 2 2" xfId="725"/>
    <cellStyle name="Comma 3" xfId="726"/>
    <cellStyle name="Comma 3 2" xfId="727"/>
    <cellStyle name="Comma 31 2" xfId="1141"/>
    <cellStyle name="Comma 4" xfId="728"/>
    <cellStyle name="Comma 4 2" xfId="729"/>
    <cellStyle name="Comma 4 2 2" xfId="730"/>
    <cellStyle name="Comma 5" xfId="731"/>
    <cellStyle name="Comma 5 2" xfId="732"/>
    <cellStyle name="Comma 6" xfId="733"/>
    <cellStyle name="Comma 6 2" xfId="734"/>
    <cellStyle name="Comma 6 3" xfId="735"/>
    <cellStyle name="Comma 7" xfId="736"/>
    <cellStyle name="Comma 7 2" xfId="737"/>
    <cellStyle name="Comma 8" xfId="738"/>
    <cellStyle name="Comma 8 2" xfId="739"/>
    <cellStyle name="Comma 9" xfId="740"/>
    <cellStyle name="Comma 9 2" xfId="741"/>
    <cellStyle name="Comma 9 3" xfId="742"/>
    <cellStyle name="Comma0" xfId="743"/>
    <cellStyle name="Comma0 - Style2" xfId="744"/>
    <cellStyle name="Comma0 - Style4" xfId="745"/>
    <cellStyle name="Comma0 - Style5" xfId="746"/>
    <cellStyle name="Comma0 - Style5 2" xfId="747"/>
    <cellStyle name="Comma0 2" xfId="748"/>
    <cellStyle name="Comma0 3" xfId="749"/>
    <cellStyle name="Comma0 4" xfId="750"/>
    <cellStyle name="Comma0_00COS Ind Allocators" xfId="751"/>
    <cellStyle name="Comma1 - Style1" xfId="752"/>
    <cellStyle name="Comma1 - Style1 2" xfId="753"/>
    <cellStyle name="Copied" xfId="754"/>
    <cellStyle name="COST1" xfId="755"/>
    <cellStyle name="Curren - Style1" xfId="756"/>
    <cellStyle name="Curren - Style2" xfId="757"/>
    <cellStyle name="Curren - Style2 2" xfId="758"/>
    <cellStyle name="Curren - Style5" xfId="759"/>
    <cellStyle name="Curren - Style6" xfId="760"/>
    <cellStyle name="Curren - Style6 2" xfId="761"/>
    <cellStyle name="Currency" xfId="1" builtinId="4"/>
    <cellStyle name="Currency 10" xfId="762"/>
    <cellStyle name="Currency 11" xfId="763"/>
    <cellStyle name="Currency 11 2" xfId="764"/>
    <cellStyle name="Currency 12" xfId="765"/>
    <cellStyle name="Currency 13" xfId="766"/>
    <cellStyle name="Currency 14" xfId="767"/>
    <cellStyle name="Currency 15" xfId="768"/>
    <cellStyle name="Currency 16" xfId="769"/>
    <cellStyle name="Currency 17" xfId="770"/>
    <cellStyle name="Currency 2" xfId="771"/>
    <cellStyle name="Currency 2 2" xfId="772"/>
    <cellStyle name="Currency 3" xfId="773"/>
    <cellStyle name="Currency 3 2" xfId="774"/>
    <cellStyle name="Currency 4" xfId="775"/>
    <cellStyle name="Currency 4 2" xfId="776"/>
    <cellStyle name="Currency 5" xfId="777"/>
    <cellStyle name="Currency 5 2" xfId="778"/>
    <cellStyle name="Currency 6" xfId="779"/>
    <cellStyle name="Currency 6 2" xfId="780"/>
    <cellStyle name="Currency 7" xfId="781"/>
    <cellStyle name="Currency 7 2" xfId="782"/>
    <cellStyle name="Currency 8" xfId="783"/>
    <cellStyle name="Currency 8 2" xfId="784"/>
    <cellStyle name="Currency 9" xfId="785"/>
    <cellStyle name="Currency 9 2" xfId="786"/>
    <cellStyle name="Currency0" xfId="787"/>
    <cellStyle name="Currency0 2" xfId="788"/>
    <cellStyle name="Date" xfId="789"/>
    <cellStyle name="Date 2" xfId="790"/>
    <cellStyle name="Date 3" xfId="791"/>
    <cellStyle name="Date 4" xfId="792"/>
    <cellStyle name="Date_903 SAP 2-6-09" xfId="793"/>
    <cellStyle name="drp-sh - Style2" xfId="794"/>
    <cellStyle name="Emphasis 1" xfId="795"/>
    <cellStyle name="Emphasis 2" xfId="796"/>
    <cellStyle name="Emphasis 3" xfId="797"/>
    <cellStyle name="Entered" xfId="798"/>
    <cellStyle name="Entered 2" xfId="799"/>
    <cellStyle name="Euro" xfId="800"/>
    <cellStyle name="Explanatory Text 2" xfId="801"/>
    <cellStyle name="Fixed" xfId="802"/>
    <cellStyle name="Fixed3 - Style3" xfId="803"/>
    <cellStyle name="Good 2" xfId="804"/>
    <cellStyle name="Grey" xfId="805"/>
    <cellStyle name="Grey 2" xfId="806"/>
    <cellStyle name="Grey 2 2" xfId="807"/>
    <cellStyle name="Grey 3" xfId="808"/>
    <cellStyle name="Grey 3 2" xfId="809"/>
    <cellStyle name="Grey 4" xfId="810"/>
    <cellStyle name="Grey 4 2" xfId="811"/>
    <cellStyle name="Grey_2010 PTC's July1_Dec31 2010 " xfId="812"/>
    <cellStyle name="g-tota - Style7" xfId="813"/>
    <cellStyle name="Header" xfId="814"/>
    <cellStyle name="Header1" xfId="815"/>
    <cellStyle name="Header1 2" xfId="816"/>
    <cellStyle name="Header2" xfId="817"/>
    <cellStyle name="Header2 2" xfId="818"/>
    <cellStyle name="Heading" xfId="819"/>
    <cellStyle name="Heading 1 2" xfId="820"/>
    <cellStyle name="Heading 1 3" xfId="821"/>
    <cellStyle name="Heading 2 2" xfId="822"/>
    <cellStyle name="Heading 2 3" xfId="823"/>
    <cellStyle name="Heading 3 2" xfId="824"/>
    <cellStyle name="Heading 4 2" xfId="825"/>
    <cellStyle name="Heading1" xfId="826"/>
    <cellStyle name="Heading2" xfId="827"/>
    <cellStyle name="Input [yellow]" xfId="828"/>
    <cellStyle name="Input [yellow] 2" xfId="829"/>
    <cellStyle name="Input [yellow] 2 2" xfId="830"/>
    <cellStyle name="Input [yellow] 3" xfId="831"/>
    <cellStyle name="Input [yellow] 3 2" xfId="832"/>
    <cellStyle name="Input [yellow] 4" xfId="833"/>
    <cellStyle name="Input [yellow] 4 2" xfId="834"/>
    <cellStyle name="Input [yellow]_2010 PTC's July1_Dec31 2010 " xfId="835"/>
    <cellStyle name="Input 2" xfId="836"/>
    <cellStyle name="Input 3" xfId="837"/>
    <cellStyle name="Input 4" xfId="838"/>
    <cellStyle name="Input Cells" xfId="839"/>
    <cellStyle name="Input Cells Percent" xfId="840"/>
    <cellStyle name="Input Cells_Book9" xfId="841"/>
    <cellStyle name="line b - Style6" xfId="842"/>
    <cellStyle name="Lines" xfId="843"/>
    <cellStyle name="Lines 2" xfId="844"/>
    <cellStyle name="LINKED" xfId="845"/>
    <cellStyle name="Linked Cell 2" xfId="846"/>
    <cellStyle name="Millares [0]_2AV_M_M " xfId="847"/>
    <cellStyle name="Millares_2AV_M_M " xfId="848"/>
    <cellStyle name="modified border" xfId="849"/>
    <cellStyle name="modified border 2" xfId="850"/>
    <cellStyle name="modified border 2 2" xfId="851"/>
    <cellStyle name="modified border 3" xfId="852"/>
    <cellStyle name="modified border 3 2" xfId="853"/>
    <cellStyle name="modified border 4" xfId="854"/>
    <cellStyle name="modified border 4 2" xfId="855"/>
    <cellStyle name="modified border1" xfId="856"/>
    <cellStyle name="modified border1 2" xfId="857"/>
    <cellStyle name="modified border1 2 2" xfId="858"/>
    <cellStyle name="modified border1 3" xfId="859"/>
    <cellStyle name="modified border1 3 2" xfId="860"/>
    <cellStyle name="modified border1 4" xfId="861"/>
    <cellStyle name="modified border1 4 2" xfId="862"/>
    <cellStyle name="Moneda [0]_2AV_M_M " xfId="863"/>
    <cellStyle name="Moneda_2AV_M_M " xfId="864"/>
    <cellStyle name="Neutral 2" xfId="865"/>
    <cellStyle name="no dec" xfId="866"/>
    <cellStyle name="Normal" xfId="0" builtinId="0"/>
    <cellStyle name="Normal - Style1" xfId="867"/>
    <cellStyle name="Normal - Style1 2" xfId="868"/>
    <cellStyle name="Normal - Style1 3" xfId="869"/>
    <cellStyle name="Normal - Style1 4" xfId="870"/>
    <cellStyle name="Normal - Style1_2010 PTC's July1_Dec31 2010 " xfId="871"/>
    <cellStyle name="Normal 10" xfId="872"/>
    <cellStyle name="Normal 10 2" xfId="873"/>
    <cellStyle name="Normal 10 3" xfId="874"/>
    <cellStyle name="Normal 10 3 2" xfId="875"/>
    <cellStyle name="Normal 10 4" xfId="876"/>
    <cellStyle name="Normal 10_MRM-06 Retirement Method Change Dec 2010" xfId="877"/>
    <cellStyle name="Normal 11" xfId="878"/>
    <cellStyle name="Normal 11 2" xfId="879"/>
    <cellStyle name="Normal 12" xfId="880"/>
    <cellStyle name="Normal 12 2" xfId="881"/>
    <cellStyle name="Normal 13" xfId="882"/>
    <cellStyle name="Normal 13 2" xfId="883"/>
    <cellStyle name="Normal 14" xfId="884"/>
    <cellStyle name="Normal 15" xfId="885"/>
    <cellStyle name="Normal 15 2" xfId="886"/>
    <cellStyle name="Normal 16" xfId="887"/>
    <cellStyle name="Normal 16 2" xfId="888"/>
    <cellStyle name="Normal 17" xfId="889"/>
    <cellStyle name="Normal 17 2" xfId="890"/>
    <cellStyle name="Normal 18" xfId="891"/>
    <cellStyle name="Normal 18 2" xfId="892"/>
    <cellStyle name="Normal 18 3" xfId="893"/>
    <cellStyle name="Normal 19" xfId="894"/>
    <cellStyle name="Normal 19 2" xfId="895"/>
    <cellStyle name="Normal 2" xfId="896"/>
    <cellStyle name="Normal 2 2" xfId="897"/>
    <cellStyle name="Normal 2 2 2" xfId="898"/>
    <cellStyle name="Normal 2 2 2 2" xfId="899"/>
    <cellStyle name="Normal 2 2 3" xfId="900"/>
    <cellStyle name="Normal 2 2 3 2" xfId="901"/>
    <cellStyle name="Normal 2 2_4.14E Miscellaneous Operating Expense working file" xfId="902"/>
    <cellStyle name="Normal 2 3" xfId="903"/>
    <cellStyle name="Normal 2 3 2" xfId="904"/>
    <cellStyle name="Normal 2 4" xfId="905"/>
    <cellStyle name="Normal 2 4 2" xfId="906"/>
    <cellStyle name="Normal 2 5" xfId="907"/>
    <cellStyle name="Normal 2 5 2" xfId="908"/>
    <cellStyle name="Normal 2 6" xfId="909"/>
    <cellStyle name="Normal 2 7" xfId="910"/>
    <cellStyle name="Normal 2 7 2" xfId="911"/>
    <cellStyle name="Normal 2 8" xfId="912"/>
    <cellStyle name="Normal 2 9" xfId="913"/>
    <cellStyle name="Normal 2_3.05 Allocation Method 2010 GTR WF" xfId="914"/>
    <cellStyle name="Normal 20" xfId="915"/>
    <cellStyle name="Normal 21" xfId="916"/>
    <cellStyle name="Normal 22" xfId="917"/>
    <cellStyle name="Normal 23" xfId="918"/>
    <cellStyle name="Normal 24" xfId="919"/>
    <cellStyle name="Normal 25" xfId="920"/>
    <cellStyle name="Normal 26" xfId="921"/>
    <cellStyle name="Normal 27" xfId="922"/>
    <cellStyle name="Normal 28" xfId="923"/>
    <cellStyle name="Normal 29" xfId="924"/>
    <cellStyle name="Normal 3" xfId="925"/>
    <cellStyle name="Normal 3 2" xfId="926"/>
    <cellStyle name="Normal 3 3" xfId="927"/>
    <cellStyle name="Normal 3 4" xfId="928"/>
    <cellStyle name="Normal 3 5" xfId="929"/>
    <cellStyle name="Normal 3 6" xfId="930"/>
    <cellStyle name="Normal 3_4.14E Miscellaneous Operating Expense working file" xfId="931"/>
    <cellStyle name="Normal 30" xfId="932"/>
    <cellStyle name="Normal 31" xfId="933"/>
    <cellStyle name="Normal 32" xfId="934"/>
    <cellStyle name="Normal 33" xfId="935"/>
    <cellStyle name="Normal 34" xfId="936"/>
    <cellStyle name="Normal 4" xfId="937"/>
    <cellStyle name="Normal 4 2" xfId="938"/>
    <cellStyle name="Normal 4_3.05 Allocation Method 2010 GTR WF" xfId="939"/>
    <cellStyle name="Normal 5" xfId="940"/>
    <cellStyle name="Normal 6" xfId="941"/>
    <cellStyle name="Normal 6 2" xfId="942"/>
    <cellStyle name="Normal 6 3" xfId="943"/>
    <cellStyle name="Normal 6_2010 PTC's Sept10_Aug11 (Version 4)" xfId="944"/>
    <cellStyle name="Normal 7" xfId="945"/>
    <cellStyle name="Normal 7 2" xfId="946"/>
    <cellStyle name="Normal 8" xfId="947"/>
    <cellStyle name="Normal 8 2" xfId="948"/>
    <cellStyle name="Normal 9" xfId="949"/>
    <cellStyle name="Normal 9 2" xfId="950"/>
    <cellStyle name="Normal 9 2 2" xfId="951"/>
    <cellStyle name="Normal 9 3" xfId="952"/>
    <cellStyle name="Note 10" xfId="953"/>
    <cellStyle name="Note 10 2" xfId="954"/>
    <cellStyle name="Note 11" xfId="955"/>
    <cellStyle name="Note 11 2" xfId="956"/>
    <cellStyle name="Note 12" xfId="957"/>
    <cellStyle name="Note 12 2" xfId="958"/>
    <cellStyle name="Note 2" xfId="959"/>
    <cellStyle name="Note 2 2" xfId="960"/>
    <cellStyle name="Note 3" xfId="961"/>
    <cellStyle name="Note 3 2" xfId="962"/>
    <cellStyle name="Note 4" xfId="963"/>
    <cellStyle name="Note 4 2" xfId="964"/>
    <cellStyle name="Note 5" xfId="965"/>
    <cellStyle name="Note 5 2" xfId="966"/>
    <cellStyle name="Note 6" xfId="967"/>
    <cellStyle name="Note 6 2" xfId="968"/>
    <cellStyle name="Note 7" xfId="969"/>
    <cellStyle name="Note 7 2" xfId="970"/>
    <cellStyle name="Note 8" xfId="971"/>
    <cellStyle name="Note 8 2" xfId="972"/>
    <cellStyle name="Note 9" xfId="973"/>
    <cellStyle name="Note 9 2" xfId="974"/>
    <cellStyle name="Output 2" xfId="975"/>
    <cellStyle name="Percen - Style1" xfId="976"/>
    <cellStyle name="Percen - Style2" xfId="977"/>
    <cellStyle name="Percen - Style3" xfId="978"/>
    <cellStyle name="Percen - Style3 2" xfId="979"/>
    <cellStyle name="Percent" xfId="2" builtinId="5"/>
    <cellStyle name="Percent (0)" xfId="980"/>
    <cellStyle name="Percent [2]" xfId="981"/>
    <cellStyle name="Percent [2] 2" xfId="982"/>
    <cellStyle name="Percent 10" xfId="983"/>
    <cellStyle name="Percent 11" xfId="984"/>
    <cellStyle name="Percent 12" xfId="985"/>
    <cellStyle name="Percent 12 2" xfId="986"/>
    <cellStyle name="Percent 13" xfId="987"/>
    <cellStyle name="Percent 14" xfId="988"/>
    <cellStyle name="Percent 15" xfId="989"/>
    <cellStyle name="Percent 16" xfId="990"/>
    <cellStyle name="Percent 17" xfId="991"/>
    <cellStyle name="Percent 18" xfId="992"/>
    <cellStyle name="Percent 19" xfId="993"/>
    <cellStyle name="Percent 2" xfId="994"/>
    <cellStyle name="Percent 2 2" xfId="995"/>
    <cellStyle name="Percent 20" xfId="996"/>
    <cellStyle name="Percent 21" xfId="997"/>
    <cellStyle name="Percent 22" xfId="998"/>
    <cellStyle name="Percent 23" xfId="999"/>
    <cellStyle name="Percent 24" xfId="1000"/>
    <cellStyle name="Percent 25" xfId="1001"/>
    <cellStyle name="Percent 26" xfId="1002"/>
    <cellStyle name="Percent 27" xfId="1003"/>
    <cellStyle name="Percent 3" xfId="1004"/>
    <cellStyle name="Percent 3 2" xfId="1005"/>
    <cellStyle name="Percent 3 5" xfId="1142"/>
    <cellStyle name="Percent 4" xfId="1006"/>
    <cellStyle name="Percent 4 2" xfId="1007"/>
    <cellStyle name="Percent 4 3" xfId="1008"/>
    <cellStyle name="Percent 5" xfId="1009"/>
    <cellStyle name="Percent 6" xfId="1010"/>
    <cellStyle name="Percent 7" xfId="1011"/>
    <cellStyle name="Percent 7 2" xfId="1012"/>
    <cellStyle name="Percent 8" xfId="1013"/>
    <cellStyle name="Percent 9" xfId="1014"/>
    <cellStyle name="Processing" xfId="1015"/>
    <cellStyle name="PSChar" xfId="1016"/>
    <cellStyle name="PSDate" xfId="1017"/>
    <cellStyle name="PSDec" xfId="1018"/>
    <cellStyle name="PSHeading" xfId="1019"/>
    <cellStyle name="PSInt" xfId="1020"/>
    <cellStyle name="PSSpacer" xfId="1021"/>
    <cellStyle name="purple - Style8" xfId="1022"/>
    <cellStyle name="purple - Style8 2" xfId="1023"/>
    <cellStyle name="RED" xfId="1024"/>
    <cellStyle name="Red - Style7" xfId="1025"/>
    <cellStyle name="Red - Style7 2" xfId="1026"/>
    <cellStyle name="RED_04 07E Wild Horse Wind Expansion (C) (2)" xfId="1027"/>
    <cellStyle name="Report" xfId="1028"/>
    <cellStyle name="Report - Style5" xfId="1029"/>
    <cellStyle name="Report - Style6" xfId="1030"/>
    <cellStyle name="Report - Style7" xfId="1031"/>
    <cellStyle name="Report - Style8" xfId="1032"/>
    <cellStyle name="Report Bar" xfId="1033"/>
    <cellStyle name="Report Heading" xfId="1034"/>
    <cellStyle name="Report Heading 2" xfId="1035"/>
    <cellStyle name="Report Percent" xfId="1036"/>
    <cellStyle name="Report Percent 2" xfId="1037"/>
    <cellStyle name="Report Unit Cost" xfId="1038"/>
    <cellStyle name="Report Unit Cost 2" xfId="1039"/>
    <cellStyle name="Reports" xfId="1040"/>
    <cellStyle name="Reports 2" xfId="1041"/>
    <cellStyle name="Reports Total" xfId="1042"/>
    <cellStyle name="Reports Unit Cost Total" xfId="1043"/>
    <cellStyle name="Reports_Att C to RECs proceeds proposal-09082010" xfId="1044"/>
    <cellStyle name="RevList" xfId="1045"/>
    <cellStyle name="round100" xfId="1046"/>
    <cellStyle name="round100 2" xfId="1047"/>
    <cellStyle name="SAPBEXaggData" xfId="1048"/>
    <cellStyle name="SAPBEXaggData 2" xfId="1049"/>
    <cellStyle name="SAPBEXaggDataEmph" xfId="1050"/>
    <cellStyle name="SAPBEXaggItem" xfId="1051"/>
    <cellStyle name="SAPBEXaggItem 2" xfId="1052"/>
    <cellStyle name="SAPBEXaggItemX" xfId="1053"/>
    <cellStyle name="SAPBEXchaText" xfId="1054"/>
    <cellStyle name="SAPBEXchaText 2" xfId="1055"/>
    <cellStyle name="SAPBEXchaText 3" xfId="1056"/>
    <cellStyle name="SAPBEXexcBad7" xfId="1057"/>
    <cellStyle name="SAPBEXexcBad8" xfId="1058"/>
    <cellStyle name="SAPBEXexcBad9" xfId="1059"/>
    <cellStyle name="SAPBEXexcCritical4" xfId="1060"/>
    <cellStyle name="SAPBEXexcCritical5" xfId="1061"/>
    <cellStyle name="SAPBEXexcCritical6" xfId="1062"/>
    <cellStyle name="SAPBEXexcGood1" xfId="1063"/>
    <cellStyle name="SAPBEXexcGood2" xfId="1064"/>
    <cellStyle name="SAPBEXexcGood3" xfId="1065"/>
    <cellStyle name="SAPBEXfilterDrill" xfId="1066"/>
    <cellStyle name="SAPBEXfilterDrill 2" xfId="1067"/>
    <cellStyle name="SAPBEXfilterItem" xfId="1068"/>
    <cellStyle name="SAPBEXfilterItem 2" xfId="1069"/>
    <cellStyle name="SAPBEXfilterText" xfId="1070"/>
    <cellStyle name="SAPBEXformats" xfId="1071"/>
    <cellStyle name="SAPBEXheaderItem" xfId="1072"/>
    <cellStyle name="SAPBEXheaderItem 2" xfId="1073"/>
    <cellStyle name="SAPBEXheaderText" xfId="1074"/>
    <cellStyle name="SAPBEXheaderText 2" xfId="1075"/>
    <cellStyle name="SAPBEXHLevel0" xfId="1076"/>
    <cellStyle name="SAPBEXHLevel0X" xfId="1077"/>
    <cellStyle name="SAPBEXHLevel0X 2" xfId="1078"/>
    <cellStyle name="SAPBEXHLevel1" xfId="1079"/>
    <cellStyle name="SAPBEXHLevel1X" xfId="1080"/>
    <cellStyle name="SAPBEXHLevel2" xfId="1081"/>
    <cellStyle name="SAPBEXHLevel2X" xfId="1082"/>
    <cellStyle name="SAPBEXHLevel3" xfId="1083"/>
    <cellStyle name="SAPBEXHLevel3X" xfId="1084"/>
    <cellStyle name="SAPBEXinputData" xfId="1085"/>
    <cellStyle name="SAPBEXItemHeader" xfId="1086"/>
    <cellStyle name="SAPBEXresData" xfId="1087"/>
    <cellStyle name="SAPBEXresDataEmph" xfId="1088"/>
    <cellStyle name="SAPBEXresItem" xfId="1089"/>
    <cellStyle name="SAPBEXresItemX" xfId="1090"/>
    <cellStyle name="SAPBEXstdData" xfId="1091"/>
    <cellStyle name="SAPBEXstdData 2" xfId="1092"/>
    <cellStyle name="SAPBEXstdDataEmph" xfId="1093"/>
    <cellStyle name="SAPBEXstdItem" xfId="1094"/>
    <cellStyle name="SAPBEXstdItem 2" xfId="1095"/>
    <cellStyle name="SAPBEXstdItemX" xfId="1096"/>
    <cellStyle name="SAPBEXstdItemX 2" xfId="1097"/>
    <cellStyle name="SAPBEXtitle" xfId="1098"/>
    <cellStyle name="SAPBEXtitle 2" xfId="1099"/>
    <cellStyle name="SAPBEXunassignedItem" xfId="1100"/>
    <cellStyle name="SAPBEXundefined" xfId="1101"/>
    <cellStyle name="shade" xfId="1102"/>
    <cellStyle name="shade 2" xfId="1103"/>
    <cellStyle name="Sheet Title" xfId="1104"/>
    <cellStyle name="StmtTtl1" xfId="1105"/>
    <cellStyle name="StmtTtl1 2" xfId="1106"/>
    <cellStyle name="StmtTtl1 2 2" xfId="1107"/>
    <cellStyle name="StmtTtl1 3" xfId="1108"/>
    <cellStyle name="StmtTtl1 3 2" xfId="1109"/>
    <cellStyle name="StmtTtl1 4" xfId="1110"/>
    <cellStyle name="StmtTtl1 4 2" xfId="1111"/>
    <cellStyle name="StmtTtl1_2010 PTC's July1_Dec31 2010 " xfId="1112"/>
    <cellStyle name="StmtTtl2" xfId="1113"/>
    <cellStyle name="STYL1 - Style1" xfId="1114"/>
    <cellStyle name="Style 1" xfId="1115"/>
    <cellStyle name="Style 1 2" xfId="1116"/>
    <cellStyle name="Style 1 2 2" xfId="1117"/>
    <cellStyle name="Style 1 3" xfId="1118"/>
    <cellStyle name="Style 1 4" xfId="1119"/>
    <cellStyle name="Style 1_2010 PTC's July1_Dec31 2010 " xfId="1120"/>
    <cellStyle name="sub-tl - Style3" xfId="1121"/>
    <cellStyle name="subtot - Style5" xfId="1122"/>
    <cellStyle name="Subtotal" xfId="1123"/>
    <cellStyle name="Sub-total" xfId="1124"/>
    <cellStyle name="taples Plaza" xfId="1125"/>
    <cellStyle name="Test" xfId="1126"/>
    <cellStyle name="Tickmark" xfId="1127"/>
    <cellStyle name="Title 2" xfId="1128"/>
    <cellStyle name="Title: - Style3" xfId="1129"/>
    <cellStyle name="Title: - Style4" xfId="1130"/>
    <cellStyle name="Title: Major" xfId="1131"/>
    <cellStyle name="Title: Minor" xfId="1132"/>
    <cellStyle name="Title: Minor 2" xfId="1133"/>
    <cellStyle name="Title: Worksheet" xfId="1134"/>
    <cellStyle name="Total 2" xfId="1135"/>
    <cellStyle name="Total 3" xfId="1136"/>
    <cellStyle name="Total4 - Style4" xfId="1137"/>
    <cellStyle name="Total4 - Style4 2" xfId="1138"/>
    <cellStyle name="Warning Text 2" xfId="113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mpliance/Compliance%202011%20GRC%20EC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UE-13XXXX%20JAP-08%20WP%20(10-XX-13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Account 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</sheetNames>
    <sheetDataSet>
      <sheetData sheetId="0"/>
      <sheetData sheetId="1">
        <row r="11">
          <cell r="C11">
            <v>2</v>
          </cell>
        </row>
        <row r="29">
          <cell r="F29">
            <v>7.8E-2</v>
          </cell>
        </row>
        <row r="30">
          <cell r="F30">
            <v>3.1E-2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9">
          <cell r="F39">
            <v>0</v>
          </cell>
        </row>
        <row r="44">
          <cell r="F44">
            <v>0.620749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2011 GRC Allocated Ratebase"/>
      <sheetName val="JPUD Plant"/>
    </sheetNames>
    <sheetDataSet>
      <sheetData sheetId="0">
        <row r="29">
          <cell r="E29">
            <v>51635827.149999961</v>
          </cell>
          <cell r="F29">
            <v>25270493.744430386</v>
          </cell>
          <cell r="G29">
            <v>5720465.2996894028</v>
          </cell>
          <cell r="H29">
            <v>6340940.2343273759</v>
          </cell>
          <cell r="I29">
            <v>4248963.4391752202</v>
          </cell>
          <cell r="J29">
            <v>2927450.1850717058</v>
          </cell>
          <cell r="K29">
            <v>1559236.9398208912</v>
          </cell>
          <cell r="L29">
            <v>1148562.2736118839</v>
          </cell>
          <cell r="M29">
            <v>3932451.7803065157</v>
          </cell>
          <cell r="N29">
            <v>176665.67753452994</v>
          </cell>
          <cell r="O29">
            <v>310597.57603204733</v>
          </cell>
        </row>
        <row r="32">
          <cell r="E32">
            <v>2460704.5100000002</v>
          </cell>
          <cell r="F32">
            <v>1204264.9718035299</v>
          </cell>
          <cell r="G32">
            <v>272608.68159142538</v>
          </cell>
          <cell r="H32">
            <v>302177.40459396987</v>
          </cell>
          <cell r="I32">
            <v>202484.2841624468</v>
          </cell>
          <cell r="J32">
            <v>139507.59135280526</v>
          </cell>
          <cell r="K32">
            <v>74305.411218262423</v>
          </cell>
          <cell r="L32">
            <v>54734.71662383584</v>
          </cell>
          <cell r="M32">
            <v>187400.92616406907</v>
          </cell>
          <cell r="N32">
            <v>8419.0000134707607</v>
          </cell>
          <cell r="O32">
            <v>14801.522476184975</v>
          </cell>
        </row>
        <row r="35">
          <cell r="E35">
            <v>222299815.5399999</v>
          </cell>
          <cell r="F35">
            <v>108793185.04325733</v>
          </cell>
          <cell r="G35">
            <v>24627442.826272719</v>
          </cell>
          <cell r="H35">
            <v>27298678.499839634</v>
          </cell>
          <cell r="I35">
            <v>18292411.313969932</v>
          </cell>
          <cell r="J35">
            <v>12603102.76919771</v>
          </cell>
          <cell r="K35">
            <v>6712743.9074119357</v>
          </cell>
          <cell r="L35">
            <v>4944729.1861601342</v>
          </cell>
          <cell r="M35">
            <v>16929782.161571968</v>
          </cell>
          <cell r="N35">
            <v>760571.67466475151</v>
          </cell>
          <cell r="O35">
            <v>1337168.1576537942</v>
          </cell>
        </row>
        <row r="37">
          <cell r="E37">
            <v>170912245.04999995</v>
          </cell>
          <cell r="F37">
            <v>83644187.723302126</v>
          </cell>
          <cell r="G37">
            <v>18934480.59349113</v>
          </cell>
          <cell r="H37">
            <v>20988224.47500515</v>
          </cell>
          <cell r="I37">
            <v>14063876.200050499</v>
          </cell>
          <cell r="J37">
            <v>9689727.2885584719</v>
          </cell>
          <cell r="K37">
            <v>5161003.5252370397</v>
          </cell>
          <cell r="L37">
            <v>3801689.0131823821</v>
          </cell>
          <cell r="M37">
            <v>13016236.969936026</v>
          </cell>
          <cell r="N37">
            <v>584755.37697871227</v>
          </cell>
          <cell r="O37">
            <v>1028063.8842584186</v>
          </cell>
        </row>
        <row r="40">
          <cell r="E40">
            <v>131895724.17</v>
          </cell>
          <cell r="F40">
            <v>64549562.900825992</v>
          </cell>
          <cell r="G40">
            <v>14612042.741178215</v>
          </cell>
          <cell r="H40">
            <v>16196949.875437394</v>
          </cell>
          <cell r="I40">
            <v>10853319.114146696</v>
          </cell>
          <cell r="J40">
            <v>7477718.1550704278</v>
          </cell>
          <cell r="K40">
            <v>3982829.30053327</v>
          </cell>
          <cell r="L40">
            <v>2933824.4624668746</v>
          </cell>
          <cell r="M40">
            <v>10044839.096319852</v>
          </cell>
          <cell r="N40">
            <v>451265.11495033826</v>
          </cell>
          <cell r="O40">
            <v>793373.40907094488</v>
          </cell>
        </row>
        <row r="42">
          <cell r="E42">
            <v>700574.85</v>
          </cell>
          <cell r="F42">
            <v>342860.24532929884</v>
          </cell>
          <cell r="G42">
            <v>77613.05164373864</v>
          </cell>
          <cell r="H42">
            <v>86031.414595493115</v>
          </cell>
          <cell r="I42">
            <v>57648.285857964926</v>
          </cell>
          <cell r="J42">
            <v>39718.507235902471</v>
          </cell>
          <cell r="K42">
            <v>21155.121269892948</v>
          </cell>
          <cell r="L42">
            <v>15583.246884257667</v>
          </cell>
          <cell r="M42">
            <v>53353.978587723126</v>
          </cell>
          <cell r="N42">
            <v>2396.9313046804123</v>
          </cell>
          <cell r="O42">
            <v>4214.0672910478461</v>
          </cell>
        </row>
        <row r="45">
          <cell r="E45">
            <v>2937079.22</v>
          </cell>
          <cell r="F45">
            <v>1437402.016245353</v>
          </cell>
          <cell r="G45">
            <v>325383.76332466345</v>
          </cell>
          <cell r="H45">
            <v>360676.77861348796</v>
          </cell>
          <cell r="I45">
            <v>241683.78648198501</v>
          </cell>
          <cell r="J45">
            <v>166515.25850805061</v>
          </cell>
          <cell r="K45">
            <v>88690.404855930232</v>
          </cell>
          <cell r="L45">
            <v>65330.964427117171</v>
          </cell>
          <cell r="M45">
            <v>223680.39876727888</v>
          </cell>
          <cell r="N45">
            <v>10048.857915388096</v>
          </cell>
          <cell r="O45">
            <v>17666.990860745744</v>
          </cell>
        </row>
        <row r="55">
          <cell r="E55">
            <v>3456399344.4841638</v>
          </cell>
          <cell r="F55">
            <v>2162936450.0941916</v>
          </cell>
          <cell r="G55">
            <v>417717066.31087482</v>
          </cell>
          <cell r="H55">
            <v>340556403.51629812</v>
          </cell>
          <cell r="I55">
            <v>165222049.72203287</v>
          </cell>
          <cell r="J55">
            <v>159821988.04497546</v>
          </cell>
          <cell r="K55">
            <v>54567654.666539222</v>
          </cell>
          <cell r="L55">
            <v>25274756.030845977</v>
          </cell>
          <cell r="M55">
            <v>53363528.009210534</v>
          </cell>
          <cell r="N55">
            <v>69857263.41353327</v>
          </cell>
          <cell r="O55">
            <v>7082184.6756629003</v>
          </cell>
        </row>
        <row r="94">
          <cell r="E94">
            <v>-7126614.2799999965</v>
          </cell>
          <cell r="F94">
            <v>-3487753.9786192486</v>
          </cell>
          <cell r="G94">
            <v>-789520.60890944768</v>
          </cell>
          <cell r="H94">
            <v>-875156.60572862602</v>
          </cell>
          <cell r="I94">
            <v>-586428.55536834465</v>
          </cell>
          <cell r="J94">
            <v>-404037.45702213794</v>
          </cell>
          <cell r="K94">
            <v>-215200.97293979471</v>
          </cell>
          <cell r="L94">
            <v>-158520.94858117751</v>
          </cell>
          <cell r="M94">
            <v>-542744.61279630824</v>
          </cell>
          <cell r="N94">
            <v>-24382.840554602339</v>
          </cell>
          <cell r="O94">
            <v>-42867.699480308889</v>
          </cell>
        </row>
        <row r="97">
          <cell r="E97">
            <v>-1142919.3899999999</v>
          </cell>
          <cell r="F97">
            <v>-559342.97733784269</v>
          </cell>
          <cell r="G97">
            <v>-126618.1074594674</v>
          </cell>
          <cell r="H97">
            <v>-140351.84376133126</v>
          </cell>
          <cell r="I97">
            <v>-94047.543538468308</v>
          </cell>
          <cell r="J97">
            <v>-64796.862264993149</v>
          </cell>
          <cell r="K97">
            <v>-34512.512541896234</v>
          </cell>
          <cell r="L97">
            <v>-25422.544105280362</v>
          </cell>
          <cell r="M97">
            <v>-87041.800974661848</v>
          </cell>
          <cell r="N97">
            <v>-3910.3591352404974</v>
          </cell>
          <cell r="O97">
            <v>-6874.838880818168</v>
          </cell>
        </row>
        <row r="100">
          <cell r="E100">
            <v>-70157723.850000113</v>
          </cell>
          <cell r="F100">
            <v>-34335081.270696826</v>
          </cell>
          <cell r="G100">
            <v>-7772410.1063251309</v>
          </cell>
          <cell r="H100">
            <v>-8615450.9080870878</v>
          </cell>
          <cell r="I100">
            <v>-5773076.9519473482</v>
          </cell>
          <cell r="J100">
            <v>-3977533.6816482586</v>
          </cell>
          <cell r="K100">
            <v>-2118539.0198726277</v>
          </cell>
          <cell r="L100">
            <v>-1560554.3527463542</v>
          </cell>
          <cell r="M100">
            <v>-5343031.7917582942</v>
          </cell>
          <cell r="N100">
            <v>-240036.08545352274</v>
          </cell>
          <cell r="O100">
            <v>-422009.68146466126</v>
          </cell>
        </row>
        <row r="102">
          <cell r="E102">
            <v>-33613605.129999995</v>
          </cell>
          <cell r="F102">
            <v>-16450446.231796613</v>
          </cell>
          <cell r="G102">
            <v>-3723876.8575362475</v>
          </cell>
          <cell r="H102">
            <v>-4127790.1982753505</v>
          </cell>
          <cell r="I102">
            <v>-2765966.7161203348</v>
          </cell>
          <cell r="J102">
            <v>-1905695.3280305071</v>
          </cell>
          <cell r="K102">
            <v>-1015023.4380287069</v>
          </cell>
          <cell r="L102">
            <v>-747684.71550290473</v>
          </cell>
          <cell r="M102">
            <v>-2559925.7072419892</v>
          </cell>
          <cell r="N102">
            <v>-115004.84551973727</v>
          </cell>
          <cell r="O102">
            <v>-202191.09194760714</v>
          </cell>
        </row>
        <row r="105">
          <cell r="E105">
            <v>-57157053.349999987</v>
          </cell>
          <cell r="F105">
            <v>-27972573.285896316</v>
          </cell>
          <cell r="G105">
            <v>-6332133.2951896191</v>
          </cell>
          <cell r="H105">
            <v>-7018953.2978675552</v>
          </cell>
          <cell r="I105">
            <v>-4703289.2350042984</v>
          </cell>
          <cell r="J105">
            <v>-3240471.5028877184</v>
          </cell>
          <cell r="K105">
            <v>-1725960.3239382498</v>
          </cell>
          <cell r="L105">
            <v>-1271373.749042999</v>
          </cell>
          <cell r="M105">
            <v>-4352934.1662396928</v>
          </cell>
          <cell r="N105">
            <v>-195555.87880139207</v>
          </cell>
          <cell r="O105">
            <v>-343808.61513214704</v>
          </cell>
        </row>
        <row r="107">
          <cell r="E107">
            <v>-284426.74</v>
          </cell>
          <cell r="F107">
            <v>-139198.00554446495</v>
          </cell>
          <cell r="G107">
            <v>-31510.162348077756</v>
          </cell>
          <cell r="H107">
            <v>-34927.93780847903</v>
          </cell>
          <cell r="I107">
            <v>-23404.656923052647</v>
          </cell>
          <cell r="J107">
            <v>-16125.336972593506</v>
          </cell>
          <cell r="K107">
            <v>-8588.7784540086068</v>
          </cell>
          <cell r="L107">
            <v>-6326.6503356558769</v>
          </cell>
          <cell r="M107">
            <v>-21661.208928262116</v>
          </cell>
          <cell r="N107">
            <v>-973.13136061649448</v>
          </cell>
          <cell r="O107">
            <v>-1710.8713247890214</v>
          </cell>
        </row>
        <row r="110">
          <cell r="E110">
            <v>-1922520.53</v>
          </cell>
          <cell r="F110">
            <v>-940878.56646069104</v>
          </cell>
          <cell r="G110">
            <v>-212986.07162537705</v>
          </cell>
          <cell r="H110">
            <v>-236087.77960667183</v>
          </cell>
          <cell r="I110">
            <v>-158198.67510408949</v>
          </cell>
          <cell r="J110">
            <v>-108995.69914902891</v>
          </cell>
          <cell r="K110">
            <v>-58053.975183392424</v>
          </cell>
          <cell r="L110">
            <v>-42763.613422668408</v>
          </cell>
          <cell r="M110">
            <v>-146414.21854078566</v>
          </cell>
          <cell r="N110">
            <v>-6577.6692415489633</v>
          </cell>
          <cell r="O110">
            <v>-11564.261665746308</v>
          </cell>
        </row>
        <row r="117">
          <cell r="E117">
            <v>-1214971006.0649974</v>
          </cell>
          <cell r="F117">
            <v>-777739698.88041401</v>
          </cell>
          <cell r="G117">
            <v>-141534770.01832014</v>
          </cell>
          <cell r="H117">
            <v>-113160666.80150951</v>
          </cell>
          <cell r="I117">
            <v>-53618694.762014471</v>
          </cell>
          <cell r="J117">
            <v>-52552208.069405757</v>
          </cell>
          <cell r="K117">
            <v>-18873041.280918345</v>
          </cell>
          <cell r="L117">
            <v>-8074924.0581727866</v>
          </cell>
          <cell r="M117">
            <v>-17279189.960563108</v>
          </cell>
          <cell r="N117">
            <v>-29084554.697271273</v>
          </cell>
          <cell r="O117">
            <v>-3053257.5364081892</v>
          </cell>
        </row>
      </sheetData>
      <sheetData sheetId="1">
        <row r="42">
          <cell r="C42">
            <v>8922015.209999999</v>
          </cell>
          <cell r="D42">
            <v>3546376.7299999995</v>
          </cell>
        </row>
        <row r="43">
          <cell r="C43">
            <v>65683353.600000054</v>
          </cell>
          <cell r="D43">
            <v>25293318.06000004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70"/>
  <sheetViews>
    <sheetView zoomScale="110" zoomScaleNormal="110" workbookViewId="0">
      <selection activeCell="E46" sqref="E46"/>
    </sheetView>
  </sheetViews>
  <sheetFormatPr defaultRowHeight="15"/>
  <cols>
    <col min="1" max="1" width="5" bestFit="1" customWidth="1"/>
    <col min="2" max="2" width="39.42578125" bestFit="1" customWidth="1"/>
    <col min="3" max="3" width="13.85546875" bestFit="1" customWidth="1"/>
    <col min="4" max="4" width="12.28515625" bestFit="1" customWidth="1"/>
    <col min="5" max="5" width="18.85546875" bestFit="1" customWidth="1"/>
  </cols>
  <sheetData>
    <row r="1" spans="1:5">
      <c r="A1" s="33"/>
      <c r="B1" s="34"/>
      <c r="C1" s="35"/>
      <c r="D1" s="35"/>
      <c r="E1" s="32" t="s">
        <v>51</v>
      </c>
    </row>
    <row r="2" spans="1:5">
      <c r="A2" s="33"/>
      <c r="B2" s="34"/>
      <c r="C2" s="35"/>
      <c r="D2" s="35"/>
      <c r="E2" s="32" t="s">
        <v>121</v>
      </c>
    </row>
    <row r="3" spans="1:5">
      <c r="A3" s="33"/>
      <c r="B3" s="34"/>
      <c r="C3" s="35"/>
      <c r="D3" s="35"/>
      <c r="E3" s="80"/>
    </row>
    <row r="4" spans="1:5">
      <c r="A4" s="33"/>
      <c r="B4" s="34"/>
      <c r="C4" s="35"/>
      <c r="D4" s="35"/>
      <c r="E4" s="80"/>
    </row>
    <row r="5" spans="1:5">
      <c r="A5" s="131" t="s">
        <v>53</v>
      </c>
      <c r="B5" s="131"/>
      <c r="C5" s="131"/>
      <c r="D5" s="131"/>
      <c r="E5" s="131"/>
    </row>
    <row r="6" spans="1:5">
      <c r="A6" s="131" t="s">
        <v>54</v>
      </c>
      <c r="B6" s="131"/>
      <c r="C6" s="131"/>
      <c r="D6" s="131"/>
      <c r="E6" s="131"/>
    </row>
    <row r="7" spans="1:5">
      <c r="A7" s="131" t="s">
        <v>122</v>
      </c>
      <c r="B7" s="131"/>
      <c r="C7" s="131"/>
      <c r="D7" s="131"/>
      <c r="E7" s="131"/>
    </row>
    <row r="8" spans="1:5">
      <c r="A8" s="131" t="s">
        <v>56</v>
      </c>
      <c r="B8" s="131"/>
      <c r="C8" s="131"/>
      <c r="D8" s="131"/>
      <c r="E8" s="131"/>
    </row>
    <row r="9" spans="1:5">
      <c r="A9" s="36"/>
      <c r="B9" s="37"/>
      <c r="C9" s="34"/>
      <c r="D9" s="35"/>
      <c r="E9" s="35"/>
    </row>
    <row r="10" spans="1:5">
      <c r="A10" s="36"/>
      <c r="B10" s="38"/>
      <c r="C10" s="39"/>
      <c r="D10" s="35"/>
      <c r="E10" s="39"/>
    </row>
    <row r="11" spans="1:5">
      <c r="A11" s="40" t="s">
        <v>57</v>
      </c>
      <c r="B11" s="38"/>
      <c r="C11" s="39" t="s">
        <v>58</v>
      </c>
      <c r="D11" s="35"/>
      <c r="E11" s="39" t="s">
        <v>59</v>
      </c>
    </row>
    <row r="12" spans="1:5" ht="15.75" thickBot="1">
      <c r="A12" s="42" t="s">
        <v>61</v>
      </c>
      <c r="B12" s="43"/>
      <c r="C12" s="44" t="s">
        <v>62</v>
      </c>
      <c r="D12" s="44" t="s">
        <v>63</v>
      </c>
      <c r="E12" s="44" t="s">
        <v>63</v>
      </c>
    </row>
    <row r="13" spans="1:5">
      <c r="A13" s="46"/>
      <c r="B13" s="47"/>
      <c r="C13" s="48" t="s">
        <v>66</v>
      </c>
      <c r="D13" s="49" t="s">
        <v>67</v>
      </c>
      <c r="E13" s="49" t="s">
        <v>68</v>
      </c>
    </row>
    <row r="14" spans="1:5">
      <c r="A14" s="48">
        <v>1</v>
      </c>
      <c r="B14" s="50" t="s">
        <v>71</v>
      </c>
      <c r="C14" s="34"/>
      <c r="D14" s="35"/>
      <c r="E14" s="35"/>
    </row>
    <row r="15" spans="1:5">
      <c r="A15" s="48">
        <v>2</v>
      </c>
      <c r="B15" s="50" t="s">
        <v>72</v>
      </c>
      <c r="C15" s="51">
        <v>644234414</v>
      </c>
      <c r="D15" s="52">
        <v>9685796.4474260081</v>
      </c>
      <c r="E15" s="51">
        <v>634548617.55257404</v>
      </c>
    </row>
    <row r="16" spans="1:5">
      <c r="A16" s="48">
        <v>3</v>
      </c>
      <c r="B16" s="50" t="s">
        <v>74</v>
      </c>
      <c r="C16" s="53">
        <v>359143.36</v>
      </c>
      <c r="D16" s="53"/>
      <c r="E16" s="53">
        <v>359143.36</v>
      </c>
    </row>
    <row r="17" spans="1:5">
      <c r="A17" s="48">
        <v>4</v>
      </c>
      <c r="B17" s="50" t="s">
        <v>75</v>
      </c>
      <c r="C17" s="53">
        <v>0</v>
      </c>
      <c r="D17" s="53"/>
      <c r="E17" s="53">
        <v>0</v>
      </c>
    </row>
    <row r="18" spans="1:5">
      <c r="A18" s="48">
        <v>5</v>
      </c>
      <c r="B18" s="50" t="s">
        <v>76</v>
      </c>
      <c r="C18" s="81">
        <v>34598244.732768103</v>
      </c>
      <c r="D18" s="55">
        <v>61746.980000000025</v>
      </c>
      <c r="E18" s="81">
        <v>34536497.752768107</v>
      </c>
    </row>
    <row r="19" spans="1:5">
      <c r="A19" s="48">
        <v>6</v>
      </c>
      <c r="B19" s="50" t="s">
        <v>77</v>
      </c>
      <c r="C19" s="57">
        <v>679191802.09276807</v>
      </c>
      <c r="D19" s="57">
        <v>9747543.4274260085</v>
      </c>
      <c r="E19" s="57">
        <v>669444258.66534221</v>
      </c>
    </row>
    <row r="20" spans="1:5">
      <c r="A20" s="48">
        <v>7</v>
      </c>
      <c r="B20" s="34"/>
      <c r="C20" s="53"/>
      <c r="D20" s="53"/>
      <c r="E20" s="53"/>
    </row>
    <row r="21" spans="1:5">
      <c r="A21" s="48">
        <v>8</v>
      </c>
      <c r="B21" s="50" t="s">
        <v>78</v>
      </c>
      <c r="C21" s="53"/>
      <c r="D21" s="53"/>
      <c r="E21" s="53"/>
    </row>
    <row r="22" spans="1:5">
      <c r="A22" s="48">
        <v>9</v>
      </c>
      <c r="B22" s="34"/>
      <c r="C22" s="53"/>
      <c r="D22" s="56"/>
      <c r="E22" s="53"/>
    </row>
    <row r="23" spans="1:5">
      <c r="A23" s="48">
        <v>10</v>
      </c>
      <c r="B23" s="50" t="s">
        <v>79</v>
      </c>
      <c r="C23" s="53"/>
      <c r="D23" s="53"/>
      <c r="E23" s="53"/>
    </row>
    <row r="24" spans="1:5">
      <c r="A24" s="48">
        <v>11</v>
      </c>
      <c r="B24" s="50" t="s">
        <v>80</v>
      </c>
      <c r="C24" s="51">
        <v>0</v>
      </c>
      <c r="D24" s="51"/>
      <c r="E24" s="51">
        <v>0</v>
      </c>
    </row>
    <row r="25" spans="1:5">
      <c r="A25" s="48">
        <v>12</v>
      </c>
      <c r="B25" s="50" t="s">
        <v>81</v>
      </c>
      <c r="C25" s="53">
        <v>0</v>
      </c>
      <c r="D25" s="53"/>
      <c r="E25" s="53">
        <v>0</v>
      </c>
    </row>
    <row r="26" spans="1:5">
      <c r="A26" s="48">
        <v>13</v>
      </c>
      <c r="B26" s="50" t="s">
        <v>82</v>
      </c>
      <c r="C26" s="53">
        <v>0</v>
      </c>
      <c r="D26" s="53"/>
      <c r="E26" s="53">
        <v>0</v>
      </c>
    </row>
    <row r="27" spans="1:5">
      <c r="A27" s="48">
        <v>14</v>
      </c>
      <c r="B27" s="34" t="s">
        <v>83</v>
      </c>
      <c r="C27" s="81">
        <v>0</v>
      </c>
      <c r="D27" s="81"/>
      <c r="E27" s="81">
        <v>0</v>
      </c>
    </row>
    <row r="28" spans="1:5">
      <c r="A28" s="48">
        <v>15</v>
      </c>
      <c r="B28" s="50" t="s">
        <v>84</v>
      </c>
      <c r="C28" s="57">
        <v>0</v>
      </c>
      <c r="D28" s="57"/>
      <c r="E28" s="57">
        <v>0</v>
      </c>
    </row>
    <row r="29" spans="1:5">
      <c r="A29" s="48">
        <v>16</v>
      </c>
      <c r="B29" s="50"/>
      <c r="C29" s="53"/>
      <c r="D29" s="53"/>
      <c r="E29" s="53"/>
    </row>
    <row r="30" spans="1:5">
      <c r="A30" s="48">
        <v>17</v>
      </c>
      <c r="B30" s="58" t="s">
        <v>85</v>
      </c>
      <c r="C30" s="51"/>
      <c r="D30" s="51"/>
      <c r="E30" s="51"/>
    </row>
    <row r="31" spans="1:5">
      <c r="A31" s="48">
        <v>18</v>
      </c>
      <c r="B31" s="50" t="s">
        <v>86</v>
      </c>
      <c r="C31" s="59">
        <v>12616349.67</v>
      </c>
      <c r="D31" s="51">
        <v>8373.2099999999991</v>
      </c>
      <c r="E31" s="59">
        <v>12607976.459999999</v>
      </c>
    </row>
    <row r="32" spans="1:5">
      <c r="A32" s="48">
        <v>19</v>
      </c>
      <c r="B32" s="50" t="s">
        <v>88</v>
      </c>
      <c r="C32" s="59">
        <v>81255580.009999901</v>
      </c>
      <c r="D32" s="51">
        <v>1322666.3899999999</v>
      </c>
      <c r="E32" s="59">
        <v>79932913.6199999</v>
      </c>
    </row>
    <row r="33" spans="1:5">
      <c r="A33" s="48">
        <v>20</v>
      </c>
      <c r="B33" s="50" t="s">
        <v>89</v>
      </c>
      <c r="C33" s="59">
        <v>40368465.259167224</v>
      </c>
      <c r="D33" s="51">
        <v>8420.74</v>
      </c>
      <c r="E33" s="51">
        <v>40360044.519167222</v>
      </c>
    </row>
    <row r="34" spans="1:5">
      <c r="A34" s="48">
        <v>21</v>
      </c>
      <c r="B34" s="50" t="s">
        <v>91</v>
      </c>
      <c r="C34" s="59">
        <v>4832537.8216518089</v>
      </c>
      <c r="D34" s="51"/>
      <c r="E34" s="59">
        <v>4832537.8216518089</v>
      </c>
    </row>
    <row r="35" spans="1:5">
      <c r="A35" s="48">
        <v>22</v>
      </c>
      <c r="B35" s="50" t="s">
        <v>92</v>
      </c>
      <c r="C35" s="59">
        <v>2384.2300000041723</v>
      </c>
      <c r="D35" s="53"/>
      <c r="E35" s="53">
        <v>2384.2300000041723</v>
      </c>
    </row>
    <row r="36" spans="1:5">
      <c r="A36" s="48">
        <v>23</v>
      </c>
      <c r="B36" s="50" t="s">
        <v>93</v>
      </c>
      <c r="C36" s="59">
        <v>87323972.236758888</v>
      </c>
      <c r="D36" s="51">
        <v>88145.31</v>
      </c>
      <c r="E36" s="51">
        <v>87235826.926758885</v>
      </c>
    </row>
    <row r="37" spans="1:5">
      <c r="A37" s="48">
        <v>24</v>
      </c>
      <c r="B37" s="50" t="s">
        <v>95</v>
      </c>
      <c r="C37" s="59">
        <v>136527424.05445394</v>
      </c>
      <c r="D37" s="51">
        <v>2137242.3431835007</v>
      </c>
      <c r="E37" s="59">
        <v>134390181.71127045</v>
      </c>
    </row>
    <row r="38" spans="1:5">
      <c r="A38" s="48">
        <v>25</v>
      </c>
      <c r="B38" s="50" t="s">
        <v>96</v>
      </c>
      <c r="C38" s="59">
        <v>28259070.111038994</v>
      </c>
      <c r="D38" s="59"/>
      <c r="E38" s="59">
        <v>28259070.111038994</v>
      </c>
    </row>
    <row r="39" spans="1:5">
      <c r="A39" s="48">
        <v>26</v>
      </c>
      <c r="B39" s="58" t="s">
        <v>97</v>
      </c>
      <c r="C39" s="59">
        <v>16222429.439999999</v>
      </c>
      <c r="D39" s="59"/>
      <c r="E39" s="59">
        <v>16222429.439999999</v>
      </c>
    </row>
    <row r="40" spans="1:5">
      <c r="A40" s="48">
        <v>27</v>
      </c>
      <c r="B40" s="50" t="s">
        <v>98</v>
      </c>
      <c r="C40" s="59">
        <v>-1416080.0099999961</v>
      </c>
      <c r="D40" s="59"/>
      <c r="E40" s="59">
        <v>-1416080.0099999961</v>
      </c>
    </row>
    <row r="41" spans="1:5">
      <c r="A41" s="48">
        <v>28</v>
      </c>
      <c r="B41" s="34" t="s">
        <v>99</v>
      </c>
      <c r="C41" s="59">
        <v>0</v>
      </c>
      <c r="D41" s="59"/>
      <c r="E41" s="59">
        <v>0</v>
      </c>
    </row>
    <row r="42" spans="1:5">
      <c r="A42" s="48">
        <v>29</v>
      </c>
      <c r="B42" s="50" t="s">
        <v>100</v>
      </c>
      <c r="C42" s="59">
        <v>31423682.562171891</v>
      </c>
      <c r="D42" s="51">
        <v>397017.44379906135</v>
      </c>
      <c r="E42" s="51">
        <v>31026665.118372831</v>
      </c>
    </row>
    <row r="43" spans="1:5">
      <c r="A43" s="48">
        <v>30</v>
      </c>
      <c r="B43" s="50" t="s">
        <v>102</v>
      </c>
      <c r="C43" s="59">
        <v>-11388553.749746867</v>
      </c>
      <c r="D43" s="51">
        <v>926865.50951399328</v>
      </c>
      <c r="E43" s="51">
        <v>-12315419.259260859</v>
      </c>
    </row>
    <row r="44" spans="1:5">
      <c r="A44" s="48">
        <v>31</v>
      </c>
      <c r="B44" s="34" t="s">
        <v>103</v>
      </c>
      <c r="C44" s="82">
        <v>68601444.118499994</v>
      </c>
      <c r="D44" s="51"/>
      <c r="E44" s="82">
        <v>68601444.118499994</v>
      </c>
    </row>
    <row r="45" spans="1:5">
      <c r="A45" s="48">
        <v>32</v>
      </c>
      <c r="B45" s="50" t="s">
        <v>104</v>
      </c>
      <c r="C45" s="64">
        <v>494628705.75399578</v>
      </c>
      <c r="D45" s="64">
        <v>4888730.9464965556</v>
      </c>
      <c r="E45" s="64">
        <v>489739974.80749923</v>
      </c>
    </row>
    <row r="46" spans="1:5">
      <c r="A46" s="48">
        <v>33</v>
      </c>
      <c r="B46" s="34"/>
      <c r="C46" s="66"/>
      <c r="D46" s="66"/>
      <c r="E46" s="66"/>
    </row>
    <row r="47" spans="1:5">
      <c r="A47" s="48">
        <v>34</v>
      </c>
      <c r="B47" s="50" t="s">
        <v>105</v>
      </c>
      <c r="C47" s="51">
        <v>184563096.3387723</v>
      </c>
      <c r="D47" s="51">
        <v>4858812.4809294529</v>
      </c>
      <c r="E47" s="51">
        <v>179704283.85784298</v>
      </c>
    </row>
    <row r="48" spans="1:5">
      <c r="A48" s="48">
        <v>35</v>
      </c>
      <c r="B48" s="34"/>
      <c r="C48" s="67"/>
      <c r="D48" s="67"/>
      <c r="E48" s="67"/>
    </row>
    <row r="49" spans="1:5">
      <c r="A49" s="48">
        <v>36</v>
      </c>
      <c r="B49" s="50" t="s">
        <v>106</v>
      </c>
      <c r="C49" s="51">
        <v>2621991641.5181088</v>
      </c>
      <c r="D49" s="51">
        <v>36623865.117574207</v>
      </c>
      <c r="E49" s="51">
        <v>2585367776.4005346</v>
      </c>
    </row>
    <row r="50" spans="1:5">
      <c r="A50" s="48">
        <v>37</v>
      </c>
      <c r="B50" s="34"/>
      <c r="C50" s="51"/>
      <c r="D50" s="51"/>
      <c r="E50" s="51"/>
    </row>
    <row r="51" spans="1:5">
      <c r="A51" s="48">
        <v>38</v>
      </c>
      <c r="B51" s="50" t="s">
        <v>107</v>
      </c>
      <c r="C51" s="69">
        <v>7.0390421318014568E-2</v>
      </c>
      <c r="D51" s="69">
        <v>0.13266793292655282</v>
      </c>
      <c r="E51" s="69">
        <v>6.9508209044066988E-2</v>
      </c>
    </row>
    <row r="52" spans="1:5">
      <c r="A52" s="48">
        <v>39</v>
      </c>
      <c r="B52" s="34"/>
      <c r="C52" s="51"/>
      <c r="D52" s="71"/>
      <c r="E52" s="51"/>
    </row>
    <row r="53" spans="1:5">
      <c r="A53" s="48">
        <v>40</v>
      </c>
      <c r="B53" s="34" t="s">
        <v>108</v>
      </c>
      <c r="C53" s="51"/>
      <c r="D53" s="72"/>
      <c r="E53" s="51"/>
    </row>
    <row r="54" spans="1:5">
      <c r="A54" s="48">
        <v>41</v>
      </c>
      <c r="B54" s="73" t="s">
        <v>109</v>
      </c>
      <c r="C54" s="51">
        <v>4559128514.7040939</v>
      </c>
      <c r="D54" s="51">
        <v>76217892.25</v>
      </c>
      <c r="E54" s="51">
        <v>4482910622.4540939</v>
      </c>
    </row>
    <row r="55" spans="1:5">
      <c r="A55" s="48">
        <v>42</v>
      </c>
      <c r="B55" s="73" t="s">
        <v>110</v>
      </c>
      <c r="C55" s="55">
        <v>-1566365089.8664646</v>
      </c>
      <c r="D55" s="51">
        <v>-28313866.690000009</v>
      </c>
      <c r="E55" s="55">
        <v>-1538051223.1764646</v>
      </c>
    </row>
    <row r="56" spans="1:5">
      <c r="A56" s="48">
        <v>43</v>
      </c>
      <c r="B56" s="34" t="s">
        <v>111</v>
      </c>
      <c r="C56" s="55">
        <v>58606771.801500082</v>
      </c>
      <c r="D56" s="55"/>
      <c r="E56" s="55">
        <v>58606771.801500082</v>
      </c>
    </row>
    <row r="57" spans="1:5">
      <c r="A57" s="48">
        <v>44</v>
      </c>
      <c r="B57" s="34" t="s">
        <v>112</v>
      </c>
      <c r="C57" s="55">
        <v>-527845405.12779444</v>
      </c>
      <c r="D57" s="51">
        <v>-11280160.442425782</v>
      </c>
      <c r="E57" s="55">
        <v>-516565244.68536866</v>
      </c>
    </row>
    <row r="58" spans="1:5">
      <c r="A58" s="48">
        <v>45</v>
      </c>
      <c r="B58" s="34" t="s">
        <v>113</v>
      </c>
      <c r="C58" s="59">
        <v>180394294.60677359</v>
      </c>
      <c r="D58" s="55"/>
      <c r="E58" s="55">
        <v>180394294.60677359</v>
      </c>
    </row>
    <row r="59" spans="1:5">
      <c r="A59" s="48">
        <v>46</v>
      </c>
      <c r="B59" s="34" t="s">
        <v>114</v>
      </c>
      <c r="C59" s="55">
        <v>-81927444.599999994</v>
      </c>
      <c r="D59" s="55"/>
      <c r="E59" s="55">
        <v>-81927444.599999994</v>
      </c>
    </row>
    <row r="60" spans="1:5" ht="15.75" thickBot="1">
      <c r="A60" s="48">
        <v>47</v>
      </c>
      <c r="B60" s="34" t="s">
        <v>115</v>
      </c>
      <c r="C60" s="74">
        <v>2621991641.5181088</v>
      </c>
      <c r="D60" s="74">
        <v>36623865.117574207</v>
      </c>
      <c r="E60" s="74">
        <v>2585367776.4005346</v>
      </c>
    </row>
    <row r="61" spans="1:5" ht="15.75" thickTop="1">
      <c r="A61" s="48">
        <v>48</v>
      </c>
      <c r="B61" s="75"/>
      <c r="C61" s="76"/>
      <c r="D61" s="34"/>
      <c r="E61" s="34"/>
    </row>
    <row r="62" spans="1:5">
      <c r="A62" s="48">
        <v>49</v>
      </c>
      <c r="B62" s="34" t="s">
        <v>116</v>
      </c>
      <c r="C62" s="69">
        <v>7.7700000000000005E-2</v>
      </c>
      <c r="D62" s="69">
        <v>7.7700000000000005E-2</v>
      </c>
      <c r="E62" s="69">
        <v>7.7700000000000005E-2</v>
      </c>
    </row>
    <row r="63" spans="1:5">
      <c r="A63" s="48">
        <v>50</v>
      </c>
      <c r="B63" s="34"/>
      <c r="C63" s="34"/>
      <c r="D63" s="56"/>
      <c r="E63" s="34"/>
    </row>
    <row r="64" spans="1:5">
      <c r="A64" s="48">
        <v>51</v>
      </c>
      <c r="B64" s="34" t="s">
        <v>117</v>
      </c>
      <c r="C64" s="77">
        <v>203728750.54595706</v>
      </c>
      <c r="D64" s="77">
        <v>2845674.319635516</v>
      </c>
      <c r="E64" s="77">
        <v>200883076.22632155</v>
      </c>
    </row>
    <row r="65" spans="1:5">
      <c r="A65" s="48">
        <v>52</v>
      </c>
      <c r="B65" s="34"/>
      <c r="C65" s="78"/>
      <c r="D65" s="78"/>
      <c r="E65" s="78"/>
    </row>
    <row r="66" spans="1:5">
      <c r="A66" s="48">
        <v>53</v>
      </c>
      <c r="B66" s="34" t="s">
        <v>118</v>
      </c>
      <c r="C66" s="78">
        <v>19165654.207184762</v>
      </c>
      <c r="D66" s="78">
        <v>-2013138.1612939369</v>
      </c>
      <c r="E66" s="78">
        <v>21178792.368478566</v>
      </c>
    </row>
    <row r="67" spans="1:5">
      <c r="A67" s="48">
        <v>54</v>
      </c>
      <c r="B67" s="34"/>
      <c r="C67" s="34"/>
      <c r="D67" s="78"/>
      <c r="E67" s="34"/>
    </row>
    <row r="68" spans="1:5" ht="15.75" thickBot="1">
      <c r="A68" s="48">
        <v>55</v>
      </c>
      <c r="B68" s="34" t="s">
        <v>119</v>
      </c>
      <c r="C68" s="79">
        <v>0.62034599999999995</v>
      </c>
      <c r="D68" s="79">
        <v>0.62034599999999995</v>
      </c>
      <c r="E68" s="79">
        <v>0.62034599999999995</v>
      </c>
    </row>
    <row r="69" spans="1:5" ht="15.75" thickTop="1">
      <c r="A69" s="48">
        <v>56</v>
      </c>
      <c r="B69" s="34"/>
      <c r="C69" s="34"/>
      <c r="D69" s="34"/>
      <c r="E69" s="34"/>
    </row>
    <row r="70" spans="1:5">
      <c r="A70" s="48">
        <v>57</v>
      </c>
      <c r="B70" s="34" t="s">
        <v>120</v>
      </c>
      <c r="C70" s="78">
        <v>30895104.034175709</v>
      </c>
      <c r="D70" s="78">
        <v>-3245186.0111839795</v>
      </c>
      <c r="E70" s="78">
        <v>34140290.04535947</v>
      </c>
    </row>
  </sheetData>
  <mergeCells count="4">
    <mergeCell ref="A5:E5"/>
    <mergeCell ref="A6:E6"/>
    <mergeCell ref="A7:E7"/>
    <mergeCell ref="A8:E8"/>
  </mergeCells>
  <printOptions horizontalCentered="1" verticalCentered="1"/>
  <pageMargins left="0.7" right="0.7" top="0.75" bottom="0.75" header="0.3" footer="0.3"/>
  <pageSetup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0"/>
  <sheetViews>
    <sheetView zoomScale="110" zoomScaleNormal="110" workbookViewId="0">
      <selection activeCell="G15" sqref="G15"/>
    </sheetView>
  </sheetViews>
  <sheetFormatPr defaultRowHeight="15"/>
  <cols>
    <col min="2" max="2" width="39.42578125" bestFit="1" customWidth="1"/>
    <col min="3" max="3" width="13.85546875" bestFit="1" customWidth="1"/>
    <col min="4" max="4" width="12.28515625" bestFit="1" customWidth="1"/>
    <col min="5" max="5" width="13.5703125" bestFit="1" customWidth="1"/>
    <col min="6" max="6" width="15.42578125" customWidth="1"/>
    <col min="7" max="7" width="15.85546875" customWidth="1"/>
  </cols>
  <sheetData>
    <row r="1" spans="1:7">
      <c r="A1" s="33"/>
      <c r="B1" s="34"/>
      <c r="C1" s="35"/>
      <c r="D1" s="35"/>
      <c r="E1" s="35"/>
      <c r="F1" s="35"/>
      <c r="G1" s="32" t="s">
        <v>51</v>
      </c>
    </row>
    <row r="2" spans="1:7">
      <c r="A2" s="33"/>
      <c r="B2" s="34"/>
      <c r="C2" s="35"/>
      <c r="D2" s="35"/>
      <c r="E2" s="35"/>
      <c r="F2" s="35"/>
      <c r="G2" s="32" t="s">
        <v>52</v>
      </c>
    </row>
    <row r="3" spans="1:7">
      <c r="A3" s="33"/>
      <c r="B3" s="34"/>
      <c r="C3" s="35"/>
      <c r="D3" s="35"/>
      <c r="E3" s="35"/>
      <c r="F3" s="35"/>
      <c r="G3" s="35"/>
    </row>
    <row r="4" spans="1:7">
      <c r="A4" s="33"/>
      <c r="B4" s="34"/>
      <c r="C4" s="35"/>
      <c r="D4" s="35"/>
      <c r="E4" s="35"/>
      <c r="F4" s="35"/>
      <c r="G4" s="35"/>
    </row>
    <row r="5" spans="1:7">
      <c r="A5" s="131" t="s">
        <v>53</v>
      </c>
      <c r="B5" s="131"/>
      <c r="C5" s="131"/>
      <c r="D5" s="131"/>
      <c r="E5" s="131"/>
      <c r="F5" s="131"/>
      <c r="G5" s="131"/>
    </row>
    <row r="6" spans="1:7">
      <c r="A6" s="131" t="s">
        <v>54</v>
      </c>
      <c r="B6" s="131"/>
      <c r="C6" s="131"/>
      <c r="D6" s="131"/>
      <c r="E6" s="131"/>
      <c r="F6" s="131"/>
      <c r="G6" s="131"/>
    </row>
    <row r="7" spans="1:7">
      <c r="A7" s="131" t="s">
        <v>55</v>
      </c>
      <c r="B7" s="131"/>
      <c r="C7" s="131"/>
      <c r="D7" s="131"/>
      <c r="E7" s="131"/>
      <c r="F7" s="131"/>
      <c r="G7" s="131"/>
    </row>
    <row r="8" spans="1:7">
      <c r="A8" s="131" t="s">
        <v>56</v>
      </c>
      <c r="B8" s="131"/>
      <c r="C8" s="131"/>
      <c r="D8" s="131"/>
      <c r="E8" s="131"/>
      <c r="F8" s="131"/>
      <c r="G8" s="131"/>
    </row>
    <row r="9" spans="1:7">
      <c r="A9" s="36"/>
      <c r="B9" s="37"/>
      <c r="C9" s="34"/>
      <c r="D9" s="35"/>
      <c r="E9" s="35"/>
      <c r="F9" s="35"/>
      <c r="G9" s="35"/>
    </row>
    <row r="10" spans="1:7">
      <c r="A10" s="36"/>
      <c r="B10" s="38"/>
      <c r="C10" s="39"/>
      <c r="D10" s="35"/>
      <c r="E10" s="35"/>
      <c r="F10" s="35"/>
      <c r="G10" s="35"/>
    </row>
    <row r="11" spans="1:7">
      <c r="A11" s="40" t="s">
        <v>57</v>
      </c>
      <c r="B11" s="38"/>
      <c r="C11" s="39" t="s">
        <v>58</v>
      </c>
      <c r="D11" s="35"/>
      <c r="E11" s="39" t="s">
        <v>59</v>
      </c>
      <c r="F11" s="41" t="s">
        <v>60</v>
      </c>
      <c r="G11" s="41" t="s">
        <v>60</v>
      </c>
    </row>
    <row r="12" spans="1:7" ht="15.75" thickBot="1">
      <c r="A12" s="42" t="s">
        <v>61</v>
      </c>
      <c r="B12" s="43"/>
      <c r="C12" s="44" t="s">
        <v>62</v>
      </c>
      <c r="D12" s="44" t="s">
        <v>63</v>
      </c>
      <c r="E12" s="44" t="s">
        <v>63</v>
      </c>
      <c r="F12" s="45" t="s">
        <v>64</v>
      </c>
      <c r="G12" s="45" t="s">
        <v>65</v>
      </c>
    </row>
    <row r="13" spans="1:7">
      <c r="A13" s="46"/>
      <c r="B13" s="47"/>
      <c r="C13" s="48" t="s">
        <v>66</v>
      </c>
      <c r="D13" s="49" t="s">
        <v>67</v>
      </c>
      <c r="E13" s="49" t="s">
        <v>68</v>
      </c>
      <c r="F13" s="48" t="s">
        <v>69</v>
      </c>
      <c r="G13" s="48" t="s">
        <v>70</v>
      </c>
    </row>
    <row r="14" spans="1:7">
      <c r="A14" s="48">
        <v>1</v>
      </c>
      <c r="B14" s="50" t="s">
        <v>71</v>
      </c>
      <c r="C14" s="34"/>
      <c r="D14" s="35"/>
      <c r="E14" s="35"/>
      <c r="F14" s="34"/>
      <c r="G14" s="34"/>
    </row>
    <row r="15" spans="1:7">
      <c r="A15" s="48">
        <v>2</v>
      </c>
      <c r="B15" s="50" t="s">
        <v>72</v>
      </c>
      <c r="C15" s="51">
        <v>644234414</v>
      </c>
      <c r="D15" s="52">
        <v>9685796.4474260081</v>
      </c>
      <c r="E15" s="51">
        <v>634548617.55257404</v>
      </c>
      <c r="F15" s="34" t="s">
        <v>73</v>
      </c>
      <c r="G15" s="34"/>
    </row>
    <row r="16" spans="1:7">
      <c r="A16" s="48">
        <v>3</v>
      </c>
      <c r="B16" s="50" t="s">
        <v>74</v>
      </c>
      <c r="C16" s="53">
        <v>359143.36</v>
      </c>
      <c r="D16" s="53">
        <v>0</v>
      </c>
      <c r="E16" s="53">
        <v>359143.36</v>
      </c>
      <c r="F16" s="34" t="s">
        <v>73</v>
      </c>
      <c r="G16" s="34"/>
    </row>
    <row r="17" spans="1:7">
      <c r="A17" s="48">
        <v>4</v>
      </c>
      <c r="B17" s="50" t="s">
        <v>75</v>
      </c>
      <c r="C17" s="53">
        <v>0</v>
      </c>
      <c r="D17" s="53"/>
      <c r="E17" s="53">
        <v>0</v>
      </c>
      <c r="F17" s="34"/>
      <c r="G17" s="34"/>
    </row>
    <row r="18" spans="1:7">
      <c r="A18" s="48">
        <v>5</v>
      </c>
      <c r="B18" s="50" t="s">
        <v>76</v>
      </c>
      <c r="C18" s="54">
        <v>34598244.732768103</v>
      </c>
      <c r="D18" s="55">
        <v>553800.94071404228</v>
      </c>
      <c r="E18" s="54">
        <v>34044443.792054065</v>
      </c>
      <c r="F18" s="50" t="s">
        <v>3</v>
      </c>
      <c r="G18" s="56">
        <v>1.6006619555168813E-2</v>
      </c>
    </row>
    <row r="19" spans="1:7">
      <c r="A19" s="48">
        <v>6</v>
      </c>
      <c r="B19" s="50" t="s">
        <v>77</v>
      </c>
      <c r="C19" s="57">
        <v>679191802.09276807</v>
      </c>
      <c r="D19" s="57">
        <v>10239597.388140051</v>
      </c>
      <c r="E19" s="57">
        <v>668952204.70462811</v>
      </c>
      <c r="F19" s="34"/>
      <c r="G19" s="34"/>
    </row>
    <row r="20" spans="1:7">
      <c r="A20" s="48">
        <v>7</v>
      </c>
      <c r="B20" s="34"/>
      <c r="C20" s="53"/>
      <c r="D20" s="53"/>
      <c r="E20" s="53"/>
      <c r="F20" s="34"/>
      <c r="G20" s="34"/>
    </row>
    <row r="21" spans="1:7">
      <c r="A21" s="48">
        <v>8</v>
      </c>
      <c r="B21" s="50" t="s">
        <v>78</v>
      </c>
      <c r="C21" s="53"/>
      <c r="D21" s="53"/>
      <c r="E21" s="53"/>
      <c r="F21" s="34"/>
      <c r="G21" s="34"/>
    </row>
    <row r="22" spans="1:7">
      <c r="A22" s="48">
        <v>9</v>
      </c>
      <c r="B22" s="34"/>
      <c r="C22" s="53"/>
      <c r="D22" s="56"/>
      <c r="E22" s="53"/>
      <c r="F22" s="56"/>
      <c r="G22" s="34"/>
    </row>
    <row r="23" spans="1:7">
      <c r="A23" s="48">
        <v>10</v>
      </c>
      <c r="B23" s="50" t="s">
        <v>79</v>
      </c>
      <c r="C23" s="53"/>
      <c r="D23" s="53"/>
      <c r="E23" s="53"/>
      <c r="F23" s="34"/>
      <c r="G23" s="34"/>
    </row>
    <row r="24" spans="1:7">
      <c r="A24" s="48">
        <v>11</v>
      </c>
      <c r="B24" s="50" t="s">
        <v>80</v>
      </c>
      <c r="C24" s="51">
        <v>0</v>
      </c>
      <c r="D24" s="51"/>
      <c r="E24" s="51">
        <v>0</v>
      </c>
      <c r="F24" s="34"/>
      <c r="G24" s="34"/>
    </row>
    <row r="25" spans="1:7">
      <c r="A25" s="48">
        <v>12</v>
      </c>
      <c r="B25" s="50" t="s">
        <v>81</v>
      </c>
      <c r="C25" s="53">
        <v>0</v>
      </c>
      <c r="D25" s="53"/>
      <c r="E25" s="53">
        <v>0</v>
      </c>
      <c r="F25" s="34"/>
      <c r="G25" s="34"/>
    </row>
    <row r="26" spans="1:7">
      <c r="A26" s="48">
        <v>13</v>
      </c>
      <c r="B26" s="50" t="s">
        <v>82</v>
      </c>
      <c r="C26" s="53">
        <v>0</v>
      </c>
      <c r="D26" s="53"/>
      <c r="E26" s="53">
        <v>0</v>
      </c>
      <c r="F26" s="34"/>
      <c r="G26" s="34"/>
    </row>
    <row r="27" spans="1:7">
      <c r="A27" s="48">
        <v>14</v>
      </c>
      <c r="B27" s="34" t="s">
        <v>83</v>
      </c>
      <c r="C27" s="54">
        <v>0</v>
      </c>
      <c r="D27" s="54"/>
      <c r="E27" s="54">
        <v>0</v>
      </c>
      <c r="F27" s="34"/>
      <c r="G27" s="34"/>
    </row>
    <row r="28" spans="1:7">
      <c r="A28" s="48">
        <v>15</v>
      </c>
      <c r="B28" s="50" t="s">
        <v>84</v>
      </c>
      <c r="C28" s="57">
        <v>0</v>
      </c>
      <c r="D28" s="57"/>
      <c r="E28" s="57">
        <v>0</v>
      </c>
      <c r="F28" s="34"/>
      <c r="G28" s="34"/>
    </row>
    <row r="29" spans="1:7">
      <c r="A29" s="48">
        <v>16</v>
      </c>
      <c r="B29" s="50"/>
      <c r="C29" s="53"/>
      <c r="D29" s="53"/>
      <c r="E29" s="53"/>
      <c r="F29" s="34"/>
      <c r="G29" s="34"/>
    </row>
    <row r="30" spans="1:7">
      <c r="A30" s="48">
        <v>17</v>
      </c>
      <c r="B30" s="58" t="s">
        <v>85</v>
      </c>
      <c r="C30" s="51"/>
      <c r="D30" s="51"/>
      <c r="E30" s="51"/>
      <c r="F30" s="34"/>
      <c r="G30" s="56"/>
    </row>
    <row r="31" spans="1:7">
      <c r="A31" s="48">
        <v>18</v>
      </c>
      <c r="B31" s="50" t="s">
        <v>86</v>
      </c>
      <c r="C31" s="59">
        <v>12616349.67</v>
      </c>
      <c r="D31" s="51">
        <v>175095.5211636679</v>
      </c>
      <c r="E31" s="59">
        <v>12441254.148836331</v>
      </c>
      <c r="F31" s="34" t="s">
        <v>87</v>
      </c>
      <c r="G31" s="56">
        <v>1.3878461341319807E-2</v>
      </c>
    </row>
    <row r="32" spans="1:7">
      <c r="A32" s="48">
        <v>19</v>
      </c>
      <c r="B32" s="50" t="s">
        <v>88</v>
      </c>
      <c r="C32" s="59">
        <v>81255580.009999901</v>
      </c>
      <c r="D32" s="51">
        <v>1322666.3899999999</v>
      </c>
      <c r="E32" s="59">
        <v>79932913.6199999</v>
      </c>
      <c r="F32" s="58" t="s">
        <v>73</v>
      </c>
      <c r="G32" s="56"/>
    </row>
    <row r="33" spans="1:7">
      <c r="A33" s="48">
        <v>20</v>
      </c>
      <c r="B33" s="50" t="s">
        <v>89</v>
      </c>
      <c r="C33" s="59">
        <v>40368465.259167224</v>
      </c>
      <c r="D33" s="51">
        <v>670405.37262691243</v>
      </c>
      <c r="E33" s="59">
        <v>39698059.886540309</v>
      </c>
      <c r="F33" s="58" t="s">
        <v>90</v>
      </c>
      <c r="G33" s="56">
        <v>1.6607155320938809E-2</v>
      </c>
    </row>
    <row r="34" spans="1:7">
      <c r="A34" s="48">
        <v>21</v>
      </c>
      <c r="B34" s="50" t="s">
        <v>91</v>
      </c>
      <c r="C34" s="59">
        <v>4832537.8216518089</v>
      </c>
      <c r="D34" s="51">
        <v>80254.706198482876</v>
      </c>
      <c r="E34" s="59">
        <v>4752283.1154533261</v>
      </c>
      <c r="F34" s="58" t="s">
        <v>90</v>
      </c>
      <c r="G34" s="56">
        <v>1.6607155320938809E-2</v>
      </c>
    </row>
    <row r="35" spans="1:7">
      <c r="A35" s="48">
        <v>22</v>
      </c>
      <c r="B35" s="50" t="s">
        <v>92</v>
      </c>
      <c r="C35" s="59">
        <v>2384.2300000041723</v>
      </c>
      <c r="D35" s="51">
        <v>39.595277930911223</v>
      </c>
      <c r="E35" s="59">
        <v>2344.6347220732609</v>
      </c>
      <c r="F35" s="58" t="s">
        <v>90</v>
      </c>
      <c r="G35" s="56">
        <v>1.6607155320938809E-2</v>
      </c>
    </row>
    <row r="36" spans="1:7">
      <c r="A36" s="48">
        <v>23</v>
      </c>
      <c r="B36" s="50" t="s">
        <v>93</v>
      </c>
      <c r="C36" s="59">
        <v>87323972.236758888</v>
      </c>
      <c r="D36" s="51">
        <v>1411786.083221622</v>
      </c>
      <c r="E36" s="59">
        <v>85912186.153537259</v>
      </c>
      <c r="F36" s="34" t="s">
        <v>94</v>
      </c>
      <c r="G36" s="56">
        <v>1.6167222436857184E-2</v>
      </c>
    </row>
    <row r="37" spans="1:7">
      <c r="A37" s="48">
        <v>24</v>
      </c>
      <c r="B37" s="50" t="s">
        <v>95</v>
      </c>
      <c r="C37" s="59">
        <v>136527424.05445394</v>
      </c>
      <c r="D37" s="51">
        <v>2137242.3431835007</v>
      </c>
      <c r="E37" s="59">
        <v>134390181.71127045</v>
      </c>
      <c r="F37" s="34" t="s">
        <v>73</v>
      </c>
      <c r="G37" s="60"/>
    </row>
    <row r="38" spans="1:7">
      <c r="A38" s="48">
        <v>25</v>
      </c>
      <c r="B38" s="50" t="s">
        <v>96</v>
      </c>
      <c r="C38" s="59">
        <v>28259070.111038994</v>
      </c>
      <c r="D38" s="51">
        <v>452332.1842502433</v>
      </c>
      <c r="E38" s="59">
        <v>27806737.926788751</v>
      </c>
      <c r="F38" s="50" t="s">
        <v>3</v>
      </c>
      <c r="G38" s="56">
        <v>1.6006619555168813E-2</v>
      </c>
    </row>
    <row r="39" spans="1:7">
      <c r="A39" s="48">
        <v>26</v>
      </c>
      <c r="B39" s="58" t="s">
        <v>97</v>
      </c>
      <c r="C39" s="59">
        <v>16222429.439999999</v>
      </c>
      <c r="D39" s="51">
        <v>259666.25630665026</v>
      </c>
      <c r="E39" s="59">
        <v>15962763.183693349</v>
      </c>
      <c r="F39" s="50" t="s">
        <v>3</v>
      </c>
      <c r="G39" s="56">
        <v>1.6006619555168813E-2</v>
      </c>
    </row>
    <row r="40" spans="1:7">
      <c r="A40" s="48">
        <v>27</v>
      </c>
      <c r="B40" s="50" t="s">
        <v>98</v>
      </c>
      <c r="C40" s="59">
        <v>-1416080.0099999961</v>
      </c>
      <c r="D40" s="51">
        <v>-22666.653979749586</v>
      </c>
      <c r="E40" s="59">
        <v>-1393413.3560202464</v>
      </c>
      <c r="F40" s="50" t="s">
        <v>3</v>
      </c>
      <c r="G40" s="56">
        <v>1.6006619555168813E-2</v>
      </c>
    </row>
    <row r="41" spans="1:7">
      <c r="A41" s="48">
        <v>28</v>
      </c>
      <c r="B41" s="34" t="s">
        <v>99</v>
      </c>
      <c r="C41" s="59">
        <v>0</v>
      </c>
      <c r="D41" s="51"/>
      <c r="E41" s="59">
        <v>0</v>
      </c>
      <c r="F41" s="34"/>
      <c r="G41" s="61"/>
    </row>
    <row r="42" spans="1:7">
      <c r="A42" s="48">
        <v>29</v>
      </c>
      <c r="B42" s="50" t="s">
        <v>100</v>
      </c>
      <c r="C42" s="59">
        <v>31423682.562171891</v>
      </c>
      <c r="D42" s="51">
        <v>417058.80161894427</v>
      </c>
      <c r="E42" s="59">
        <v>31006623.760552946</v>
      </c>
      <c r="F42" s="34" t="s">
        <v>101</v>
      </c>
      <c r="G42" s="62">
        <v>4.0730000000000002E-2</v>
      </c>
    </row>
    <row r="43" spans="1:7">
      <c r="A43" s="48">
        <v>30</v>
      </c>
      <c r="B43" s="50" t="s">
        <v>102</v>
      </c>
      <c r="C43" s="59">
        <v>-11388553.749746867</v>
      </c>
      <c r="D43" s="51">
        <v>993740.64732778212</v>
      </c>
      <c r="E43" s="59">
        <v>-12382294.397074649</v>
      </c>
      <c r="F43" s="34" t="s">
        <v>101</v>
      </c>
      <c r="G43" s="58"/>
    </row>
    <row r="44" spans="1:7">
      <c r="A44" s="48">
        <v>31</v>
      </c>
      <c r="B44" s="34" t="s">
        <v>103</v>
      </c>
      <c r="C44" s="63">
        <v>68601444.118499994</v>
      </c>
      <c r="D44" s="51"/>
      <c r="E44" s="63">
        <v>68601444.118499994</v>
      </c>
      <c r="F44" s="34"/>
      <c r="G44" s="34"/>
    </row>
    <row r="45" spans="1:7">
      <c r="A45" s="48">
        <v>32</v>
      </c>
      <c r="B45" s="50" t="s">
        <v>104</v>
      </c>
      <c r="C45" s="64">
        <v>494628705.75399578</v>
      </c>
      <c r="D45" s="64">
        <v>7897621.247195987</v>
      </c>
      <c r="E45" s="64">
        <v>486731084.50679982</v>
      </c>
      <c r="F45" s="34"/>
      <c r="G45" s="65"/>
    </row>
    <row r="46" spans="1:7">
      <c r="A46" s="48">
        <v>33</v>
      </c>
      <c r="B46" s="34"/>
      <c r="C46" s="66"/>
      <c r="D46" s="66"/>
      <c r="E46" s="66"/>
      <c r="F46" s="34"/>
      <c r="G46" s="65">
        <v>1.5923790298154952E-2</v>
      </c>
    </row>
    <row r="47" spans="1:7">
      <c r="A47" s="48">
        <v>34</v>
      </c>
      <c r="B47" s="50" t="s">
        <v>105</v>
      </c>
      <c r="C47" s="51">
        <v>184563096.3387723</v>
      </c>
      <c r="D47" s="51">
        <v>2341976.1409440637</v>
      </c>
      <c r="E47" s="51">
        <v>182221120.19782829</v>
      </c>
      <c r="F47" s="66"/>
      <c r="G47" s="65"/>
    </row>
    <row r="48" spans="1:7">
      <c r="A48" s="48">
        <v>35</v>
      </c>
      <c r="B48" s="34"/>
      <c r="C48" s="67"/>
      <c r="D48" s="67"/>
      <c r="E48" s="67"/>
      <c r="F48" s="34"/>
      <c r="G48" s="65"/>
    </row>
    <row r="49" spans="1:7">
      <c r="A49" s="48">
        <v>36</v>
      </c>
      <c r="B49" s="50" t="s">
        <v>106</v>
      </c>
      <c r="C49" s="51">
        <v>2621991641.5181088</v>
      </c>
      <c r="D49" s="51">
        <v>39266347.766751274</v>
      </c>
      <c r="E49" s="51">
        <v>2582725293.7513576</v>
      </c>
      <c r="F49" s="66"/>
      <c r="G49" s="68"/>
    </row>
    <row r="50" spans="1:7">
      <c r="A50" s="48">
        <v>37</v>
      </c>
      <c r="B50" s="34"/>
      <c r="C50" s="51"/>
      <c r="D50" s="51"/>
      <c r="E50" s="51"/>
      <c r="F50" s="53"/>
      <c r="G50" s="68"/>
    </row>
    <row r="51" spans="1:7">
      <c r="A51" s="48">
        <v>38</v>
      </c>
      <c r="B51" s="50" t="s">
        <v>107</v>
      </c>
      <c r="C51" s="69">
        <v>7.0390421318014568E-2</v>
      </c>
      <c r="D51" s="69">
        <v>5.96433402682571E-2</v>
      </c>
      <c r="E51" s="69">
        <v>7.0553814081077013E-2</v>
      </c>
      <c r="F51" s="35"/>
      <c r="G51" s="70"/>
    </row>
    <row r="52" spans="1:7">
      <c r="A52" s="48">
        <v>39</v>
      </c>
      <c r="B52" s="34"/>
      <c r="C52" s="51"/>
      <c r="D52" s="71"/>
      <c r="E52" s="51"/>
      <c r="F52" s="34"/>
      <c r="G52" s="68"/>
    </row>
    <row r="53" spans="1:7">
      <c r="A53" s="48">
        <v>40</v>
      </c>
      <c r="B53" s="34" t="s">
        <v>108</v>
      </c>
      <c r="C53" s="51"/>
      <c r="D53" s="72"/>
      <c r="E53" s="51"/>
      <c r="F53" s="34"/>
      <c r="G53" s="68"/>
    </row>
    <row r="54" spans="1:7">
      <c r="A54" s="48">
        <v>41</v>
      </c>
      <c r="B54" s="73" t="s">
        <v>109</v>
      </c>
      <c r="C54" s="51">
        <v>4559128514.7040939</v>
      </c>
      <c r="D54" s="51">
        <v>76217892.25</v>
      </c>
      <c r="E54" s="51">
        <v>4482910622.4540939</v>
      </c>
      <c r="F54" s="34" t="s">
        <v>73</v>
      </c>
      <c r="G54" s="60"/>
    </row>
    <row r="55" spans="1:7">
      <c r="A55" s="48">
        <v>42</v>
      </c>
      <c r="B55" s="73" t="s">
        <v>110</v>
      </c>
      <c r="C55" s="55">
        <v>-1566365089.8664646</v>
      </c>
      <c r="D55" s="51">
        <v>-28313866.690000009</v>
      </c>
      <c r="E55" s="55">
        <v>-1538051223.1764646</v>
      </c>
      <c r="F55" s="34" t="s">
        <v>73</v>
      </c>
      <c r="G55" s="60"/>
    </row>
    <row r="56" spans="1:7">
      <c r="A56" s="48">
        <v>43</v>
      </c>
      <c r="B56" s="34" t="s">
        <v>111</v>
      </c>
      <c r="C56" s="55">
        <v>58606771.801500082</v>
      </c>
      <c r="D56" s="55">
        <v>938096.29958320735</v>
      </c>
      <c r="E56" s="55">
        <v>57668675.501916878</v>
      </c>
      <c r="F56" s="34" t="s">
        <v>3</v>
      </c>
      <c r="G56" s="60">
        <v>1.6006619555168813E-2</v>
      </c>
    </row>
    <row r="57" spans="1:7">
      <c r="A57" s="48">
        <v>44</v>
      </c>
      <c r="B57" s="34" t="s">
        <v>112</v>
      </c>
      <c r="C57" s="55">
        <v>-527845405.12779444</v>
      </c>
      <c r="D57" s="51">
        <v>-11280160.442425782</v>
      </c>
      <c r="E57" s="55">
        <v>-516565244.68536866</v>
      </c>
      <c r="F57" s="34" t="s">
        <v>73</v>
      </c>
      <c r="G57" s="60"/>
    </row>
    <row r="58" spans="1:7">
      <c r="A58" s="48">
        <v>45</v>
      </c>
      <c r="B58" s="34" t="s">
        <v>113</v>
      </c>
      <c r="C58" s="59">
        <v>180394294.60677359</v>
      </c>
      <c r="D58" s="51">
        <v>3015767.7864332385</v>
      </c>
      <c r="E58" s="59">
        <v>177378526.82034034</v>
      </c>
      <c r="F58" s="50" t="s">
        <v>5</v>
      </c>
      <c r="G58" s="60">
        <v>1.6717645050842979E-2</v>
      </c>
    </row>
    <row r="59" spans="1:7">
      <c r="A59" s="48">
        <v>46</v>
      </c>
      <c r="B59" s="34" t="s">
        <v>114</v>
      </c>
      <c r="C59" s="55">
        <v>-81927444.599999994</v>
      </c>
      <c r="D59" s="55">
        <v>-1311381.4368393696</v>
      </c>
      <c r="E59" s="55">
        <v>-80616063.163160622</v>
      </c>
      <c r="F59" s="34" t="s">
        <v>3</v>
      </c>
      <c r="G59" s="60">
        <v>1.6006619555168813E-2</v>
      </c>
    </row>
    <row r="60" spans="1:7" ht="15.75" thickBot="1">
      <c r="A60" s="48">
        <v>47</v>
      </c>
      <c r="B60" s="34" t="s">
        <v>115</v>
      </c>
      <c r="C60" s="74">
        <v>2621991641.5181088</v>
      </c>
      <c r="D60" s="74">
        <v>39266347.766751274</v>
      </c>
      <c r="E60" s="74">
        <v>2582725293.7513576</v>
      </c>
      <c r="F60" s="34"/>
      <c r="G60" s="60"/>
    </row>
    <row r="61" spans="1:7" ht="15.75" thickTop="1">
      <c r="A61" s="48">
        <v>48</v>
      </c>
      <c r="B61" s="75"/>
      <c r="C61" s="76"/>
      <c r="D61" s="34"/>
      <c r="E61" s="34"/>
      <c r="F61" s="34"/>
      <c r="G61" s="35"/>
    </row>
    <row r="62" spans="1:7">
      <c r="A62" s="48">
        <v>49</v>
      </c>
      <c r="B62" s="34" t="s">
        <v>116</v>
      </c>
      <c r="C62" s="69">
        <v>7.7700000000000005E-2</v>
      </c>
      <c r="D62" s="69">
        <v>7.7700000000000005E-2</v>
      </c>
      <c r="E62" s="69">
        <v>7.7700000000000005E-2</v>
      </c>
      <c r="F62" s="35"/>
      <c r="G62" s="35"/>
    </row>
    <row r="63" spans="1:7">
      <c r="A63" s="48">
        <v>50</v>
      </c>
      <c r="B63" s="34"/>
      <c r="C63" s="34"/>
      <c r="D63" s="56"/>
      <c r="E63" s="34"/>
      <c r="F63" s="35"/>
      <c r="G63" s="35"/>
    </row>
    <row r="64" spans="1:7">
      <c r="A64" s="48">
        <v>51</v>
      </c>
      <c r="B64" s="34" t="s">
        <v>117</v>
      </c>
      <c r="C64" s="77">
        <v>203728750.54595706</v>
      </c>
      <c r="D64" s="77">
        <v>3050995.2214765744</v>
      </c>
      <c r="E64" s="77">
        <v>200677755.3244805</v>
      </c>
      <c r="F64" s="35"/>
      <c r="G64" s="35"/>
    </row>
    <row r="65" spans="1:7">
      <c r="A65" s="48">
        <v>52</v>
      </c>
      <c r="B65" s="34"/>
      <c r="C65" s="78"/>
      <c r="D65" s="78"/>
      <c r="E65" s="78"/>
      <c r="F65" s="35"/>
      <c r="G65" s="35"/>
    </row>
    <row r="66" spans="1:7">
      <c r="A66" s="48">
        <v>53</v>
      </c>
      <c r="B66" s="34" t="s">
        <v>118</v>
      </c>
      <c r="C66" s="78">
        <v>19165654.207184762</v>
      </c>
      <c r="D66" s="78">
        <v>709019.08053251076</v>
      </c>
      <c r="E66" s="78">
        <v>18456635.126652211</v>
      </c>
      <c r="F66" s="35"/>
      <c r="G66" s="35"/>
    </row>
    <row r="67" spans="1:7">
      <c r="A67" s="48">
        <v>54</v>
      </c>
      <c r="B67" s="34"/>
      <c r="C67" s="34"/>
      <c r="D67" s="78"/>
      <c r="E67" s="34"/>
      <c r="F67" s="35"/>
      <c r="G67" s="35"/>
    </row>
    <row r="68" spans="1:7" ht="15.75" thickBot="1">
      <c r="A68" s="48">
        <v>55</v>
      </c>
      <c r="B68" s="34" t="s">
        <v>119</v>
      </c>
      <c r="C68" s="79">
        <v>0.62034599999999995</v>
      </c>
      <c r="D68" s="79">
        <v>0.62034599999999995</v>
      </c>
      <c r="E68" s="79">
        <v>0.62034599999999995</v>
      </c>
      <c r="F68" s="35"/>
      <c r="G68" s="35"/>
    </row>
    <row r="69" spans="1:7" ht="15.75" thickTop="1">
      <c r="A69" s="48">
        <v>56</v>
      </c>
      <c r="B69" s="34"/>
      <c r="C69" s="34"/>
      <c r="D69" s="34"/>
      <c r="E69" s="34"/>
      <c r="F69" s="35"/>
      <c r="G69" s="35"/>
    </row>
    <row r="70" spans="1:7">
      <c r="A70" s="48">
        <v>57</v>
      </c>
      <c r="B70" s="34" t="s">
        <v>120</v>
      </c>
      <c r="C70" s="78">
        <v>30895104.034175709</v>
      </c>
      <c r="D70" s="78">
        <v>1142941.3271505109</v>
      </c>
      <c r="E70" s="78">
        <v>29752162.707025133</v>
      </c>
      <c r="F70" s="35"/>
      <c r="G70" s="35"/>
    </row>
  </sheetData>
  <mergeCells count="4">
    <mergeCell ref="A5:G5"/>
    <mergeCell ref="A6:G6"/>
    <mergeCell ref="A7:G7"/>
    <mergeCell ref="A8:G8"/>
  </mergeCells>
  <printOptions horizontalCentered="1" verticalCentered="1"/>
  <pageMargins left="0.7" right="0.7" top="0.75" bottom="0.75" header="0.3" footer="0.3"/>
  <pageSetup scale="6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9"/>
  <sheetViews>
    <sheetView workbookViewId="0">
      <selection activeCell="B17" sqref="B17"/>
    </sheetView>
  </sheetViews>
  <sheetFormatPr defaultRowHeight="15"/>
  <cols>
    <col min="1" max="1" width="5.42578125" customWidth="1"/>
    <col min="2" max="2" width="30.5703125" bestFit="1" customWidth="1"/>
    <col min="3" max="3" width="9.42578125" customWidth="1"/>
    <col min="4" max="4" width="11.85546875" customWidth="1"/>
    <col min="5" max="5" width="18.85546875" bestFit="1" customWidth="1"/>
  </cols>
  <sheetData>
    <row r="1" spans="1:5">
      <c r="A1" s="83"/>
      <c r="B1" s="83"/>
      <c r="C1" s="83"/>
      <c r="D1" s="83"/>
      <c r="E1" s="32" t="s">
        <v>123</v>
      </c>
    </row>
    <row r="2" spans="1:5">
      <c r="A2" s="83"/>
      <c r="B2" s="83"/>
      <c r="C2" s="83"/>
      <c r="D2" s="83"/>
      <c r="E2" s="31" t="s">
        <v>49</v>
      </c>
    </row>
    <row r="3" spans="1:5">
      <c r="A3" s="83"/>
      <c r="B3" s="83"/>
      <c r="C3" s="83"/>
      <c r="D3" s="83"/>
      <c r="E3" s="83"/>
    </row>
    <row r="4" spans="1:5">
      <c r="A4" s="132" t="s">
        <v>53</v>
      </c>
      <c r="B4" s="132"/>
      <c r="C4" s="132"/>
      <c r="D4" s="132"/>
      <c r="E4" s="132"/>
    </row>
    <row r="5" spans="1:5">
      <c r="A5" s="132" t="s">
        <v>124</v>
      </c>
      <c r="B5" s="132"/>
      <c r="C5" s="132"/>
      <c r="D5" s="132"/>
      <c r="E5" s="132"/>
    </row>
    <row r="6" spans="1:5">
      <c r="A6" s="131" t="s">
        <v>56</v>
      </c>
      <c r="B6" s="131"/>
      <c r="C6" s="131"/>
      <c r="D6" s="131"/>
      <c r="E6" s="131"/>
    </row>
    <row r="7" spans="1:5">
      <c r="A7" s="83"/>
      <c r="B7" s="83"/>
      <c r="C7" s="83"/>
      <c r="D7" s="83"/>
      <c r="E7" s="83"/>
    </row>
    <row r="8" spans="1:5" ht="27" thickBot="1">
      <c r="A8" s="84" t="s">
        <v>125</v>
      </c>
      <c r="B8" s="85" t="s">
        <v>126</v>
      </c>
      <c r="C8" s="85" t="s">
        <v>127</v>
      </c>
      <c r="D8" s="85" t="s">
        <v>128</v>
      </c>
      <c r="E8" s="85" t="s">
        <v>129</v>
      </c>
    </row>
    <row r="9" spans="1:5">
      <c r="A9" s="83"/>
      <c r="B9" s="83"/>
      <c r="C9" s="86" t="s">
        <v>130</v>
      </c>
      <c r="D9" s="83"/>
      <c r="E9" s="83"/>
    </row>
    <row r="10" spans="1:5">
      <c r="A10" s="83"/>
      <c r="B10" s="83"/>
      <c r="C10" s="83"/>
      <c r="D10" s="83"/>
      <c r="E10" s="83"/>
    </row>
    <row r="11" spans="1:5">
      <c r="A11" s="87">
        <v>1</v>
      </c>
      <c r="B11" s="88" t="s">
        <v>131</v>
      </c>
      <c r="C11" s="92">
        <v>3.4497135469960596</v>
      </c>
      <c r="D11" s="89">
        <v>202906291.96380004</v>
      </c>
      <c r="E11" s="90">
        <v>6999685.841582587</v>
      </c>
    </row>
    <row r="12" spans="1:5">
      <c r="A12" s="87">
        <v>2</v>
      </c>
      <c r="B12" s="88" t="s">
        <v>132</v>
      </c>
      <c r="C12" s="92">
        <v>3.2519921036374306</v>
      </c>
      <c r="D12" s="89">
        <v>44210336.099700011</v>
      </c>
      <c r="E12" s="89">
        <v>1437716.6389538127</v>
      </c>
    </row>
    <row r="13" spans="1:5">
      <c r="A13" s="87">
        <v>3</v>
      </c>
      <c r="B13" s="88" t="s">
        <v>133</v>
      </c>
      <c r="C13" s="92">
        <v>2.6906228423780369</v>
      </c>
      <c r="D13" s="89">
        <v>21680624.5999</v>
      </c>
      <c r="E13" s="89">
        <v>583343.83785514126</v>
      </c>
    </row>
    <row r="14" spans="1:5">
      <c r="A14" s="87">
        <v>4</v>
      </c>
      <c r="B14" s="88" t="s">
        <v>134</v>
      </c>
      <c r="C14" s="92">
        <v>2.1647432826504724</v>
      </c>
      <c r="D14" s="89">
        <v>7626065.7204999998</v>
      </c>
      <c r="E14" s="89">
        <v>165084.74541503412</v>
      </c>
    </row>
    <row r="15" spans="1:5">
      <c r="A15" s="87">
        <v>5</v>
      </c>
      <c r="B15" s="88" t="s">
        <v>135</v>
      </c>
      <c r="C15" s="92">
        <v>2.1876850908293726</v>
      </c>
      <c r="D15" s="89">
        <v>9879757.0995000023</v>
      </c>
      <c r="E15" s="89">
        <v>216137.97307591801</v>
      </c>
    </row>
    <row r="16" spans="1:5">
      <c r="A16" s="87">
        <v>6</v>
      </c>
      <c r="B16" s="88" t="s">
        <v>136</v>
      </c>
      <c r="C16" s="92">
        <v>3.6965695351312959</v>
      </c>
      <c r="D16" s="89">
        <v>5659708.2940999996</v>
      </c>
      <c r="E16" s="89">
        <v>209215.05257699973</v>
      </c>
    </row>
    <row r="17" spans="1:5" ht="15.75" thickBot="1">
      <c r="A17" s="87">
        <v>7</v>
      </c>
      <c r="B17" s="88" t="s">
        <v>137</v>
      </c>
      <c r="C17" s="92">
        <v>14.637648234480968</v>
      </c>
      <c r="D17" s="91">
        <v>509729.13661605009</v>
      </c>
      <c r="E17" s="91">
        <v>74612.357966514348</v>
      </c>
    </row>
    <row r="18" spans="1:5" ht="15.75" thickTop="1">
      <c r="A18" s="87">
        <v>8</v>
      </c>
      <c r="B18" s="83"/>
      <c r="C18" s="83"/>
      <c r="D18" s="89"/>
      <c r="E18" s="90"/>
    </row>
    <row r="19" spans="1:5">
      <c r="A19" s="87">
        <v>9</v>
      </c>
      <c r="B19" s="83" t="s">
        <v>138</v>
      </c>
      <c r="C19" s="83"/>
      <c r="D19" s="89">
        <v>292472512.91411608</v>
      </c>
      <c r="E19" s="90">
        <v>9685796.4474260081</v>
      </c>
    </row>
  </sheetData>
  <mergeCells count="3">
    <mergeCell ref="A4:E4"/>
    <mergeCell ref="A5:E5"/>
    <mergeCell ref="A6:E6"/>
  </mergeCells>
  <printOptions horizontalCentered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4"/>
  <sheetViews>
    <sheetView workbookViewId="0">
      <selection activeCell="C13" sqref="C13"/>
    </sheetView>
  </sheetViews>
  <sheetFormatPr defaultRowHeight="15"/>
  <cols>
    <col min="1" max="1" width="8.5703125" bestFit="1" customWidth="1"/>
    <col min="2" max="2" width="25.5703125" bestFit="1" customWidth="1"/>
    <col min="3" max="3" width="14.140625" bestFit="1" customWidth="1"/>
    <col min="4" max="4" width="16.28515625" bestFit="1" customWidth="1"/>
    <col min="5" max="5" width="18.85546875" bestFit="1" customWidth="1"/>
  </cols>
  <sheetData>
    <row r="1" spans="1:5">
      <c r="A1" s="93"/>
      <c r="B1" s="93"/>
      <c r="C1" s="93"/>
      <c r="D1" s="93"/>
      <c r="E1" s="32" t="s">
        <v>139</v>
      </c>
    </row>
    <row r="2" spans="1:5">
      <c r="A2" s="93"/>
      <c r="B2" s="93"/>
      <c r="C2" s="93"/>
      <c r="D2" s="93"/>
      <c r="E2" s="31" t="s">
        <v>49</v>
      </c>
    </row>
    <row r="3" spans="1:5">
      <c r="A3" s="93"/>
      <c r="B3" s="93"/>
      <c r="C3" s="93"/>
      <c r="D3" s="93"/>
      <c r="E3" s="93"/>
    </row>
    <row r="4" spans="1:5">
      <c r="A4" s="132" t="s">
        <v>53</v>
      </c>
      <c r="B4" s="132"/>
      <c r="C4" s="132"/>
      <c r="D4" s="132"/>
      <c r="E4" s="132"/>
    </row>
    <row r="5" spans="1:5">
      <c r="A5" s="132" t="s">
        <v>140</v>
      </c>
      <c r="B5" s="132"/>
      <c r="C5" s="132"/>
      <c r="D5" s="132"/>
      <c r="E5" s="132"/>
    </row>
    <row r="6" spans="1:5">
      <c r="A6" s="132"/>
      <c r="B6" s="132"/>
      <c r="C6" s="132"/>
      <c r="D6" s="132"/>
      <c r="E6" s="132"/>
    </row>
    <row r="7" spans="1:5">
      <c r="A7" s="83"/>
      <c r="B7" s="83"/>
      <c r="C7" s="83"/>
      <c r="D7" s="83"/>
      <c r="E7" s="83"/>
    </row>
    <row r="8" spans="1:5" ht="27" thickBot="1">
      <c r="A8" s="84" t="s">
        <v>125</v>
      </c>
      <c r="B8" s="85" t="s">
        <v>126</v>
      </c>
      <c r="C8" s="85" t="s">
        <v>141</v>
      </c>
      <c r="D8" s="85" t="s">
        <v>63</v>
      </c>
      <c r="E8" s="85" t="s">
        <v>142</v>
      </c>
    </row>
    <row r="9" spans="1:5">
      <c r="A9" s="83"/>
      <c r="B9" s="83"/>
      <c r="C9" s="83"/>
      <c r="D9" s="83"/>
      <c r="E9" s="83"/>
    </row>
    <row r="10" spans="1:5">
      <c r="A10" s="87">
        <v>1</v>
      </c>
      <c r="B10" s="94" t="s">
        <v>143</v>
      </c>
      <c r="C10" s="53">
        <v>1088868</v>
      </c>
      <c r="D10" s="89">
        <v>18083</v>
      </c>
      <c r="E10" s="95">
        <v>1.6607155320938809E-2</v>
      </c>
    </row>
    <row r="11" spans="1:5">
      <c r="A11" s="87">
        <v>2</v>
      </c>
      <c r="B11" s="96" t="s">
        <v>144</v>
      </c>
      <c r="C11" s="97" t="s">
        <v>145</v>
      </c>
      <c r="D11" s="97" t="s">
        <v>145</v>
      </c>
      <c r="E11" s="98"/>
    </row>
    <row r="12" spans="1:5">
      <c r="A12" s="87">
        <v>3</v>
      </c>
      <c r="B12" s="83"/>
      <c r="C12" s="83"/>
      <c r="D12" s="83"/>
      <c r="E12" s="98"/>
    </row>
    <row r="13" spans="1:5">
      <c r="A13" s="87">
        <v>4</v>
      </c>
      <c r="B13" s="83"/>
      <c r="C13" s="83"/>
      <c r="D13" s="83"/>
      <c r="E13" s="98"/>
    </row>
    <row r="14" spans="1:5">
      <c r="A14" s="87">
        <v>5</v>
      </c>
      <c r="B14" s="94" t="s">
        <v>146</v>
      </c>
      <c r="C14" s="99">
        <v>4559128514.7040939</v>
      </c>
      <c r="D14" s="66">
        <v>76217892.25</v>
      </c>
      <c r="E14" s="95">
        <v>1.6717645050842979E-2</v>
      </c>
    </row>
    <row r="15" spans="1:5">
      <c r="A15" s="87">
        <v>6</v>
      </c>
      <c r="B15" s="96" t="s">
        <v>144</v>
      </c>
      <c r="C15" s="97" t="s">
        <v>147</v>
      </c>
      <c r="D15" s="48" t="s">
        <v>148</v>
      </c>
      <c r="E15" s="98"/>
    </row>
    <row r="16" spans="1:5">
      <c r="A16" s="87">
        <v>7</v>
      </c>
      <c r="B16" s="83"/>
      <c r="C16" s="83"/>
      <c r="D16" s="34"/>
      <c r="E16" s="98"/>
    </row>
    <row r="17" spans="1:5">
      <c r="A17" s="87">
        <v>8</v>
      </c>
      <c r="B17" s="100" t="s">
        <v>3</v>
      </c>
      <c r="C17" s="83"/>
      <c r="D17" s="34"/>
      <c r="E17" s="98"/>
    </row>
    <row r="18" spans="1:5">
      <c r="A18" s="87">
        <v>9</v>
      </c>
      <c r="B18" s="101" t="s">
        <v>146</v>
      </c>
      <c r="C18" s="99">
        <v>4559128514.7040939</v>
      </c>
      <c r="D18" s="66">
        <v>76217892.25</v>
      </c>
      <c r="E18" s="95"/>
    </row>
    <row r="19" spans="1:5" ht="16.5">
      <c r="A19" s="87">
        <v>10</v>
      </c>
      <c r="B19" s="102" t="s">
        <v>149</v>
      </c>
      <c r="C19" s="103">
        <v>-1566365089.8664646</v>
      </c>
      <c r="D19" s="104">
        <v>-28313866.690000009</v>
      </c>
      <c r="E19" s="95"/>
    </row>
    <row r="20" spans="1:5">
      <c r="A20" s="87">
        <v>11</v>
      </c>
      <c r="B20" s="105" t="s">
        <v>150</v>
      </c>
      <c r="C20" s="99">
        <v>2992763424.8376293</v>
      </c>
      <c r="D20" s="66">
        <v>47904025.559999987</v>
      </c>
      <c r="E20" s="95">
        <v>1.6006619555168813E-2</v>
      </c>
    </row>
    <row r="21" spans="1:5">
      <c r="A21" s="87">
        <v>12</v>
      </c>
      <c r="B21" s="106" t="s">
        <v>144</v>
      </c>
      <c r="C21" s="97" t="s">
        <v>147</v>
      </c>
      <c r="D21" s="48" t="s">
        <v>148</v>
      </c>
      <c r="E21" s="83"/>
    </row>
    <row r="22" spans="1:5">
      <c r="A22" s="87">
        <v>13</v>
      </c>
      <c r="B22" s="83"/>
      <c r="C22" s="93"/>
      <c r="D22" s="83"/>
      <c r="E22" s="83"/>
    </row>
    <row r="23" spans="1:5">
      <c r="A23" s="87">
        <v>14</v>
      </c>
      <c r="B23" s="94" t="s">
        <v>151</v>
      </c>
      <c r="C23" s="89">
        <v>2883.9992437158471</v>
      </c>
      <c r="D23" s="53">
        <v>40.025472012305947</v>
      </c>
      <c r="E23" s="95">
        <v>1.3878461341319807E-2</v>
      </c>
    </row>
    <row r="24" spans="1:5">
      <c r="A24" s="87">
        <v>15</v>
      </c>
      <c r="B24" s="96" t="s">
        <v>144</v>
      </c>
      <c r="C24" s="48" t="s">
        <v>152</v>
      </c>
      <c r="D24" s="48" t="s">
        <v>152</v>
      </c>
      <c r="E24" s="93"/>
    </row>
  </sheetData>
  <mergeCells count="3">
    <mergeCell ref="A4:E4"/>
    <mergeCell ref="A5:E5"/>
    <mergeCell ref="A6:E6"/>
  </mergeCells>
  <printOptions horizontalCentered="1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7"/>
  <sheetViews>
    <sheetView workbookViewId="0">
      <selection activeCell="D20" sqref="D20"/>
    </sheetView>
  </sheetViews>
  <sheetFormatPr defaultRowHeight="15"/>
  <cols>
    <col min="1" max="1" width="6.7109375" customWidth="1"/>
    <col min="2" max="2" width="40.42578125" bestFit="1" customWidth="1"/>
    <col min="3" max="4" width="10.140625" customWidth="1"/>
    <col min="5" max="5" width="18.85546875" bestFit="1" customWidth="1"/>
  </cols>
  <sheetData>
    <row r="1" spans="1:5">
      <c r="A1" s="83"/>
      <c r="B1" s="83"/>
      <c r="C1" s="83"/>
      <c r="D1" s="83"/>
      <c r="E1" s="32" t="s">
        <v>153</v>
      </c>
    </row>
    <row r="2" spans="1:5">
      <c r="A2" s="83"/>
      <c r="B2" s="83"/>
      <c r="C2" s="83"/>
      <c r="D2" s="83"/>
      <c r="E2" s="31" t="s">
        <v>49</v>
      </c>
    </row>
    <row r="3" spans="1:5">
      <c r="A3" s="83"/>
      <c r="B3" s="83"/>
      <c r="C3" s="83"/>
      <c r="D3" s="83"/>
      <c r="E3" s="83"/>
    </row>
    <row r="4" spans="1:5">
      <c r="A4" s="132" t="s">
        <v>53</v>
      </c>
      <c r="B4" s="132"/>
      <c r="C4" s="132"/>
      <c r="D4" s="132"/>
      <c r="E4" s="132"/>
    </row>
    <row r="5" spans="1:5">
      <c r="A5" s="132" t="s">
        <v>154</v>
      </c>
      <c r="B5" s="132"/>
      <c r="C5" s="132"/>
      <c r="D5" s="132"/>
      <c r="E5" s="132"/>
    </row>
    <row r="6" spans="1:5">
      <c r="A6" s="131" t="s">
        <v>56</v>
      </c>
      <c r="B6" s="131"/>
      <c r="C6" s="131"/>
      <c r="D6" s="131"/>
      <c r="E6" s="131"/>
    </row>
    <row r="7" spans="1:5">
      <c r="A7" s="83"/>
      <c r="B7" s="83"/>
      <c r="C7" s="83"/>
      <c r="D7" s="83"/>
      <c r="E7" s="83"/>
    </row>
    <row r="8" spans="1:5" ht="27" thickBot="1">
      <c r="A8" s="84" t="s">
        <v>125</v>
      </c>
      <c r="B8" s="85" t="s">
        <v>126</v>
      </c>
      <c r="C8" s="85" t="s">
        <v>155</v>
      </c>
      <c r="D8" s="85" t="s">
        <v>128</v>
      </c>
      <c r="E8" s="85" t="s">
        <v>156</v>
      </c>
    </row>
    <row r="9" spans="1:5">
      <c r="A9" s="83"/>
      <c r="B9" s="83"/>
      <c r="C9" s="86" t="s">
        <v>130</v>
      </c>
      <c r="D9" s="83"/>
      <c r="E9" s="83"/>
    </row>
    <row r="10" spans="1:5">
      <c r="A10" s="83"/>
      <c r="B10" s="83"/>
      <c r="C10" s="83"/>
      <c r="D10" s="83"/>
      <c r="E10" s="83"/>
    </row>
    <row r="11" spans="1:5">
      <c r="A11" s="87">
        <v>1</v>
      </c>
      <c r="B11" s="88" t="s">
        <v>131</v>
      </c>
      <c r="C11" s="92">
        <v>6.9507385372594044</v>
      </c>
      <c r="D11" s="89">
        <v>202906291.96380004</v>
      </c>
      <c r="E11" s="90">
        <v>14103485.830051932</v>
      </c>
    </row>
    <row r="12" spans="1:5">
      <c r="A12" s="87">
        <v>2</v>
      </c>
      <c r="B12" s="88" t="s">
        <v>132</v>
      </c>
      <c r="C12" s="92">
        <v>6.5178936961267153</v>
      </c>
      <c r="D12" s="89">
        <v>44210336.099700011</v>
      </c>
      <c r="E12" s="89">
        <v>2881582.7096787803</v>
      </c>
    </row>
    <row r="13" spans="1:5">
      <c r="A13" s="87">
        <v>3</v>
      </c>
      <c r="B13" s="88" t="s">
        <v>133</v>
      </c>
      <c r="C13" s="92">
        <v>6.3965564472396323</v>
      </c>
      <c r="D13" s="89">
        <v>21680624.5999</v>
      </c>
      <c r="E13" s="89">
        <v>1386813.3906467252</v>
      </c>
    </row>
    <row r="14" spans="1:5">
      <c r="A14" s="87">
        <v>4</v>
      </c>
      <c r="B14" s="88" t="s">
        <v>134</v>
      </c>
      <c r="C14" s="92">
        <v>6.327467703452486</v>
      </c>
      <c r="D14" s="89">
        <v>7626065.7204999998</v>
      </c>
      <c r="E14" s="89">
        <v>482536.84550869861</v>
      </c>
    </row>
    <row r="15" spans="1:5">
      <c r="A15" s="87">
        <v>5</v>
      </c>
      <c r="B15" s="88" t="s">
        <v>135</v>
      </c>
      <c r="C15" s="92">
        <v>6.0263602162793415</v>
      </c>
      <c r="D15" s="89">
        <v>9879757.0995000023</v>
      </c>
      <c r="E15" s="89">
        <v>595389.75130930194</v>
      </c>
    </row>
    <row r="16" spans="1:5">
      <c r="A16" s="87">
        <v>6</v>
      </c>
      <c r="B16" s="88" t="s">
        <v>136</v>
      </c>
      <c r="C16" s="92">
        <v>5.1387903409999582</v>
      </c>
      <c r="D16" s="89">
        <v>5659708.2940999996</v>
      </c>
      <c r="E16" s="89">
        <v>290840.54314598429</v>
      </c>
    </row>
    <row r="17" spans="1:5" ht="15.75" thickBot="1">
      <c r="A17" s="87">
        <v>7</v>
      </c>
      <c r="B17" s="88" t="s">
        <v>137</v>
      </c>
      <c r="C17" s="92">
        <v>6.4154275295348455</v>
      </c>
      <c r="D17" s="91">
        <v>509729.13661605009</v>
      </c>
      <c r="E17" s="91">
        <v>32701.303356526358</v>
      </c>
    </row>
    <row r="18" spans="1:5" ht="15.75" thickTop="1">
      <c r="A18" s="87">
        <v>8</v>
      </c>
      <c r="B18" s="83"/>
      <c r="C18" s="83"/>
      <c r="D18" s="89"/>
      <c r="E18" s="90"/>
    </row>
    <row r="19" spans="1:5">
      <c r="A19" s="87">
        <v>9</v>
      </c>
      <c r="B19" s="83" t="s">
        <v>157</v>
      </c>
      <c r="C19" s="83"/>
      <c r="D19" s="89">
        <v>292472512.91411608</v>
      </c>
      <c r="E19" s="90">
        <v>19773350.373697948</v>
      </c>
    </row>
    <row r="20" spans="1:5">
      <c r="A20" s="87">
        <v>10</v>
      </c>
      <c r="B20" s="83"/>
      <c r="C20" s="83"/>
      <c r="D20" s="89"/>
      <c r="E20" s="90"/>
    </row>
    <row r="21" spans="1:5">
      <c r="A21" s="87">
        <v>11</v>
      </c>
      <c r="B21" s="83" t="s">
        <v>158</v>
      </c>
      <c r="C21" s="83"/>
      <c r="D21" s="89"/>
      <c r="E21" s="90">
        <v>1404882506</v>
      </c>
    </row>
    <row r="22" spans="1:5">
      <c r="A22" s="87">
        <v>12</v>
      </c>
      <c r="B22" s="83"/>
      <c r="C22" s="93"/>
      <c r="D22" s="93"/>
      <c r="E22" s="93"/>
    </row>
    <row r="23" spans="1:5">
      <c r="A23" s="87">
        <v>13</v>
      </c>
      <c r="B23" s="83" t="s">
        <v>159</v>
      </c>
      <c r="C23" s="83"/>
      <c r="D23" s="89"/>
      <c r="E23" s="95">
        <v>1.407473599340125E-2</v>
      </c>
    </row>
    <row r="24" spans="1:5">
      <c r="A24" s="87">
        <v>14</v>
      </c>
      <c r="B24" s="93"/>
      <c r="C24" s="93"/>
      <c r="D24" s="93"/>
      <c r="E24" s="107"/>
    </row>
    <row r="25" spans="1:5">
      <c r="A25" s="87">
        <v>15</v>
      </c>
      <c r="B25" s="83" t="s">
        <v>160</v>
      </c>
      <c r="C25" s="83"/>
      <c r="D25" s="89"/>
      <c r="E25" s="95">
        <v>1.3878461341319807E-2</v>
      </c>
    </row>
    <row r="26" spans="1:5">
      <c r="A26" s="87">
        <v>16</v>
      </c>
      <c r="B26" s="93"/>
      <c r="C26" s="93"/>
      <c r="D26" s="93"/>
      <c r="E26" s="93"/>
    </row>
    <row r="27" spans="1:5">
      <c r="A27" s="87">
        <v>17</v>
      </c>
      <c r="B27" s="83" t="s">
        <v>161</v>
      </c>
      <c r="C27" s="83"/>
      <c r="D27" s="89"/>
      <c r="E27" s="95">
        <v>1.9627465208144242E-4</v>
      </c>
    </row>
  </sheetData>
  <mergeCells count="3">
    <mergeCell ref="A4:E4"/>
    <mergeCell ref="A5:E5"/>
    <mergeCell ref="A6:E6"/>
  </mergeCells>
  <printOptions horizontalCentered="1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0"/>
  <sheetViews>
    <sheetView tabSelected="1" topLeftCell="A4" zoomScale="110" zoomScaleNormal="110" workbookViewId="0">
      <selection activeCell="D9" sqref="D9"/>
    </sheetView>
  </sheetViews>
  <sheetFormatPr defaultRowHeight="15"/>
  <cols>
    <col min="1" max="1" width="4.85546875" bestFit="1" customWidth="1"/>
    <col min="2" max="2" width="9.28515625" customWidth="1"/>
    <col min="3" max="5" width="13.5703125" customWidth="1"/>
    <col min="6" max="6" width="3.28515625" customWidth="1"/>
    <col min="7" max="7" width="12.85546875" bestFit="1" customWidth="1"/>
    <col min="8" max="8" width="3" customWidth="1"/>
    <col min="9" max="9" width="10.140625" bestFit="1" customWidth="1"/>
    <col min="10" max="10" width="2.7109375" customWidth="1"/>
    <col min="11" max="11" width="11.140625" bestFit="1" customWidth="1"/>
    <col min="12" max="12" width="2.28515625" customWidth="1"/>
    <col min="13" max="13" width="9" bestFit="1" customWidth="1"/>
    <col min="14" max="14" width="3.42578125" customWidth="1"/>
    <col min="15" max="15" width="11.140625" bestFit="1" customWidth="1"/>
    <col min="16" max="16" width="11.5703125" customWidth="1"/>
  </cols>
  <sheetData>
    <row r="1" spans="1:16">
      <c r="P1" s="32" t="s">
        <v>162</v>
      </c>
    </row>
    <row r="2" spans="1:16">
      <c r="P2" s="32" t="s">
        <v>49</v>
      </c>
    </row>
    <row r="4" spans="1:16">
      <c r="K4" s="8" t="s">
        <v>163</v>
      </c>
    </row>
    <row r="5" spans="1:16">
      <c r="C5" s="133" t="s">
        <v>164</v>
      </c>
      <c r="D5" s="133"/>
      <c r="E5" s="133"/>
      <c r="G5" s="8" t="s">
        <v>165</v>
      </c>
      <c r="H5" s="8"/>
      <c r="I5" s="8" t="s">
        <v>166</v>
      </c>
      <c r="K5" s="8" t="s">
        <v>167</v>
      </c>
      <c r="M5" s="8" t="s">
        <v>168</v>
      </c>
      <c r="O5" s="133" t="s">
        <v>169</v>
      </c>
      <c r="P5" s="133"/>
    </row>
    <row r="6" spans="1:16" ht="15.75" thickBot="1">
      <c r="A6" s="108" t="s">
        <v>170</v>
      </c>
      <c r="B6" s="108" t="s">
        <v>171</v>
      </c>
      <c r="C6" s="108" t="s">
        <v>172</v>
      </c>
      <c r="D6" s="108" t="s">
        <v>173</v>
      </c>
      <c r="E6" s="108" t="s">
        <v>174</v>
      </c>
      <c r="F6" s="109"/>
      <c r="G6" s="108" t="s">
        <v>175</v>
      </c>
      <c r="H6" s="108"/>
      <c r="I6" s="108" t="s">
        <v>176</v>
      </c>
      <c r="J6" s="109"/>
      <c r="K6" s="108" t="s">
        <v>176</v>
      </c>
      <c r="L6" s="109"/>
      <c r="M6" s="108" t="s">
        <v>177</v>
      </c>
      <c r="N6" s="109"/>
      <c r="O6" s="108" t="s">
        <v>178</v>
      </c>
      <c r="P6" s="108" t="s">
        <v>179</v>
      </c>
    </row>
    <row r="7" spans="1:16">
      <c r="A7" s="8"/>
      <c r="B7" s="5"/>
      <c r="C7" s="6" t="s">
        <v>32</v>
      </c>
      <c r="D7" s="6" t="s">
        <v>31</v>
      </c>
      <c r="E7" s="6" t="s">
        <v>180</v>
      </c>
      <c r="F7" s="5"/>
      <c r="G7" s="6" t="s">
        <v>29</v>
      </c>
      <c r="H7" s="6"/>
      <c r="I7" s="6" t="s">
        <v>181</v>
      </c>
      <c r="J7" s="5"/>
      <c r="K7" s="6" t="s">
        <v>182</v>
      </c>
      <c r="L7" s="5"/>
      <c r="M7" s="6" t="s">
        <v>26</v>
      </c>
      <c r="N7" s="5"/>
      <c r="O7" s="110" t="s">
        <v>25</v>
      </c>
      <c r="P7" s="110" t="s">
        <v>24</v>
      </c>
    </row>
    <row r="8" spans="1:16">
      <c r="A8" s="8"/>
      <c r="C8" s="111"/>
      <c r="D8" s="111"/>
      <c r="E8" s="112"/>
      <c r="F8" s="113"/>
      <c r="G8" s="111"/>
      <c r="H8" s="112"/>
      <c r="I8" s="112"/>
      <c r="M8" s="114"/>
    </row>
    <row r="9" spans="1:16">
      <c r="A9" s="8">
        <v>1</v>
      </c>
      <c r="B9" s="8">
        <v>2014</v>
      </c>
      <c r="C9" s="13">
        <v>508614.31482761551</v>
      </c>
      <c r="D9" s="13">
        <v>499016.21278530551</v>
      </c>
      <c r="E9" s="13">
        <v>9598.1020423099981</v>
      </c>
      <c r="G9" s="13">
        <v>21736.797472117985</v>
      </c>
      <c r="H9" s="7"/>
      <c r="I9" s="7">
        <v>-12138.695429807987</v>
      </c>
      <c r="K9" s="7">
        <v>-11698.91704695039</v>
      </c>
      <c r="M9" s="114">
        <v>323181.39669860899</v>
      </c>
      <c r="O9" s="115">
        <v>0.104997503794521</v>
      </c>
      <c r="P9" s="116"/>
    </row>
    <row r="10" spans="1:16">
      <c r="A10" s="8">
        <v>2</v>
      </c>
      <c r="B10" s="8">
        <v>2015</v>
      </c>
      <c r="C10" s="13">
        <v>490660.60690225469</v>
      </c>
      <c r="D10" s="13">
        <v>480451.37147991022</v>
      </c>
      <c r="E10" s="13">
        <v>10209.235422344471</v>
      </c>
      <c r="G10" s="7">
        <v>21822.463290766951</v>
      </c>
      <c r="H10" s="7"/>
      <c r="I10" s="7">
        <v>-11613.22786842248</v>
      </c>
      <c r="K10" s="7">
        <v>-22084.448170326385</v>
      </c>
      <c r="M10" s="114">
        <v>327286.52169134468</v>
      </c>
      <c r="O10" s="117">
        <v>1.270223173323326E-2</v>
      </c>
      <c r="P10" s="116">
        <v>-8.7611811364812775E-3</v>
      </c>
    </row>
    <row r="11" spans="1:16">
      <c r="A11" s="8">
        <v>3</v>
      </c>
      <c r="B11" s="8">
        <v>2016</v>
      </c>
      <c r="C11" s="13">
        <v>493187.64577691111</v>
      </c>
      <c r="D11" s="13">
        <v>482280.9355936838</v>
      </c>
      <c r="E11" s="13">
        <v>10906.710183227318</v>
      </c>
      <c r="G11" s="7">
        <v>22531.739857146997</v>
      </c>
      <c r="H11" s="7"/>
      <c r="I11" s="7">
        <v>-11625.029673919678</v>
      </c>
      <c r="K11" s="7">
        <v>-31729.019200863251</v>
      </c>
      <c r="M11" s="114">
        <v>333868.7738099657</v>
      </c>
      <c r="O11" s="117">
        <v>2.0111589333423829E-2</v>
      </c>
      <c r="P11" s="116">
        <v>1.2390541930563215E-2</v>
      </c>
    </row>
    <row r="12" spans="1:16">
      <c r="A12" s="8">
        <v>4</v>
      </c>
      <c r="B12" s="8">
        <v>2017</v>
      </c>
      <c r="C12" s="13">
        <v>516691.41749508405</v>
      </c>
      <c r="D12" s="13">
        <v>504121.10597047117</v>
      </c>
      <c r="E12" s="13">
        <v>12570.311524612887</v>
      </c>
      <c r="G12" s="7">
        <v>23649.571303751803</v>
      </c>
      <c r="H12" s="7"/>
      <c r="I12" s="7">
        <v>-11079.259779138916</v>
      </c>
      <c r="K12" s="7">
        <v>-40258.089784238466</v>
      </c>
      <c r="M12" s="114">
        <v>338559.40422973409</v>
      </c>
      <c r="O12" s="117">
        <v>1.404932352984356E-2</v>
      </c>
      <c r="P12" s="116">
        <v>3.5562089245732009E-2</v>
      </c>
    </row>
    <row r="13" spans="1:16">
      <c r="A13" s="8">
        <v>5</v>
      </c>
      <c r="B13" s="8">
        <v>2018</v>
      </c>
      <c r="C13" s="13">
        <v>623066.48366406176</v>
      </c>
      <c r="D13" s="13">
        <v>566399.55241298978</v>
      </c>
      <c r="E13" s="13">
        <v>56666.931251071976</v>
      </c>
      <c r="G13" s="7">
        <v>24835.288342023105</v>
      </c>
      <c r="H13" s="7"/>
      <c r="I13" s="7">
        <v>31831.642909048871</v>
      </c>
      <c r="K13" s="7">
        <v>-17520.096478498723</v>
      </c>
      <c r="M13" s="114">
        <v>343226.70932959393</v>
      </c>
      <c r="O13" s="117">
        <v>1.3785778925499148E-2</v>
      </c>
      <c r="P13" s="116">
        <v>3.6351156879472324E-2</v>
      </c>
    </row>
    <row r="14" spans="1:16">
      <c r="A14" s="8">
        <v>6</v>
      </c>
      <c r="B14" s="8">
        <v>2019</v>
      </c>
      <c r="C14" s="13">
        <v>665088.35633861029</v>
      </c>
      <c r="D14" s="13">
        <v>607479.5424332181</v>
      </c>
      <c r="E14" s="13">
        <v>57608.813905392191</v>
      </c>
      <c r="G14" s="7">
        <v>25963.783552367484</v>
      </c>
      <c r="H14" s="7"/>
      <c r="I14" s="7">
        <v>31645.030353024707</v>
      </c>
      <c r="K14" s="7">
        <v>3454.8428755030691</v>
      </c>
      <c r="M14" s="114">
        <v>346736.05760733783</v>
      </c>
      <c r="O14" s="117">
        <v>1.0224578048131816E-2</v>
      </c>
      <c r="P14" s="116">
        <v>3.5214604892010781E-2</v>
      </c>
    </row>
    <row r="15" spans="1:16">
      <c r="A15" s="8">
        <v>7</v>
      </c>
      <c r="B15" s="8">
        <v>2020</v>
      </c>
      <c r="C15" s="13">
        <v>678690.73145190906</v>
      </c>
      <c r="D15" s="13">
        <v>621384.87851813482</v>
      </c>
      <c r="E15" s="13">
        <v>57305.852933774237</v>
      </c>
      <c r="G15" s="7">
        <v>26440.303512733924</v>
      </c>
      <c r="H15" s="7"/>
      <c r="I15" s="7">
        <v>30865.549421040312</v>
      </c>
      <c r="K15" s="7">
        <v>22434.234669675185</v>
      </c>
      <c r="M15" s="114">
        <v>350188.77407231554</v>
      </c>
      <c r="O15" s="117">
        <v>9.9577658256926327E-3</v>
      </c>
      <c r="P15" s="116">
        <v>8.3954899471159194E-3</v>
      </c>
    </row>
    <row r="16" spans="1:16">
      <c r="A16" s="8">
        <v>8</v>
      </c>
      <c r="B16" s="8">
        <v>2021</v>
      </c>
      <c r="C16" s="13">
        <v>698862.33807532699</v>
      </c>
      <c r="D16" s="13">
        <v>686072.55792215071</v>
      </c>
      <c r="E16" s="13">
        <v>12789.780153176282</v>
      </c>
      <c r="G16" s="7">
        <v>26969.506275791631</v>
      </c>
      <c r="H16" s="7"/>
      <c r="I16" s="7">
        <v>-14179.72612261535</v>
      </c>
      <c r="K16" s="7">
        <v>14343.681080178729</v>
      </c>
      <c r="M16" s="114">
        <v>349678.29832665622</v>
      </c>
      <c r="O16" s="117">
        <v>-1.4577159048333455E-3</v>
      </c>
      <c r="P16" s="116">
        <v>2.1472719242553673E-2</v>
      </c>
    </row>
    <row r="17" spans="1:16">
      <c r="A17" s="8">
        <v>9</v>
      </c>
      <c r="B17" s="8">
        <v>2022</v>
      </c>
      <c r="C17" s="13">
        <v>867721.18460152275</v>
      </c>
      <c r="D17" s="13">
        <v>808453.97487105464</v>
      </c>
      <c r="E17" s="13">
        <v>59267.209730468108</v>
      </c>
      <c r="G17" s="7">
        <v>27263.563195718165</v>
      </c>
      <c r="H17" s="7"/>
      <c r="I17" s="7">
        <v>32003.646534749943</v>
      </c>
      <c r="K17" s="7">
        <v>31287.526416999604</v>
      </c>
      <c r="M17" s="114">
        <v>352148.8479844369</v>
      </c>
      <c r="O17" s="117">
        <v>7.06520727652582E-3</v>
      </c>
      <c r="P17" s="116">
        <v>3.8381039268566841E-3</v>
      </c>
    </row>
    <row r="18" spans="1:16">
      <c r="A18" s="8">
        <v>10</v>
      </c>
      <c r="B18" s="8">
        <v>2023</v>
      </c>
      <c r="C18" s="13">
        <v>932313.53691137093</v>
      </c>
      <c r="D18" s="13">
        <v>872641.42617472587</v>
      </c>
      <c r="E18" s="13">
        <v>59672.11073664506</v>
      </c>
      <c r="G18" s="7">
        <v>27928.117339532404</v>
      </c>
      <c r="H18" s="7"/>
      <c r="I18" s="7">
        <v>31743.993397112656</v>
      </c>
      <c r="K18" s="7">
        <v>46882.196474179378</v>
      </c>
      <c r="M18" s="114">
        <v>354865.01775281504</v>
      </c>
      <c r="O18" s="117">
        <v>7.7131297856700698E-3</v>
      </c>
      <c r="P18" s="116">
        <v>1.6662045940392334E-2</v>
      </c>
    </row>
    <row r="19" spans="1:16">
      <c r="A19" s="8">
        <v>11</v>
      </c>
      <c r="B19" s="8">
        <v>2024</v>
      </c>
      <c r="C19" s="13">
        <v>961399.36797656026</v>
      </c>
      <c r="D19" s="13">
        <v>950571.74093786592</v>
      </c>
      <c r="E19" s="13">
        <v>10827.627038694336</v>
      </c>
      <c r="G19" s="7">
        <v>28598.932444565711</v>
      </c>
      <c r="H19" s="7"/>
      <c r="I19" s="7">
        <v>-17771.305405871375</v>
      </c>
      <c r="K19" s="7">
        <v>38782.904732965268</v>
      </c>
      <c r="M19" s="114">
        <v>360598.47192756832</v>
      </c>
      <c r="O19" s="117">
        <v>1.6156718436380224E-2</v>
      </c>
      <c r="P19" s="116">
        <v>7.8626272602151381E-3</v>
      </c>
    </row>
    <row r="20" spans="1:16">
      <c r="A20" s="8">
        <v>12</v>
      </c>
      <c r="B20" s="8">
        <v>2025</v>
      </c>
      <c r="C20" s="13">
        <v>1092643.3226616185</v>
      </c>
      <c r="D20" s="13">
        <v>1030479.8024939192</v>
      </c>
      <c r="E20" s="13">
        <v>62163.520167699317</v>
      </c>
      <c r="G20" s="7">
        <v>29480.587012821146</v>
      </c>
      <c r="H20" s="7"/>
      <c r="I20" s="7">
        <v>32682.93315487817</v>
      </c>
      <c r="K20" s="7">
        <v>52604.267156871312</v>
      </c>
      <c r="M20" s="114">
        <v>366574.70238672569</v>
      </c>
      <c r="O20" s="117">
        <v>1.6573088696720362E-2</v>
      </c>
      <c r="P20" s="116">
        <v>1.4255144838373202E-2</v>
      </c>
    </row>
    <row r="21" spans="1:16">
      <c r="A21" s="8">
        <v>13</v>
      </c>
      <c r="B21" s="8">
        <v>2026</v>
      </c>
      <c r="C21" s="13">
        <v>1377278.1554963561</v>
      </c>
      <c r="D21" s="13">
        <v>1365456.2939300321</v>
      </c>
      <c r="E21" s="13">
        <v>11821.86156632402</v>
      </c>
      <c r="G21" s="7">
        <v>30597.762236407503</v>
      </c>
      <c r="H21" s="7"/>
      <c r="I21" s="7">
        <v>-18775.900670083483</v>
      </c>
      <c r="K21" s="7">
        <v>45236.553723087578</v>
      </c>
      <c r="M21" s="114">
        <v>374319.23771846294</v>
      </c>
      <c r="O21" s="117">
        <v>2.11267588333659E-2</v>
      </c>
      <c r="P21" s="116">
        <v>1.6768525378596966E-2</v>
      </c>
    </row>
    <row r="22" spans="1:16">
      <c r="A22" s="8">
        <v>14</v>
      </c>
      <c r="B22" s="8">
        <v>2027</v>
      </c>
      <c r="C22" s="13">
        <v>1504547.5502141349</v>
      </c>
      <c r="D22" s="13">
        <v>1439298.3649081727</v>
      </c>
      <c r="E22" s="13">
        <v>65249.185305962106</v>
      </c>
      <c r="G22" s="7">
        <v>31556.944358489494</v>
      </c>
      <c r="H22" s="7"/>
      <c r="I22" s="7">
        <v>33692.240947472616</v>
      </c>
      <c r="K22" s="7">
        <v>57504.27673439122</v>
      </c>
      <c r="M22" s="114">
        <v>382112.46336494386</v>
      </c>
      <c r="O22" s="117">
        <v>2.0819730489893828E-2</v>
      </c>
      <c r="P22" s="116">
        <v>1.0528382965955041E-2</v>
      </c>
    </row>
    <row r="23" spans="1:16">
      <c r="A23" s="8">
        <v>15</v>
      </c>
      <c r="B23" s="8">
        <v>2028</v>
      </c>
      <c r="C23" s="13">
        <v>1569418.4909172601</v>
      </c>
      <c r="D23" s="13">
        <v>1556777.3636845474</v>
      </c>
      <c r="E23" s="13">
        <v>12641.127232712694</v>
      </c>
      <c r="G23" s="7">
        <v>32732.98129708858</v>
      </c>
      <c r="H23" s="7"/>
      <c r="I23" s="7">
        <v>-20091.854064375886</v>
      </c>
      <c r="K23" s="7">
        <v>50717.443768859412</v>
      </c>
      <c r="M23" s="114">
        <v>391235.28326448053</v>
      </c>
      <c r="O23" s="117">
        <v>2.3874698614119172E-2</v>
      </c>
      <c r="P23" s="116">
        <v>1.339243743172891E-2</v>
      </c>
    </row>
    <row r="24" spans="1:16">
      <c r="A24" s="8">
        <v>16</v>
      </c>
      <c r="B24" s="8">
        <v>2029</v>
      </c>
      <c r="C24" s="13">
        <v>1659933.6978159691</v>
      </c>
      <c r="D24" s="13">
        <v>1590947.5186301477</v>
      </c>
      <c r="E24" s="13">
        <v>68986.179185821442</v>
      </c>
      <c r="G24" s="7">
        <v>33634.993279525879</v>
      </c>
      <c r="H24" s="7"/>
      <c r="I24" s="7">
        <v>35351.185906295563</v>
      </c>
      <c r="K24" s="7">
        <v>61797.787934359498</v>
      </c>
      <c r="M24" s="114">
        <v>397299.89312899113</v>
      </c>
      <c r="O24" s="117">
        <v>1.550118336441253E-2</v>
      </c>
      <c r="P24" s="116">
        <v>1.2055487207403903E-2</v>
      </c>
    </row>
    <row r="25" spans="1:16">
      <c r="A25" s="8">
        <v>17</v>
      </c>
      <c r="B25" s="8">
        <v>2030</v>
      </c>
      <c r="C25" s="13">
        <v>1812113.4160977167</v>
      </c>
      <c r="D25" s="13">
        <v>1742507.6342384988</v>
      </c>
      <c r="E25" s="13">
        <v>69605.78185921791</v>
      </c>
      <c r="G25" s="7">
        <v>34694.336438866681</v>
      </c>
      <c r="H25" s="7"/>
      <c r="I25" s="7">
        <v>34911.445420351229</v>
      </c>
      <c r="K25" s="7">
        <v>71951.36828501361</v>
      </c>
      <c r="M25" s="114">
        <v>405188.78617013991</v>
      </c>
      <c r="O25" s="117">
        <v>1.9856267715097298E-2</v>
      </c>
      <c r="P25" s="116">
        <v>1.1639001231058321E-2</v>
      </c>
    </row>
    <row r="26" spans="1:16">
      <c r="A26" s="8">
        <v>18</v>
      </c>
      <c r="B26" s="8">
        <v>2031</v>
      </c>
      <c r="C26" s="13">
        <v>1897453.0651429603</v>
      </c>
      <c r="D26" s="13">
        <v>1885187.2624323135</v>
      </c>
      <c r="E26" s="13">
        <v>12265.802710646763</v>
      </c>
      <c r="G26" s="7">
        <v>36067.870962953355</v>
      </c>
      <c r="H26" s="7"/>
      <c r="I26" s="7">
        <v>-23802.068252306592</v>
      </c>
      <c r="K26" s="7">
        <v>65527.920572784475</v>
      </c>
      <c r="M26" s="114">
        <v>413841.31669213623</v>
      </c>
      <c r="O26" s="117">
        <v>2.1354318819581275E-2</v>
      </c>
      <c r="P26" s="116">
        <v>1.8235270291221184E-2</v>
      </c>
    </row>
    <row r="27" spans="1:16">
      <c r="A27" s="8">
        <v>19</v>
      </c>
      <c r="B27" s="8">
        <v>2032</v>
      </c>
      <c r="C27" s="13">
        <v>1994502.3325659712</v>
      </c>
      <c r="D27" s="13">
        <v>1920708.0057208205</v>
      </c>
      <c r="E27" s="13">
        <v>73794.326845150674</v>
      </c>
      <c r="G27" s="7">
        <v>37184.443540916924</v>
      </c>
      <c r="H27" s="7"/>
      <c r="I27" s="7">
        <v>36609.88330423375</v>
      </c>
      <c r="K27" s="7">
        <v>74693.605484665168</v>
      </c>
      <c r="M27" s="114">
        <v>422679.02796782926</v>
      </c>
      <c r="O27" s="117">
        <v>2.1355314027931005E-2</v>
      </c>
      <c r="P27" s="116">
        <v>9.6022265241697546E-3</v>
      </c>
    </row>
    <row r="28" spans="1:16">
      <c r="A28" s="8">
        <v>20</v>
      </c>
      <c r="B28" s="8">
        <v>2033</v>
      </c>
      <c r="C28" s="13">
        <v>2125287.1187494332</v>
      </c>
      <c r="D28" s="13">
        <v>2050222.0911429389</v>
      </c>
      <c r="E28" s="13">
        <v>75065.027606494259</v>
      </c>
      <c r="G28" s="7">
        <v>38481.621972448054</v>
      </c>
      <c r="H28" s="7"/>
      <c r="I28" s="7">
        <v>36583.405634046205</v>
      </c>
      <c r="K28" s="7">
        <v>83192.311931172255</v>
      </c>
      <c r="M28" s="114">
        <v>431705.89207190275</v>
      </c>
      <c r="O28" s="117">
        <v>2.1356309413961716E-2</v>
      </c>
      <c r="P28" s="116">
        <v>1.3528666882745455E-2</v>
      </c>
    </row>
    <row r="29" spans="1:16">
      <c r="A29" s="8">
        <v>21</v>
      </c>
      <c r="E29" s="13"/>
    </row>
    <row r="30" spans="1:16">
      <c r="A30" s="8">
        <v>22</v>
      </c>
      <c r="B30" t="s">
        <v>183</v>
      </c>
      <c r="C30" s="13">
        <v>9426389.3245125376</v>
      </c>
      <c r="D30" s="13">
        <v>9062412.1581548844</v>
      </c>
      <c r="E30" s="13">
        <v>363977.16635765409</v>
      </c>
      <c r="G30" s="7">
        <v>280784.85442648176</v>
      </c>
      <c r="H30" s="7"/>
      <c r="I30" s="7">
        <v>83192.311931172255</v>
      </c>
    </row>
    <row r="31" spans="1:16">
      <c r="A31" s="8">
        <v>23</v>
      </c>
      <c r="B31" t="s">
        <v>184</v>
      </c>
      <c r="C31" s="13">
        <v>943724.69197458774</v>
      </c>
      <c r="D31" s="13">
        <v>907285.05136761302</v>
      </c>
      <c r="E31" s="13">
        <v>36439.640606974761</v>
      </c>
      <c r="G31" s="7">
        <v>28110.827076247879</v>
      </c>
      <c r="H31" s="7"/>
      <c r="I31" s="7">
        <v>8328.8135307268712</v>
      </c>
    </row>
    <row r="32" spans="1:16">
      <c r="A32" s="8">
        <v>24</v>
      </c>
      <c r="E32" s="118"/>
    </row>
    <row r="33" spans="1:7">
      <c r="A33" s="8">
        <v>25</v>
      </c>
      <c r="B33" s="5"/>
      <c r="C33" s="119"/>
      <c r="D33" s="119"/>
      <c r="E33" s="120"/>
    </row>
    <row r="34" spans="1:7">
      <c r="A34" s="8">
        <v>26</v>
      </c>
      <c r="B34" s="121" t="s">
        <v>185</v>
      </c>
      <c r="C34" s="122"/>
      <c r="D34" s="122"/>
      <c r="E34" s="122"/>
      <c r="F34" s="122"/>
      <c r="G34" s="123">
        <v>19773.3503736979</v>
      </c>
    </row>
    <row r="35" spans="1:7" ht="17.25">
      <c r="A35" s="8">
        <v>27</v>
      </c>
      <c r="B35" s="124" t="s">
        <v>186</v>
      </c>
      <c r="C35" s="5"/>
      <c r="D35" s="5"/>
      <c r="E35" s="5"/>
      <c r="F35" s="5"/>
      <c r="G35" s="125">
        <v>292472.51291411603</v>
      </c>
    </row>
    <row r="36" spans="1:7">
      <c r="A36" s="8">
        <v>28</v>
      </c>
      <c r="B36" s="124" t="s">
        <v>187</v>
      </c>
      <c r="C36" s="5"/>
      <c r="D36" s="5"/>
      <c r="E36" s="5"/>
      <c r="F36" s="5"/>
      <c r="G36" s="126">
        <v>67.607551139358876</v>
      </c>
    </row>
    <row r="37" spans="1:7">
      <c r="A37" s="8">
        <v>29</v>
      </c>
      <c r="B37" s="124" t="s">
        <v>188</v>
      </c>
      <c r="C37" s="5"/>
      <c r="D37" s="5"/>
      <c r="E37" s="5"/>
      <c r="F37" s="5"/>
      <c r="G37" s="127">
        <v>-5.1582561617362051E-3</v>
      </c>
    </row>
    <row r="38" spans="1:7">
      <c r="A38" s="8">
        <v>30</v>
      </c>
      <c r="B38" s="128" t="s">
        <v>189</v>
      </c>
      <c r="C38" s="129"/>
      <c r="D38" s="129"/>
      <c r="E38" s="129"/>
      <c r="F38" s="129"/>
      <c r="G38" s="130">
        <v>67.25881407211439</v>
      </c>
    </row>
    <row r="39" spans="1:7">
      <c r="A39" s="8">
        <v>31</v>
      </c>
    </row>
    <row r="40" spans="1:7">
      <c r="A40" s="8">
        <v>32</v>
      </c>
      <c r="B40" t="s">
        <v>190</v>
      </c>
    </row>
  </sheetData>
  <mergeCells count="2">
    <mergeCell ref="C5:E5"/>
    <mergeCell ref="O5:P5"/>
  </mergeCells>
  <printOptions horizontalCentered="1"/>
  <pageMargins left="0.7" right="0.7" top="0.75" bottom="0.75" header="0.3" footer="0.3"/>
  <pageSetup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4"/>
  <sheetViews>
    <sheetView topLeftCell="A4" zoomScale="110" zoomScaleNormal="110" workbookViewId="0">
      <selection activeCell="B37" sqref="B37"/>
    </sheetView>
  </sheetViews>
  <sheetFormatPr defaultRowHeight="15"/>
  <cols>
    <col min="1" max="1" width="4.7109375" bestFit="1" customWidth="1"/>
    <col min="2" max="2" width="26" bestFit="1" customWidth="1"/>
    <col min="3" max="3" width="13.140625" bestFit="1" customWidth="1"/>
    <col min="4" max="4" width="12.5703125" bestFit="1" customWidth="1"/>
    <col min="5" max="5" width="13.42578125" bestFit="1" customWidth="1"/>
    <col min="6" max="6" width="16.7109375" bestFit="1" customWidth="1"/>
    <col min="7" max="7" width="15.28515625" bestFit="1" customWidth="1"/>
    <col min="8" max="8" width="14.42578125" bestFit="1" customWidth="1"/>
    <col min="9" max="11" width="13.7109375" bestFit="1" customWidth="1"/>
    <col min="12" max="12" width="13.42578125" bestFit="1" customWidth="1"/>
    <col min="13" max="13" width="12.5703125" bestFit="1" customWidth="1"/>
    <col min="14" max="15" width="13.42578125" bestFit="1" customWidth="1"/>
    <col min="16" max="16" width="13" customWidth="1"/>
  </cols>
  <sheetData>
    <row r="1" spans="1:16">
      <c r="P1" s="32" t="s">
        <v>50</v>
      </c>
    </row>
    <row r="2" spans="1:16">
      <c r="P2" s="31" t="s">
        <v>49</v>
      </c>
    </row>
    <row r="4" spans="1:16">
      <c r="A4" s="134" t="s">
        <v>48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</row>
    <row r="5" spans="1:16">
      <c r="A5" s="134" t="s">
        <v>47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</row>
    <row r="7" spans="1:16">
      <c r="C7" s="133" t="s">
        <v>46</v>
      </c>
      <c r="D7" s="133"/>
      <c r="E7" s="133"/>
    </row>
    <row r="8" spans="1:16" s="16" customFormat="1" ht="60.75" thickBot="1">
      <c r="A8" s="30" t="s">
        <v>45</v>
      </c>
      <c r="B8" s="30" t="s">
        <v>44</v>
      </c>
      <c r="C8" s="30" t="s">
        <v>43</v>
      </c>
      <c r="D8" s="30" t="s">
        <v>6</v>
      </c>
      <c r="E8" s="30" t="s">
        <v>9</v>
      </c>
      <c r="F8" s="30" t="s">
        <v>43</v>
      </c>
      <c r="G8" s="30" t="s">
        <v>42</v>
      </c>
      <c r="H8" s="30" t="s">
        <v>41</v>
      </c>
      <c r="I8" s="30" t="s">
        <v>40</v>
      </c>
      <c r="J8" s="30" t="s">
        <v>39</v>
      </c>
      <c r="K8" s="30" t="s">
        <v>38</v>
      </c>
      <c r="L8" s="30" t="s">
        <v>37</v>
      </c>
      <c r="M8" s="30" t="s">
        <v>36</v>
      </c>
      <c r="N8" s="30" t="s">
        <v>35</v>
      </c>
      <c r="O8" s="30" t="s">
        <v>34</v>
      </c>
      <c r="P8" s="30" t="s">
        <v>33</v>
      </c>
    </row>
    <row r="9" spans="1:16" s="16" customFormat="1" ht="15.75">
      <c r="A9" s="29"/>
      <c r="B9" s="29" t="s">
        <v>32</v>
      </c>
      <c r="C9" s="29" t="s">
        <v>31</v>
      </c>
      <c r="D9" s="29" t="s">
        <v>30</v>
      </c>
      <c r="E9" s="29" t="s">
        <v>29</v>
      </c>
      <c r="F9" s="29" t="s">
        <v>28</v>
      </c>
      <c r="G9" s="29" t="s">
        <v>27</v>
      </c>
      <c r="H9" s="29" t="s">
        <v>26</v>
      </c>
      <c r="I9" s="29" t="s">
        <v>25</v>
      </c>
      <c r="J9" s="29" t="s">
        <v>24</v>
      </c>
      <c r="K9" s="29" t="s">
        <v>23</v>
      </c>
      <c r="L9" s="29" t="s">
        <v>22</v>
      </c>
      <c r="M9" s="29" t="s">
        <v>21</v>
      </c>
      <c r="N9" s="29" t="s">
        <v>20</v>
      </c>
      <c r="O9" s="29" t="s">
        <v>19</v>
      </c>
      <c r="P9" s="29" t="s">
        <v>18</v>
      </c>
    </row>
    <row r="10" spans="1:16" s="16" customFormat="1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</row>
    <row r="11" spans="1:16" s="16" customFormat="1">
      <c r="A11" s="8">
        <v>1</v>
      </c>
      <c r="B11" s="18" t="s">
        <v>17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</row>
    <row r="12" spans="1:16" s="16" customFormat="1">
      <c r="A12" s="8">
        <f t="shared" ref="A12:A38" si="0">+A11+1</f>
        <v>2</v>
      </c>
      <c r="B12" s="26" t="s">
        <v>16</v>
      </c>
      <c r="C12" s="28">
        <v>59964313.00999999</v>
      </c>
      <c r="D12" s="28"/>
      <c r="E12" s="28"/>
      <c r="F12" s="28"/>
    </row>
    <row r="13" spans="1:16" s="16" customFormat="1">
      <c r="A13" s="8">
        <f t="shared" si="0"/>
        <v>3</v>
      </c>
      <c r="B13" s="26" t="s">
        <v>15</v>
      </c>
      <c r="C13" s="27">
        <v>0.25</v>
      </c>
      <c r="D13" s="27"/>
      <c r="E13" s="27"/>
      <c r="F13" s="17"/>
    </row>
    <row r="14" spans="1:16" s="16" customFormat="1">
      <c r="A14" s="8">
        <f t="shared" si="0"/>
        <v>4</v>
      </c>
      <c r="B14" s="26" t="s">
        <v>14</v>
      </c>
      <c r="C14" s="20">
        <f>C12*C13</f>
        <v>14991078.252499998</v>
      </c>
      <c r="D14" s="20"/>
      <c r="E14" s="20"/>
      <c r="F14" s="17"/>
    </row>
    <row r="15" spans="1:16" s="16" customFormat="1">
      <c r="A15" s="8">
        <f t="shared" si="0"/>
        <v>5</v>
      </c>
      <c r="F15" s="17"/>
    </row>
    <row r="16" spans="1:16" s="16" customFormat="1">
      <c r="A16" s="8">
        <f t="shared" si="0"/>
        <v>6</v>
      </c>
      <c r="B16" s="25" t="s">
        <v>13</v>
      </c>
      <c r="F16" s="17"/>
    </row>
    <row r="17" spans="1:16" s="16" customFormat="1">
      <c r="A17" s="8">
        <f t="shared" si="0"/>
        <v>7</v>
      </c>
      <c r="B17" s="11" t="s">
        <v>5</v>
      </c>
      <c r="C17" s="20">
        <f>SUM(D17:E17)</f>
        <v>74605368.810000047</v>
      </c>
      <c r="D17" s="24">
        <f>'[3]JPUD Plant'!C42</f>
        <v>8922015.209999999</v>
      </c>
      <c r="E17" s="24">
        <f>'[3]JPUD Plant'!C43</f>
        <v>65683353.600000054</v>
      </c>
      <c r="F17" s="17"/>
    </row>
    <row r="18" spans="1:16" s="16" customFormat="1" ht="17.25">
      <c r="A18" s="8">
        <f t="shared" si="0"/>
        <v>8</v>
      </c>
      <c r="B18" s="11" t="s">
        <v>4</v>
      </c>
      <c r="C18" s="23">
        <f>SUM(D18:E18)</f>
        <v>-28839694.79000004</v>
      </c>
      <c r="D18" s="22">
        <f>-'[3]JPUD Plant'!D42</f>
        <v>-3546376.7299999995</v>
      </c>
      <c r="E18" s="22">
        <f>-'[3]JPUD Plant'!D43</f>
        <v>-25293318.06000004</v>
      </c>
      <c r="F18" s="17"/>
    </row>
    <row r="19" spans="1:16" s="16" customFormat="1">
      <c r="A19" s="8">
        <f t="shared" si="0"/>
        <v>9</v>
      </c>
      <c r="B19" s="11" t="s">
        <v>3</v>
      </c>
      <c r="C19" s="20">
        <f>SUM(D19:E19)</f>
        <v>45765674.020000011</v>
      </c>
      <c r="D19" s="21">
        <f>SUM(D17:D18)</f>
        <v>5375638.4799999995</v>
      </c>
      <c r="E19" s="21">
        <f>SUM(E17:E18)</f>
        <v>40390035.540000014</v>
      </c>
      <c r="F19" s="17"/>
    </row>
    <row r="20" spans="1:16" s="16" customFormat="1">
      <c r="A20" s="8">
        <f t="shared" si="0"/>
        <v>10</v>
      </c>
      <c r="B20" t="s">
        <v>12</v>
      </c>
      <c r="C20" s="20"/>
      <c r="D20" s="10">
        <f>D19/SUM(E$19,D$19)</f>
        <v>0.11746005265105015</v>
      </c>
      <c r="E20" s="9">
        <f>E19/SUM(E$19,D$19)</f>
        <v>0.88253994734894992</v>
      </c>
      <c r="F20" s="17"/>
    </row>
    <row r="21" spans="1:16" s="16" customFormat="1">
      <c r="A21" s="8">
        <f t="shared" si="0"/>
        <v>11</v>
      </c>
      <c r="B21" t="s">
        <v>11</v>
      </c>
      <c r="C21" s="20">
        <f>C14</f>
        <v>14991078.252499998</v>
      </c>
      <c r="D21" s="19">
        <f>$C$21*D20</f>
        <v>1760852.8408346626</v>
      </c>
      <c r="E21" s="19">
        <f>$C$21*E20</f>
        <v>13230225.411665335</v>
      </c>
      <c r="F21" s="17"/>
    </row>
    <row r="22" spans="1:16" s="16" customFormat="1">
      <c r="A22" s="8">
        <f t="shared" si="0"/>
        <v>12</v>
      </c>
      <c r="F22" s="17"/>
    </row>
    <row r="23" spans="1:16" s="16" customFormat="1">
      <c r="A23" s="8">
        <f t="shared" si="0"/>
        <v>13</v>
      </c>
      <c r="B23" s="18" t="s">
        <v>10</v>
      </c>
      <c r="F23" s="17"/>
    </row>
    <row r="24" spans="1:16">
      <c r="A24" s="8">
        <f t="shared" si="0"/>
        <v>14</v>
      </c>
      <c r="B24" s="14" t="s">
        <v>9</v>
      </c>
      <c r="C24" s="14"/>
      <c r="D24" s="14"/>
      <c r="E24" s="14"/>
    </row>
    <row r="25" spans="1:16">
      <c r="A25" s="8">
        <f t="shared" si="0"/>
        <v>15</v>
      </c>
      <c r="B25" s="11" t="s">
        <v>5</v>
      </c>
      <c r="F25" s="7">
        <f>'[3]2011 GRC Allocated Ratebase'!E55-F32</f>
        <v>2873557373.994164</v>
      </c>
      <c r="G25" s="7">
        <f>'[3]2011 GRC Allocated Ratebase'!F55-G32</f>
        <v>1877694493.4489975</v>
      </c>
      <c r="H25" s="7">
        <f>'[3]2011 GRC Allocated Ratebase'!G55-H32</f>
        <v>353147029.35368353</v>
      </c>
      <c r="I25" s="7">
        <f>'[3]2011 GRC Allocated Ratebase'!H55-I32</f>
        <v>268982724.83388561</v>
      </c>
      <c r="J25" s="7">
        <f>'[3]2011 GRC Allocated Ratebase'!I55-J32</f>
        <v>117261663.29818814</v>
      </c>
      <c r="K25" s="7">
        <f>'[3]2011 GRC Allocated Ratebase'!J55-K32</f>
        <v>126778248.28998038</v>
      </c>
      <c r="L25" s="7">
        <f>'[3]2011 GRC Allocated Ratebase'!K55-L32</f>
        <v>36967690.056192003</v>
      </c>
      <c r="M25" s="7">
        <f>'[3]2011 GRC Allocated Ratebase'!L55-M32</f>
        <v>12310302.167489491</v>
      </c>
      <c r="N25" s="7">
        <f>'[3]2011 GRC Allocated Ratebase'!M55-N32</f>
        <v>8975782.6975570992</v>
      </c>
      <c r="O25" s="7">
        <f>'[3]2011 GRC Allocated Ratebase'!N55-O32</f>
        <v>67863140.780171394</v>
      </c>
      <c r="P25" s="7">
        <f>'[3]2011 GRC Allocated Ratebase'!O55-P32</f>
        <v>3576299.0680197165</v>
      </c>
    </row>
    <row r="26" spans="1:16" ht="17.25">
      <c r="A26" s="8">
        <f t="shared" si="0"/>
        <v>16</v>
      </c>
      <c r="B26" s="11" t="s">
        <v>4</v>
      </c>
      <c r="F26" s="15">
        <f>'[3]2011 GRC Allocated Ratebase'!E117-F33</f>
        <v>-1043566142.7949973</v>
      </c>
      <c r="G26" s="15">
        <f>'[3]2011 GRC Allocated Ratebase'!F117-G33</f>
        <v>-693854424.564062</v>
      </c>
      <c r="H26" s="15">
        <f>'[3]2011 GRC Allocated Ratebase'!G117-H33</f>
        <v>-122545714.80892678</v>
      </c>
      <c r="I26" s="15">
        <f>'[3]2011 GRC Allocated Ratebase'!H117-I33</f>
        <v>-92111948.230374411</v>
      </c>
      <c r="J26" s="15">
        <f>'[3]2011 GRC Allocated Ratebase'!I117-J33</f>
        <v>-39514282.428008534</v>
      </c>
      <c r="K26" s="15">
        <f>'[3]2011 GRC Allocated Ratebase'!J117-K33</f>
        <v>-42834552.201430514</v>
      </c>
      <c r="L26" s="15">
        <f>'[3]2011 GRC Allocated Ratebase'!K117-L33</f>
        <v>-13697162.259959668</v>
      </c>
      <c r="M26" s="15">
        <f>'[3]2011 GRC Allocated Ratebase'!L117-M33</f>
        <v>-4262277.4844357464</v>
      </c>
      <c r="N26" s="15">
        <f>'[3]2011 GRC Allocated Ratebase'!M117-N33</f>
        <v>-4225436.4540831149</v>
      </c>
      <c r="O26" s="15">
        <f>'[3]2011 GRC Allocated Ratebase'!N117-O33</f>
        <v>-28498113.887204614</v>
      </c>
      <c r="P26" s="15">
        <f>'[3]2011 GRC Allocated Ratebase'!O117-P33</f>
        <v>-2022230.4765121113</v>
      </c>
    </row>
    <row r="27" spans="1:16">
      <c r="A27" s="8">
        <f t="shared" si="0"/>
        <v>17</v>
      </c>
      <c r="B27" s="11" t="s">
        <v>3</v>
      </c>
      <c r="F27" s="7">
        <f t="shared" ref="F27:P27" si="1">SUM(F25:F26)</f>
        <v>1829991231.1991668</v>
      </c>
      <c r="G27" s="7">
        <f t="shared" si="1"/>
        <v>1183840068.8849354</v>
      </c>
      <c r="H27" s="7">
        <f t="shared" si="1"/>
        <v>230601314.54475677</v>
      </c>
      <c r="I27" s="7">
        <f t="shared" si="1"/>
        <v>176870776.60351121</v>
      </c>
      <c r="J27" s="7">
        <f t="shared" si="1"/>
        <v>77747380.870179594</v>
      </c>
      <c r="K27" s="7">
        <f t="shared" si="1"/>
        <v>83943696.088549867</v>
      </c>
      <c r="L27" s="7">
        <f t="shared" si="1"/>
        <v>23270527.796232335</v>
      </c>
      <c r="M27" s="7">
        <f t="shared" si="1"/>
        <v>8048024.683053745</v>
      </c>
      <c r="N27" s="7">
        <f t="shared" si="1"/>
        <v>4750346.2434739843</v>
      </c>
      <c r="O27" s="7">
        <f t="shared" si="1"/>
        <v>39365026.892966777</v>
      </c>
      <c r="P27" s="7">
        <f t="shared" si="1"/>
        <v>1554068.5915076053</v>
      </c>
    </row>
    <row r="28" spans="1:16">
      <c r="A28" s="8">
        <f t="shared" si="0"/>
        <v>18</v>
      </c>
      <c r="B28" t="s">
        <v>8</v>
      </c>
      <c r="F28" s="9"/>
      <c r="G28" s="9">
        <f t="shared" ref="G28:P28" si="2">G27/$F27</f>
        <v>0.64691024126338692</v>
      </c>
      <c r="H28" s="9">
        <f t="shared" si="2"/>
        <v>0.12601225110442035</v>
      </c>
      <c r="I28" s="9">
        <f t="shared" si="2"/>
        <v>9.665116072037698E-2</v>
      </c>
      <c r="J28" s="9">
        <f t="shared" si="2"/>
        <v>4.2485111155004203E-2</v>
      </c>
      <c r="K28" s="9">
        <f t="shared" si="2"/>
        <v>4.5871091979792042E-2</v>
      </c>
      <c r="L28" s="9">
        <f t="shared" si="2"/>
        <v>1.2716196339904588E-2</v>
      </c>
      <c r="M28" s="9">
        <f t="shared" si="2"/>
        <v>4.3978487688052965E-3</v>
      </c>
      <c r="N28" s="9">
        <f t="shared" si="2"/>
        <v>2.5958300578091576E-3</v>
      </c>
      <c r="O28" s="9">
        <f t="shared" si="2"/>
        <v>2.1511046731722012E-2</v>
      </c>
      <c r="P28" s="9">
        <f t="shared" si="2"/>
        <v>8.4922187877875597E-4</v>
      </c>
    </row>
    <row r="29" spans="1:16">
      <c r="A29" s="8">
        <f t="shared" si="0"/>
        <v>19</v>
      </c>
      <c r="B29" t="s">
        <v>7</v>
      </c>
      <c r="D29" s="7"/>
      <c r="E29" s="7">
        <f>E21</f>
        <v>13230225.411665335</v>
      </c>
      <c r="G29" s="7">
        <f t="shared" ref="G29:P29" si="3">G28*$E21</f>
        <v>8558768.313029414</v>
      </c>
      <c r="H29" s="7">
        <f t="shared" si="3"/>
        <v>1667170.4867428553</v>
      </c>
      <c r="I29" s="7">
        <f t="shared" si="3"/>
        <v>1278716.6426296821</v>
      </c>
      <c r="J29" s="7">
        <f t="shared" si="3"/>
        <v>562087.59722036298</v>
      </c>
      <c r="K29" s="7">
        <f t="shared" si="3"/>
        <v>606884.88677188265</v>
      </c>
      <c r="L29" s="7">
        <f t="shared" si="3"/>
        <v>168238.14395593142</v>
      </c>
      <c r="M29" s="7">
        <f t="shared" si="3"/>
        <v>58184.530537708939</v>
      </c>
      <c r="N29" s="7">
        <f t="shared" si="3"/>
        <v>34343.416795191413</v>
      </c>
      <c r="O29" s="7">
        <f t="shared" si="3"/>
        <v>284595.99710154912</v>
      </c>
      <c r="P29" s="7">
        <f t="shared" si="3"/>
        <v>11235.396880760876</v>
      </c>
    </row>
    <row r="30" spans="1:16">
      <c r="A30" s="8">
        <f t="shared" si="0"/>
        <v>20</v>
      </c>
    </row>
    <row r="31" spans="1:16">
      <c r="A31" s="8">
        <f t="shared" si="0"/>
        <v>21</v>
      </c>
      <c r="B31" s="14" t="s">
        <v>6</v>
      </c>
    </row>
    <row r="32" spans="1:16">
      <c r="A32" s="8">
        <f t="shared" si="0"/>
        <v>22</v>
      </c>
      <c r="B32" s="11" t="s">
        <v>5</v>
      </c>
      <c r="F32" s="13">
        <f>'[3]2011 GRC Allocated Ratebase'!E29+'[3]2011 GRC Allocated Ratebase'!E32+'[3]2011 GRC Allocated Ratebase'!E35+'[3]2011 GRC Allocated Ratebase'!E37+'[3]2011 GRC Allocated Ratebase'!E40+'[3]2011 GRC Allocated Ratebase'!E42+'[3]2011 GRC Allocated Ratebase'!E45</f>
        <v>582841970.48999989</v>
      </c>
      <c r="G32" s="13">
        <f>'[3]2011 GRC Allocated Ratebase'!F29+'[3]2011 GRC Allocated Ratebase'!F32+'[3]2011 GRC Allocated Ratebase'!F35+'[3]2011 GRC Allocated Ratebase'!F37+'[3]2011 GRC Allocated Ratebase'!F40+'[3]2011 GRC Allocated Ratebase'!F42+'[3]2011 GRC Allocated Ratebase'!F45</f>
        <v>285241956.64519405</v>
      </c>
      <c r="H32" s="13">
        <f>'[3]2011 GRC Allocated Ratebase'!G29+'[3]2011 GRC Allocated Ratebase'!G32+'[3]2011 GRC Allocated Ratebase'!G35+'[3]2011 GRC Allocated Ratebase'!G37+'[3]2011 GRC Allocated Ratebase'!G40+'[3]2011 GRC Allocated Ratebase'!G42+'[3]2011 GRC Allocated Ratebase'!G45</f>
        <v>64570036.957191288</v>
      </c>
      <c r="I32" s="13">
        <f>'[3]2011 GRC Allocated Ratebase'!H29+'[3]2011 GRC Allocated Ratebase'!H32+'[3]2011 GRC Allocated Ratebase'!H35+'[3]2011 GRC Allocated Ratebase'!H37+'[3]2011 GRC Allocated Ratebase'!H40+'[3]2011 GRC Allocated Ratebase'!H42+'[3]2011 GRC Allocated Ratebase'!H45</f>
        <v>71573678.682412505</v>
      </c>
      <c r="J32" s="13">
        <f>'[3]2011 GRC Allocated Ratebase'!I29+'[3]2011 GRC Allocated Ratebase'!I32+'[3]2011 GRC Allocated Ratebase'!I35+'[3]2011 GRC Allocated Ratebase'!I37+'[3]2011 GRC Allocated Ratebase'!I40+'[3]2011 GRC Allocated Ratebase'!I42+'[3]2011 GRC Allocated Ratebase'!I45</f>
        <v>47960386.42384474</v>
      </c>
      <c r="K32" s="13">
        <f>'[3]2011 GRC Allocated Ratebase'!J29+'[3]2011 GRC Allocated Ratebase'!J32+'[3]2011 GRC Allocated Ratebase'!J35+'[3]2011 GRC Allocated Ratebase'!J37+'[3]2011 GRC Allocated Ratebase'!J40+'[3]2011 GRC Allocated Ratebase'!J42+'[3]2011 GRC Allocated Ratebase'!J45</f>
        <v>33043739.754995074</v>
      </c>
      <c r="L32" s="13">
        <f>'[3]2011 GRC Allocated Ratebase'!K29+'[3]2011 GRC Allocated Ratebase'!K32+'[3]2011 GRC Allocated Ratebase'!K35+'[3]2011 GRC Allocated Ratebase'!K37+'[3]2011 GRC Allocated Ratebase'!K40+'[3]2011 GRC Allocated Ratebase'!K42+'[3]2011 GRC Allocated Ratebase'!K45</f>
        <v>17599964.610347219</v>
      </c>
      <c r="M32" s="13">
        <f>'[3]2011 GRC Allocated Ratebase'!L29+'[3]2011 GRC Allocated Ratebase'!L32+'[3]2011 GRC Allocated Ratebase'!L35+'[3]2011 GRC Allocated Ratebase'!L37+'[3]2011 GRC Allocated Ratebase'!L40+'[3]2011 GRC Allocated Ratebase'!L42+'[3]2011 GRC Allocated Ratebase'!L45</f>
        <v>12964453.863356486</v>
      </c>
      <c r="N32" s="13">
        <f>'[3]2011 GRC Allocated Ratebase'!M29+'[3]2011 GRC Allocated Ratebase'!M32+'[3]2011 GRC Allocated Ratebase'!M35+'[3]2011 GRC Allocated Ratebase'!M37+'[3]2011 GRC Allocated Ratebase'!M40+'[3]2011 GRC Allocated Ratebase'!M42+'[3]2011 GRC Allocated Ratebase'!M45</f>
        <v>44387745.311653435</v>
      </c>
      <c r="O32" s="13">
        <f>'[3]2011 GRC Allocated Ratebase'!N29+'[3]2011 GRC Allocated Ratebase'!N32+'[3]2011 GRC Allocated Ratebase'!N35+'[3]2011 GRC Allocated Ratebase'!N37+'[3]2011 GRC Allocated Ratebase'!N40+'[3]2011 GRC Allocated Ratebase'!N42+'[3]2011 GRC Allocated Ratebase'!N45</f>
        <v>1994122.6333618714</v>
      </c>
      <c r="P32" s="13">
        <f>'[3]2011 GRC Allocated Ratebase'!O29+'[3]2011 GRC Allocated Ratebase'!O32+'[3]2011 GRC Allocated Ratebase'!O35+'[3]2011 GRC Allocated Ratebase'!O37+'[3]2011 GRC Allocated Ratebase'!O40+'[3]2011 GRC Allocated Ratebase'!O42+'[3]2011 GRC Allocated Ratebase'!O45</f>
        <v>3505885.6076431838</v>
      </c>
    </row>
    <row r="33" spans="1:16" ht="17.25">
      <c r="A33" s="8">
        <f t="shared" si="0"/>
        <v>23</v>
      </c>
      <c r="B33" s="11" t="s">
        <v>4</v>
      </c>
      <c r="F33" s="12">
        <f>'[3]2011 GRC Allocated Ratebase'!E94+'[3]2011 GRC Allocated Ratebase'!E97+'[3]2011 GRC Allocated Ratebase'!E100+'[3]2011 GRC Allocated Ratebase'!E102+'[3]2011 GRC Allocated Ratebase'!E105+'[3]2011 GRC Allocated Ratebase'!E107+'[3]2011 GRC Allocated Ratebase'!E110</f>
        <v>-171404863.2700001</v>
      </c>
      <c r="G33" s="12">
        <f>'[3]2011 GRC Allocated Ratebase'!F94+'[3]2011 GRC Allocated Ratebase'!F97+'[3]2011 GRC Allocated Ratebase'!F100+'[3]2011 GRC Allocated Ratebase'!F102+'[3]2011 GRC Allocated Ratebase'!F105+'[3]2011 GRC Allocated Ratebase'!F107+'[3]2011 GRC Allocated Ratebase'!F110</f>
        <v>-83885274.31635201</v>
      </c>
      <c r="H33" s="12">
        <f>'[3]2011 GRC Allocated Ratebase'!G94+'[3]2011 GRC Allocated Ratebase'!G97+'[3]2011 GRC Allocated Ratebase'!G100+'[3]2011 GRC Allocated Ratebase'!G102+'[3]2011 GRC Allocated Ratebase'!G105+'[3]2011 GRC Allocated Ratebase'!G107+'[3]2011 GRC Allocated Ratebase'!G110</f>
        <v>-18989055.209393367</v>
      </c>
      <c r="I33" s="12">
        <f>'[3]2011 GRC Allocated Ratebase'!H94+'[3]2011 GRC Allocated Ratebase'!H97+'[3]2011 GRC Allocated Ratebase'!H100+'[3]2011 GRC Allocated Ratebase'!H102+'[3]2011 GRC Allocated Ratebase'!H105+'[3]2011 GRC Allocated Ratebase'!H107+'[3]2011 GRC Allocated Ratebase'!H110</f>
        <v>-21048718.5711351</v>
      </c>
      <c r="J33" s="12">
        <f>'[3]2011 GRC Allocated Ratebase'!I94+'[3]2011 GRC Allocated Ratebase'!I97+'[3]2011 GRC Allocated Ratebase'!I100+'[3]2011 GRC Allocated Ratebase'!I102+'[3]2011 GRC Allocated Ratebase'!I105+'[3]2011 GRC Allocated Ratebase'!I107+'[3]2011 GRC Allocated Ratebase'!I110</f>
        <v>-14104412.334005935</v>
      </c>
      <c r="K33" s="12">
        <f>'[3]2011 GRC Allocated Ratebase'!J94+'[3]2011 GRC Allocated Ratebase'!J97+'[3]2011 GRC Allocated Ratebase'!J100+'[3]2011 GRC Allocated Ratebase'!J102+'[3]2011 GRC Allocated Ratebase'!J105+'[3]2011 GRC Allocated Ratebase'!J107+'[3]2011 GRC Allocated Ratebase'!J110</f>
        <v>-9717655.8679752387</v>
      </c>
      <c r="L33" s="12">
        <f>'[3]2011 GRC Allocated Ratebase'!K94+'[3]2011 GRC Allocated Ratebase'!K97+'[3]2011 GRC Allocated Ratebase'!K100+'[3]2011 GRC Allocated Ratebase'!K102+'[3]2011 GRC Allocated Ratebase'!K105+'[3]2011 GRC Allocated Ratebase'!K107+'[3]2011 GRC Allocated Ratebase'!K110</f>
        <v>-5175879.0209586769</v>
      </c>
      <c r="M33" s="12">
        <f>'[3]2011 GRC Allocated Ratebase'!L94+'[3]2011 GRC Allocated Ratebase'!L97+'[3]2011 GRC Allocated Ratebase'!L100+'[3]2011 GRC Allocated Ratebase'!L102+'[3]2011 GRC Allocated Ratebase'!L105+'[3]2011 GRC Allocated Ratebase'!L107+'[3]2011 GRC Allocated Ratebase'!L110</f>
        <v>-3812646.5737370406</v>
      </c>
      <c r="N33" s="12">
        <f>'[3]2011 GRC Allocated Ratebase'!M94+'[3]2011 GRC Allocated Ratebase'!M97+'[3]2011 GRC Allocated Ratebase'!M100+'[3]2011 GRC Allocated Ratebase'!M102+'[3]2011 GRC Allocated Ratebase'!M105+'[3]2011 GRC Allocated Ratebase'!M107+'[3]2011 GRC Allocated Ratebase'!M110</f>
        <v>-13053753.506479993</v>
      </c>
      <c r="O33" s="12">
        <f>'[3]2011 GRC Allocated Ratebase'!N94+'[3]2011 GRC Allocated Ratebase'!N97+'[3]2011 GRC Allocated Ratebase'!N100+'[3]2011 GRC Allocated Ratebase'!N102+'[3]2011 GRC Allocated Ratebase'!N105+'[3]2011 GRC Allocated Ratebase'!N107+'[3]2011 GRC Allocated Ratebase'!N110</f>
        <v>-586440.8100666604</v>
      </c>
      <c r="P33" s="12">
        <f>'[3]2011 GRC Allocated Ratebase'!O94+'[3]2011 GRC Allocated Ratebase'!O97+'[3]2011 GRC Allocated Ratebase'!O100+'[3]2011 GRC Allocated Ratebase'!O102+'[3]2011 GRC Allocated Ratebase'!O105+'[3]2011 GRC Allocated Ratebase'!O107+'[3]2011 GRC Allocated Ratebase'!O110</f>
        <v>-1031027.059896078</v>
      </c>
    </row>
    <row r="34" spans="1:16">
      <c r="A34" s="8">
        <f t="shared" si="0"/>
        <v>24</v>
      </c>
      <c r="B34" s="11" t="s">
        <v>3</v>
      </c>
      <c r="F34" s="7">
        <f t="shared" ref="F34:P34" si="4">SUM(F32:F33)</f>
        <v>411437107.21999979</v>
      </c>
      <c r="G34" s="7">
        <f t="shared" si="4"/>
        <v>201356682.32884204</v>
      </c>
      <c r="H34" s="7">
        <f t="shared" si="4"/>
        <v>45580981.747797921</v>
      </c>
      <c r="I34" s="7">
        <f t="shared" si="4"/>
        <v>50524960.111277401</v>
      </c>
      <c r="J34" s="7">
        <f t="shared" si="4"/>
        <v>33855974.089838803</v>
      </c>
      <c r="K34" s="7">
        <f t="shared" si="4"/>
        <v>23326083.887019835</v>
      </c>
      <c r="L34" s="7">
        <f t="shared" si="4"/>
        <v>12424085.589388542</v>
      </c>
      <c r="M34" s="7">
        <f t="shared" si="4"/>
        <v>9151807.2896194458</v>
      </c>
      <c r="N34" s="7">
        <f t="shared" si="4"/>
        <v>31333991.805173442</v>
      </c>
      <c r="O34" s="7">
        <f t="shared" si="4"/>
        <v>1407681.823295211</v>
      </c>
      <c r="P34" s="7">
        <f t="shared" si="4"/>
        <v>2474858.5477471058</v>
      </c>
    </row>
    <row r="35" spans="1:16">
      <c r="A35" s="8">
        <f t="shared" si="0"/>
        <v>25</v>
      </c>
      <c r="B35" t="s">
        <v>2</v>
      </c>
      <c r="F35" s="10"/>
      <c r="G35" s="9">
        <f t="shared" ref="G35:P35" si="5">G34/$F34</f>
        <v>0.48939844947231387</v>
      </c>
      <c r="H35" s="9">
        <f t="shared" si="5"/>
        <v>0.11078480999387663</v>
      </c>
      <c r="I35" s="9">
        <f t="shared" si="5"/>
        <v>0.12280117477167943</v>
      </c>
      <c r="J35" s="9">
        <f t="shared" si="5"/>
        <v>8.2287118725379457E-2</v>
      </c>
      <c r="K35" s="9">
        <f t="shared" si="5"/>
        <v>5.669416656321942E-2</v>
      </c>
      <c r="L35" s="9">
        <f t="shared" si="5"/>
        <v>3.0196803767495992E-2</v>
      </c>
      <c r="M35" s="9">
        <f t="shared" si="5"/>
        <v>2.2243514571294799E-2</v>
      </c>
      <c r="N35" s="9">
        <f t="shared" si="5"/>
        <v>7.615742784332484E-2</v>
      </c>
      <c r="O35" s="9">
        <f t="shared" si="5"/>
        <v>3.421377893711732E-3</v>
      </c>
      <c r="P35" s="9">
        <f t="shared" si="5"/>
        <v>6.0151563977037508E-3</v>
      </c>
    </row>
    <row r="36" spans="1:16">
      <c r="A36" s="8">
        <f t="shared" si="0"/>
        <v>26</v>
      </c>
      <c r="B36" t="s">
        <v>1</v>
      </c>
      <c r="D36" s="7">
        <f>D21</f>
        <v>1760852.8408346626</v>
      </c>
      <c r="E36" s="7"/>
      <c r="G36" s="7">
        <f t="shared" ref="G36:P36" si="6">G35*$D21</f>
        <v>861758.65005340299</v>
      </c>
      <c r="H36" s="7">
        <f t="shared" si="6"/>
        <v>195075.74739904597</v>
      </c>
      <c r="I36" s="7">
        <f t="shared" si="6"/>
        <v>216234.79745454562</v>
      </c>
      <c r="J36" s="7">
        <f t="shared" si="6"/>
        <v>144895.50677168358</v>
      </c>
      <c r="K36" s="7">
        <f t="shared" si="6"/>
        <v>99830.084251598455</v>
      </c>
      <c r="L36" s="7">
        <f t="shared" si="6"/>
        <v>53172.12769812216</v>
      </c>
      <c r="M36" s="7">
        <f t="shared" si="6"/>
        <v>39167.555823011659</v>
      </c>
      <c r="N36" s="7">
        <f t="shared" si="6"/>
        <v>134102.02316857938</v>
      </c>
      <c r="O36" s="7">
        <f t="shared" si="6"/>
        <v>6024.5429837112169</v>
      </c>
      <c r="P36" s="7">
        <f t="shared" si="6"/>
        <v>10591.805230961445</v>
      </c>
    </row>
    <row r="37" spans="1:16">
      <c r="A37" s="6">
        <f t="shared" si="0"/>
        <v>27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1:16" ht="15.75" thickBot="1">
      <c r="A38" s="4">
        <f t="shared" si="0"/>
        <v>28</v>
      </c>
      <c r="B38" s="3" t="s">
        <v>0</v>
      </c>
      <c r="C38" s="2">
        <f>E21+D21</f>
        <v>14991078.252499998</v>
      </c>
      <c r="D38" s="2">
        <f>D29+D36</f>
        <v>1760852.8408346626</v>
      </c>
      <c r="E38" s="2">
        <f>E29+E36</f>
        <v>13230225.411665335</v>
      </c>
      <c r="F38" s="2"/>
      <c r="G38" s="2">
        <f t="shared" ref="G38:P38" si="7">G29+G36</f>
        <v>9420526.9630828165</v>
      </c>
      <c r="H38" s="2">
        <f t="shared" si="7"/>
        <v>1862246.2341419011</v>
      </c>
      <c r="I38" s="2">
        <f t="shared" si="7"/>
        <v>1494951.4400842278</v>
      </c>
      <c r="J38" s="2">
        <f t="shared" si="7"/>
        <v>706983.10399204656</v>
      </c>
      <c r="K38" s="2">
        <f t="shared" si="7"/>
        <v>706714.97102348111</v>
      </c>
      <c r="L38" s="2">
        <f t="shared" si="7"/>
        <v>221410.27165405359</v>
      </c>
      <c r="M38" s="2">
        <f t="shared" si="7"/>
        <v>97352.086360720597</v>
      </c>
      <c r="N38" s="2">
        <f t="shared" si="7"/>
        <v>168445.4399637708</v>
      </c>
      <c r="O38" s="2">
        <f t="shared" si="7"/>
        <v>290620.54008526035</v>
      </c>
      <c r="P38" s="2">
        <f t="shared" si="7"/>
        <v>21827.202111722319</v>
      </c>
    </row>
    <row r="39" spans="1:16" ht="15.75" thickTop="1"/>
    <row r="44" spans="1:16">
      <c r="G44" s="1"/>
      <c r="H44" s="1"/>
      <c r="I44" s="1"/>
      <c r="J44" s="1"/>
      <c r="K44" s="1"/>
      <c r="L44" s="1"/>
      <c r="M44" s="1"/>
      <c r="N44" s="1"/>
      <c r="O44" s="1"/>
      <c r="P44" s="1"/>
    </row>
  </sheetData>
  <mergeCells count="3">
    <mergeCell ref="A4:P4"/>
    <mergeCell ref="A5:P5"/>
    <mergeCell ref="C7:E7"/>
  </mergeCells>
  <printOptions horizontalCentered="1"/>
  <pageMargins left="0.45" right="0.45" top="0.75" bottom="0.75" header="0.3" footer="0.3"/>
  <pageSetup scale="5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87A0A5D7D9C4E4DAB7922844D35C890" ma:contentTypeVersion="135" ma:contentTypeDescription="" ma:contentTypeScope="" ma:versionID="70a3fd3cd15240eeeb6ebd65f477f98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Petition for Accounting Order</CaseType>
    <IndustryCode xmlns="dc463f71-b30c-4ab2-9473-d307f9d35888">140</IndustryCode>
    <CaseStatus xmlns="dc463f71-b30c-4ab2-9473-d307f9d35888">Closed</CaseStatus>
    <OpenedDate xmlns="dc463f71-b30c-4ab2-9473-d307f9d35888">2013-10-31T07:00:00+00:00</OpenedDate>
    <Date1 xmlns="dc463f71-b30c-4ab2-9473-d307f9d35888">2013-10-31T07:00:00+00:00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132027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CD8E70A9-6B85-4B98-AF59-FA20E87F128E}"/>
</file>

<file path=customXml/itemProps2.xml><?xml version="1.0" encoding="utf-8"?>
<ds:datastoreItem xmlns:ds="http://schemas.openxmlformats.org/officeDocument/2006/customXml" ds:itemID="{3843699D-25D3-41F4-9121-8A6644690ECA}"/>
</file>

<file path=customXml/itemProps3.xml><?xml version="1.0" encoding="utf-8"?>
<ds:datastoreItem xmlns:ds="http://schemas.openxmlformats.org/officeDocument/2006/customXml" ds:itemID="{3206B5EE-48A4-47A3-B6DD-5C6D008485B4}"/>
</file>

<file path=customXml/itemProps4.xml><?xml version="1.0" encoding="utf-8"?>
<ds:datastoreItem xmlns:ds="http://schemas.openxmlformats.org/officeDocument/2006/customXml" ds:itemID="{5FC2855A-E11C-455E-839E-DF108FD6B1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JAP-3 P1</vt:lpstr>
      <vt:lpstr>JAP-3 P2</vt:lpstr>
      <vt:lpstr>JAP-4</vt:lpstr>
      <vt:lpstr>JAP-5</vt:lpstr>
      <vt:lpstr>JAP-6</vt:lpstr>
      <vt:lpstr>JAP-7</vt:lpstr>
      <vt:lpstr>JAP-8</vt:lpstr>
    </vt:vector>
  </TitlesOfParts>
  <Company>Puget Sound Energy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Piliaris</dc:creator>
  <cp:lastModifiedBy>Jon Piliaris</cp:lastModifiedBy>
  <cp:lastPrinted>2013-10-25T19:12:53Z</cp:lastPrinted>
  <dcterms:created xsi:type="dcterms:W3CDTF">2013-10-25T19:01:19Z</dcterms:created>
  <dcterms:modified xsi:type="dcterms:W3CDTF">2013-10-25T19:53:25Z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0x0101006E56B4D1795A2E4DB2F0B01679ED314A00C87A0A5D7D9C4E4DAB7922844D35C890</vt:lpwstr>
  </property>
  <property fmtid="{D5CDD505-2E9C-101B-9397-08002B2CF9AE}" pid="3" name="_docset_NoMedatataSyncRequired">
    <vt:lpwstr>False</vt:lpwstr>
  </property>
</Properties>
</file>