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</sheets>
  <definedNames/>
  <calcPr fullCalcOnLoad="1"/>
</workbook>
</file>

<file path=xl/sharedStrings.xml><?xml version="1.0" encoding="utf-8"?>
<sst xmlns="http://schemas.openxmlformats.org/spreadsheetml/2006/main" count="36" uniqueCount="25">
  <si>
    <t>2 year</t>
  </si>
  <si>
    <t>1 year restated</t>
  </si>
  <si>
    <t>2002-2003</t>
  </si>
  <si>
    <t>2004-2005</t>
  </si>
  <si>
    <t>2006-2007</t>
  </si>
  <si>
    <t>2010-2011</t>
  </si>
  <si>
    <t>Electric</t>
  </si>
  <si>
    <t>Gas</t>
  </si>
  <si>
    <t>Total</t>
  </si>
  <si>
    <t>PSE EES Filings--Historical since 2002 Settlement Agreement</t>
  </si>
  <si>
    <t>UTC Staff Open Meeting Memo, Agenda Date: December 10, 2003, Docket Nos. UE-031768 and UG-031769;</t>
  </si>
  <si>
    <t>PSE 2006-2007 EES Filing, Appendix B;</t>
  </si>
  <si>
    <t>PSE 2008-2009 EES Filing, Appendix B;</t>
  </si>
  <si>
    <t>PSE 2010-2011 EES Filing, Appendix B.</t>
  </si>
  <si>
    <t xml:space="preserve">Sources: </t>
  </si>
  <si>
    <t xml:space="preserve">UTC Staff Open Meeting Memo, Agenda Date: August 28, 2002, Docket Nos. UE-020997, UG-020998 and UE-021010;    </t>
  </si>
  <si>
    <t>2008-2009**</t>
  </si>
  <si>
    <t xml:space="preserve">Note: </t>
  </si>
  <si>
    <t xml:space="preserve">Restated amounts for all budget cycles after 2002-2003 were calculated by dividing the two year budget total by two (X/2). </t>
  </si>
  <si>
    <t>PSE's 2002-2003 budget only included 16 months from September 2002-December 2003. To calculate the 1 year restated amount for 2002-2003 , the budget amount (x) was divided by 16, then multiplied by 12. [(X/16)*12]</t>
  </si>
  <si>
    <t>16 mos</t>
  </si>
  <si>
    <t>*PSE's 2008-2009 budget included $600,000 in shareholder contribution that was not allocated specifically to the electric or Gas budget</t>
  </si>
  <si>
    <t>% increase over            previous period**</t>
  </si>
  <si>
    <t>% increase since            2002-2003**</t>
  </si>
  <si>
    <t>**12 month restated amounts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</si>
</sst>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2" fillId="0" borderId="10" xfId="44" applyNumberFormat="1" applyFont="1" applyBorder="1" applyAlignment="1">
      <alignment horizontal="center" vertical="center" wrapText="1"/>
    </xf>
    <xf numFmtId="164" fontId="2" fillId="0" borderId="0" xfId="44" applyNumberFormat="1" applyFont="1" applyAlignment="1">
      <alignment horizontal="right" wrapText="1"/>
    </xf>
    <xf numFmtId="164" fontId="2" fillId="0" borderId="0" xfId="44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11" xfId="44" applyNumberFormat="1" applyFont="1" applyBorder="1" applyAlignment="1">
      <alignment horizontal="right" wrapText="1"/>
    </xf>
    <xf numFmtId="164" fontId="2" fillId="0" borderId="11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4" fontId="3" fillId="0" borderId="12" xfId="44" applyNumberFormat="1" applyFont="1" applyBorder="1" applyAlignment="1">
      <alignment horizontal="right" wrapText="1"/>
    </xf>
    <xf numFmtId="164" fontId="3" fillId="0" borderId="12" xfId="44" applyNumberFormat="1" applyFont="1" applyBorder="1" applyAlignment="1">
      <alignment/>
    </xf>
    <xf numFmtId="164" fontId="2" fillId="0" borderId="0" xfId="44" applyNumberFormat="1" applyFont="1" applyAlignment="1">
      <alignment wrapText="1"/>
    </xf>
    <xf numFmtId="164" fontId="2" fillId="0" borderId="13" xfId="44" applyNumberFormat="1" applyFont="1" applyBorder="1" applyAlignment="1">
      <alignment/>
    </xf>
    <xf numFmtId="164" fontId="2" fillId="0" borderId="0" xfId="44" applyNumberFormat="1" applyFont="1" applyAlignment="1">
      <alignment/>
    </xf>
    <xf numFmtId="164" fontId="2" fillId="0" borderId="12" xfId="44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64" fontId="2" fillId="0" borderId="0" xfId="44" applyNumberFormat="1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164" fontId="2" fillId="0" borderId="13" xfId="44" applyNumberFormat="1" applyFont="1" applyBorder="1" applyAlignment="1">
      <alignment horizontal="right"/>
    </xf>
    <xf numFmtId="164" fontId="2" fillId="0" borderId="14" xfId="44" applyNumberFormat="1" applyFont="1" applyBorder="1" applyAlignment="1">
      <alignment/>
    </xf>
    <xf numFmtId="164" fontId="2" fillId="0" borderId="15" xfId="44" applyNumberFormat="1" applyFont="1" applyBorder="1" applyAlignment="1">
      <alignment horizontal="center" vertical="center" wrapText="1"/>
    </xf>
    <xf numFmtId="164" fontId="2" fillId="0" borderId="16" xfId="44" applyNumberFormat="1" applyFont="1" applyBorder="1" applyAlignment="1">
      <alignment horizontal="right" wrapText="1"/>
    </xf>
    <xf numFmtId="164" fontId="2" fillId="0" borderId="16" xfId="44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9" fontId="2" fillId="0" borderId="15" xfId="57" applyNumberFormat="1" applyFont="1" applyBorder="1" applyAlignment="1">
      <alignment/>
    </xf>
    <xf numFmtId="9" fontId="2" fillId="0" borderId="20" xfId="57" applyNumberFormat="1" applyFont="1" applyBorder="1" applyAlignment="1">
      <alignment/>
    </xf>
    <xf numFmtId="9" fontId="2" fillId="0" borderId="15" xfId="57" applyFont="1" applyBorder="1" applyAlignment="1">
      <alignment/>
    </xf>
    <xf numFmtId="9" fontId="2" fillId="0" borderId="20" xfId="57" applyFont="1" applyBorder="1" applyAlignment="1">
      <alignment/>
    </xf>
    <xf numFmtId="0" fontId="4" fillId="0" borderId="0" xfId="0" applyFont="1" applyAlignment="1">
      <alignment horizontal="center"/>
    </xf>
    <xf numFmtId="164" fontId="2" fillId="0" borderId="0" xfId="44" applyNumberFormat="1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164" fontId="2" fillId="0" borderId="21" xfId="44" applyNumberFormat="1" applyFont="1" applyBorder="1" applyAlignment="1">
      <alignment horizontal="center" vertical="center" wrapText="1"/>
    </xf>
    <xf numFmtId="164" fontId="2" fillId="0" borderId="22" xfId="44" applyNumberFormat="1" applyFont="1" applyBorder="1" applyAlignment="1">
      <alignment horizontal="center" vertical="center" wrapText="1"/>
    </xf>
    <xf numFmtId="164" fontId="2" fillId="0" borderId="12" xfId="44" applyNumberFormat="1" applyFont="1" applyBorder="1" applyAlignment="1">
      <alignment horizontal="center" vertical="center" wrapText="1"/>
    </xf>
    <xf numFmtId="164" fontId="2" fillId="0" borderId="10" xfId="44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/>
    </xf>
    <xf numFmtId="164" fontId="21" fillId="0" borderId="26" xfId="44" applyNumberFormat="1" applyFont="1" applyBorder="1" applyAlignment="1">
      <alignment/>
    </xf>
    <xf numFmtId="164" fontId="21" fillId="0" borderId="27" xfId="44" applyNumberFormat="1" applyFont="1" applyBorder="1" applyAlignment="1">
      <alignment/>
    </xf>
    <xf numFmtId="164" fontId="22" fillId="0" borderId="20" xfId="44" applyNumberFormat="1" applyFont="1" applyBorder="1" applyAlignment="1">
      <alignment/>
    </xf>
    <xf numFmtId="164" fontId="2" fillId="0" borderId="0" xfId="44" applyNumberFormat="1" applyFont="1" applyAlignment="1">
      <alignment horizontal="left" wrapText="1"/>
    </xf>
    <xf numFmtId="164" fontId="2" fillId="0" borderId="0" xfId="44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B19" sqref="B19:K19"/>
    </sheetView>
  </sheetViews>
  <sheetFormatPr defaultColWidth="9.140625" defaultRowHeight="15"/>
  <cols>
    <col min="1" max="1" width="9.140625" style="4" customWidth="1"/>
    <col min="2" max="2" width="12.57421875" style="4" bestFit="1" customWidth="1"/>
    <col min="3" max="3" width="14.28125" style="4" bestFit="1" customWidth="1"/>
    <col min="4" max="4" width="12.57421875" style="4" bestFit="1" customWidth="1"/>
    <col min="5" max="5" width="14.28125" style="4" bestFit="1" customWidth="1"/>
    <col min="6" max="6" width="12.57421875" style="4" bestFit="1" customWidth="1"/>
    <col min="7" max="7" width="14.28125" style="4" bestFit="1" customWidth="1"/>
    <col min="8" max="8" width="13.7109375" style="4" bestFit="1" customWidth="1"/>
    <col min="9" max="9" width="14.28125" style="4" bestFit="1" customWidth="1"/>
    <col min="10" max="10" width="13.7109375" style="4" bestFit="1" customWidth="1"/>
    <col min="11" max="11" width="14.28125" style="4" bestFit="1" customWidth="1"/>
    <col min="12" max="16384" width="9.140625" style="4" customWidth="1"/>
  </cols>
  <sheetData>
    <row r="1" spans="1:11" s="17" customFormat="1" ht="18.7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5">
      <c r="A3" s="27"/>
      <c r="B3" s="39" t="s">
        <v>2</v>
      </c>
      <c r="C3" s="40"/>
      <c r="D3" s="39" t="s">
        <v>3</v>
      </c>
      <c r="E3" s="40"/>
      <c r="F3" s="39" t="s">
        <v>4</v>
      </c>
      <c r="G3" s="40"/>
      <c r="H3" s="39" t="s">
        <v>16</v>
      </c>
      <c r="I3" s="40"/>
      <c r="J3" s="39" t="s">
        <v>5</v>
      </c>
      <c r="K3" s="41"/>
    </row>
    <row r="4" spans="1:11" ht="15.75" thickBot="1">
      <c r="A4" s="26"/>
      <c r="B4" s="25" t="s">
        <v>20</v>
      </c>
      <c r="C4" s="43" t="s">
        <v>1</v>
      </c>
      <c r="D4" s="25" t="s">
        <v>0</v>
      </c>
      <c r="E4" s="43" t="s">
        <v>1</v>
      </c>
      <c r="F4" s="25" t="s">
        <v>0</v>
      </c>
      <c r="G4" s="43" t="s">
        <v>1</v>
      </c>
      <c r="H4" s="25" t="s">
        <v>0</v>
      </c>
      <c r="I4" s="43" t="s">
        <v>1</v>
      </c>
      <c r="J4" s="25" t="s">
        <v>0</v>
      </c>
      <c r="K4" s="43" t="s">
        <v>1</v>
      </c>
    </row>
    <row r="5" spans="1:11" ht="15">
      <c r="A5" s="5" t="s">
        <v>6</v>
      </c>
      <c r="B5" s="6">
        <v>25053759</v>
      </c>
      <c r="C5" s="44">
        <f>(B5/16)*12</f>
        <v>18790319.25</v>
      </c>
      <c r="D5" s="6">
        <v>44257000</v>
      </c>
      <c r="E5" s="44">
        <f>D5/2</f>
        <v>22128500</v>
      </c>
      <c r="F5" s="6">
        <v>59079000</v>
      </c>
      <c r="G5" s="44">
        <f>F5/2</f>
        <v>29539500</v>
      </c>
      <c r="H5" s="6">
        <v>119500000</v>
      </c>
      <c r="I5" s="44">
        <f>H5/2</f>
        <v>59750000</v>
      </c>
      <c r="J5" s="6">
        <v>166810000</v>
      </c>
      <c r="K5" s="44">
        <f>J5/2</f>
        <v>83405000</v>
      </c>
    </row>
    <row r="6" spans="1:11" ht="15.75" thickBot="1">
      <c r="A6" s="23" t="s">
        <v>7</v>
      </c>
      <c r="B6" s="24">
        <v>3455441</v>
      </c>
      <c r="C6" s="45">
        <f>(B6/16)*12</f>
        <v>2591580.75</v>
      </c>
      <c r="D6" s="24">
        <v>9106000</v>
      </c>
      <c r="E6" s="45">
        <f>D6/2</f>
        <v>4553000</v>
      </c>
      <c r="F6" s="24">
        <v>12202000</v>
      </c>
      <c r="G6" s="45">
        <f>F6/2</f>
        <v>6101000</v>
      </c>
      <c r="H6" s="24">
        <v>25268000</v>
      </c>
      <c r="I6" s="45">
        <f>H6/2</f>
        <v>12634000</v>
      </c>
      <c r="J6" s="24">
        <v>33350000</v>
      </c>
      <c r="K6" s="45">
        <f>J6/2</f>
        <v>16675000</v>
      </c>
    </row>
    <row r="7" spans="1:11" ht="15.75" thickTop="1">
      <c r="A7" s="8" t="s">
        <v>8</v>
      </c>
      <c r="B7" s="9">
        <f>B5+B6</f>
        <v>28509200</v>
      </c>
      <c r="C7" s="46">
        <f>SUM(C5:C6)</f>
        <v>21381900</v>
      </c>
      <c r="D7" s="9">
        <f>SUM(D5:D6)</f>
        <v>53363000</v>
      </c>
      <c r="E7" s="46">
        <f>SUM(E5:E6)</f>
        <v>26681500</v>
      </c>
      <c r="F7" s="9">
        <f>SUM(F5:F6)</f>
        <v>71281000</v>
      </c>
      <c r="G7" s="46">
        <f>SUM(G5:G6)</f>
        <v>35640500</v>
      </c>
      <c r="H7" s="9">
        <f>SUM(H5:H6)+600000</f>
        <v>145368000</v>
      </c>
      <c r="I7" s="46">
        <f>H7/2</f>
        <v>72684000</v>
      </c>
      <c r="J7" s="9">
        <f>SUM(J5:J6)</f>
        <v>200160000</v>
      </c>
      <c r="K7" s="46">
        <f>J7/2</f>
        <v>100080000</v>
      </c>
    </row>
    <row r="8" spans="1:11" ht="15">
      <c r="A8" s="10"/>
      <c r="B8" s="11"/>
      <c r="C8" s="12"/>
      <c r="D8" s="11"/>
      <c r="E8" s="12"/>
      <c r="F8" s="11"/>
      <c r="G8" s="12"/>
      <c r="H8" s="11"/>
      <c r="I8" s="12"/>
      <c r="J8" s="11"/>
      <c r="K8" s="12"/>
    </row>
    <row r="9" spans="1:11" ht="15" customHeight="1">
      <c r="A9" s="35" t="s">
        <v>22</v>
      </c>
      <c r="B9" s="36"/>
      <c r="C9" s="22" t="s">
        <v>6</v>
      </c>
      <c r="D9" s="21"/>
      <c r="E9" s="28">
        <f>(E5-C5)/C5</f>
        <v>0.17765428599623181</v>
      </c>
      <c r="F9" s="21"/>
      <c r="G9" s="30">
        <f>(G5-E5)/E5</f>
        <v>0.3349074722642746</v>
      </c>
      <c r="H9" s="21"/>
      <c r="I9" s="30">
        <f>(I5-G5)/G5</f>
        <v>1.0227153472469066</v>
      </c>
      <c r="J9" s="21"/>
      <c r="K9" s="28">
        <f>(K5-I5)/I5</f>
        <v>0.39589958158995814</v>
      </c>
    </row>
    <row r="10" spans="1:11" ht="15">
      <c r="A10" s="37"/>
      <c r="B10" s="38"/>
      <c r="C10" s="1" t="s">
        <v>7</v>
      </c>
      <c r="D10" s="13"/>
      <c r="E10" s="29">
        <f>(E6-C6)/C6</f>
        <v>0.7568428072326128</v>
      </c>
      <c r="F10" s="13"/>
      <c r="G10" s="31">
        <f>(G6-E6)/E6</f>
        <v>0.33999560729189543</v>
      </c>
      <c r="H10" s="13"/>
      <c r="I10" s="31">
        <f>(I6-G6)/G6</f>
        <v>1.0708080642517621</v>
      </c>
      <c r="J10" s="13"/>
      <c r="K10" s="29">
        <f>(K6-I6)/I6</f>
        <v>0.31985119518758903</v>
      </c>
    </row>
    <row r="11" spans="1:11" ht="15">
      <c r="A11" s="2"/>
      <c r="B11" s="20"/>
      <c r="C11" s="3"/>
      <c r="D11" s="11"/>
      <c r="E11" s="12"/>
      <c r="F11" s="11"/>
      <c r="G11" s="12"/>
      <c r="H11" s="11"/>
      <c r="I11" s="12"/>
      <c r="J11" s="11"/>
      <c r="K11" s="12"/>
    </row>
    <row r="12" spans="1:11" ht="15" customHeight="1">
      <c r="A12" s="35" t="s">
        <v>23</v>
      </c>
      <c r="B12" s="36"/>
      <c r="C12" s="22" t="s">
        <v>6</v>
      </c>
      <c r="D12" s="21"/>
      <c r="E12" s="30">
        <f>(E5-C5)/C5</f>
        <v>0.17765428599623181</v>
      </c>
      <c r="F12" s="21"/>
      <c r="G12" s="30">
        <f>(G5-C5)/C5</f>
        <v>0.5720595061204189</v>
      </c>
      <c r="H12" s="21"/>
      <c r="I12" s="30">
        <f>(I5-C5)/C5</f>
        <v>2.179828889815164</v>
      </c>
      <c r="J12" s="21"/>
      <c r="K12" s="30">
        <f>(K5-C5)/C5</f>
        <v>3.438721816820648</v>
      </c>
    </row>
    <row r="13" spans="1:11" ht="15">
      <c r="A13" s="37"/>
      <c r="B13" s="38"/>
      <c r="C13" s="1" t="s">
        <v>7</v>
      </c>
      <c r="D13" s="13"/>
      <c r="E13" s="31">
        <f>(E6-C6)/C6</f>
        <v>0.7568428072326128</v>
      </c>
      <c r="F13" s="13"/>
      <c r="G13" s="31">
        <f>(G6-C6)/C6</f>
        <v>1.3541616443940634</v>
      </c>
      <c r="H13" s="13"/>
      <c r="I13" s="31">
        <f>(I6-C6)/C6</f>
        <v>3.875016917763415</v>
      </c>
      <c r="J13" s="13"/>
      <c r="K13" s="31">
        <f>(K6-C6)/C6</f>
        <v>5.43429690546976</v>
      </c>
    </row>
    <row r="14" spans="1:11" ht="15">
      <c r="A14" s="10"/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10" t="s">
        <v>17</v>
      </c>
      <c r="B15" s="47" t="s">
        <v>18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28.5" customHeight="1">
      <c r="A16" s="48"/>
      <c r="B16" s="33" t="s">
        <v>19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">
      <c r="A17" s="4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>
      <c r="A18" s="15"/>
      <c r="B18" s="42" t="s">
        <v>21</v>
      </c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5">
      <c r="A19" s="49"/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0" ht="15">
      <c r="A20" s="14"/>
      <c r="B20" s="16"/>
      <c r="D20" s="16"/>
      <c r="F20" s="16"/>
      <c r="H20" s="16"/>
      <c r="J20" s="16"/>
    </row>
    <row r="21" spans="1:12" ht="15" customHeight="1">
      <c r="A21" s="19" t="s">
        <v>14</v>
      </c>
      <c r="B21" s="34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16"/>
    </row>
    <row r="22" ht="15">
      <c r="B22" s="4" t="s">
        <v>10</v>
      </c>
    </row>
    <row r="23" ht="15">
      <c r="B23" s="4" t="s">
        <v>11</v>
      </c>
    </row>
    <row r="24" ht="15">
      <c r="B24" s="4" t="s">
        <v>12</v>
      </c>
    </row>
    <row r="25" ht="15">
      <c r="B25" s="4" t="s">
        <v>13</v>
      </c>
    </row>
  </sheetData>
  <sheetProtection/>
  <mergeCells count="13">
    <mergeCell ref="B18:K18"/>
    <mergeCell ref="A1:K1"/>
    <mergeCell ref="B21:K21"/>
    <mergeCell ref="A9:B10"/>
    <mergeCell ref="A12:B13"/>
    <mergeCell ref="B3:C3"/>
    <mergeCell ref="D3:E3"/>
    <mergeCell ref="F3:G3"/>
    <mergeCell ref="H3:I3"/>
    <mergeCell ref="J3:K3"/>
    <mergeCell ref="B16:K16"/>
    <mergeCell ref="B15:K15"/>
    <mergeCell ref="B19:K19"/>
  </mergeCells>
  <printOptions/>
  <pageMargins left="0.7" right="0.7" top="0.75" bottom="0.75" header="0.3" footer="0.3"/>
  <pageSetup fitToHeight="0" fitToWidth="1" horizontalDpi="600" verticalDpi="600" orientation="landscape" scale="83" r:id="rId1"/>
  <ignoredErrors>
    <ignoredError sqref="J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StefanieJ</dc:creator>
  <cp:keywords/>
  <dc:description/>
  <cp:lastModifiedBy>StefanieJ</cp:lastModifiedBy>
  <cp:lastPrinted>2009-12-17T21:19:23Z</cp:lastPrinted>
  <dcterms:created xsi:type="dcterms:W3CDTF">2009-12-16T19:54:37Z</dcterms:created>
  <dcterms:modified xsi:type="dcterms:W3CDTF">2009-12-17T21:20:07Z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1229122268</vt:i4>
  </property>
  <property fmtid="{D5CDD505-2E9C-101B-9397-08002B2CF9AE}" pid="4" name="_NewReviewCyc">
    <vt:lpwstr/>
  </property>
  <property fmtid="{D5CDD505-2E9C-101B-9397-08002B2CF9AE}" pid="5" name="_EmailSubje">
    <vt:lpwstr>E-Filing: Docket Nos. UE-091859 and UG-091860</vt:lpwstr>
  </property>
  <property fmtid="{D5CDD505-2E9C-101B-9397-08002B2CF9AE}" pid="6" name="_AuthorEma">
    <vt:lpwstr>MaryH2@ATG.WA.GOV</vt:lpwstr>
  </property>
  <property fmtid="{D5CDD505-2E9C-101B-9397-08002B2CF9AE}" pid="7" name="_AuthorEmailDisplayNa">
    <vt:lpwstr>Harper, Mary (ATG)</vt:lpwstr>
  </property>
  <property fmtid="{D5CDD505-2E9C-101B-9397-08002B2CF9AE}" pid="8" name="DocumentSetTy">
    <vt:lpwstr>Comment</vt:lpwstr>
  </property>
  <property fmtid="{D5CDD505-2E9C-101B-9397-08002B2CF9AE}" pid="9" name="IsHighlyConfidenti">
    <vt:lpwstr>0</vt:lpwstr>
  </property>
  <property fmtid="{D5CDD505-2E9C-101B-9397-08002B2CF9AE}" pid="10" name="DocketNumb">
    <vt:lpwstr>091860</vt:lpwstr>
  </property>
  <property fmtid="{D5CDD505-2E9C-101B-9397-08002B2CF9AE}" pid="11" name="IsConfidenti">
    <vt:lpwstr>0</vt:lpwstr>
  </property>
  <property fmtid="{D5CDD505-2E9C-101B-9397-08002B2CF9AE}" pid="12" name="Dat">
    <vt:lpwstr>2009-12-17T00:00:00Z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2009-11-30T00:00:00Z</vt:lpwstr>
  </property>
  <property fmtid="{D5CDD505-2E9C-101B-9397-08002B2CF9AE}" pid="15" name="Pref">
    <vt:lpwstr>UG</vt:lpwstr>
  </property>
  <property fmtid="{D5CDD505-2E9C-101B-9397-08002B2CF9AE}" pid="16" name="CaseCompanyNam">
    <vt:lpwstr>Puget Sound Energy</vt:lpwstr>
  </property>
  <property fmtid="{D5CDD505-2E9C-101B-9397-08002B2CF9AE}" pid="17" name="IndustryCo">
    <vt:lpwstr>150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