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80" windowHeight="10170"/>
  </bookViews>
  <sheets>
    <sheet name="Appendix A" sheetId="1" r:id="rId1"/>
  </sheets>
  <calcPr calcId="125725"/>
</workbook>
</file>

<file path=xl/calcChain.xml><?xml version="1.0" encoding="utf-8"?>
<calcChain xmlns="http://schemas.openxmlformats.org/spreadsheetml/2006/main">
  <c r="C60" i="1"/>
  <c r="C49"/>
  <c r="D49"/>
  <c r="D60"/>
  <c r="E48"/>
  <c r="E59"/>
  <c r="E47"/>
  <c r="E58"/>
  <c r="E46"/>
  <c r="E57"/>
  <c r="E56"/>
  <c r="E55"/>
  <c r="E24"/>
  <c r="E54"/>
  <c r="E53"/>
  <c r="E12"/>
  <c r="E11"/>
  <c r="E49" s="1"/>
  <c r="E52"/>
  <c r="E60" s="1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3"/>
  <c r="E22"/>
  <c r="E21"/>
  <c r="E20"/>
  <c r="E19"/>
  <c r="E18"/>
  <c r="E17"/>
  <c r="E16"/>
  <c r="E15"/>
  <c r="E14"/>
  <c r="E13"/>
  <c r="E8"/>
  <c r="D62" l="1"/>
  <c r="C62"/>
  <c r="E62"/>
</calcChain>
</file>

<file path=xl/sharedStrings.xml><?xml version="1.0" encoding="utf-8"?>
<sst xmlns="http://schemas.openxmlformats.org/spreadsheetml/2006/main" count="159" uniqueCount="124">
  <si>
    <t>NOI</t>
  </si>
  <si>
    <t>Rate Base</t>
  </si>
  <si>
    <t>Rev. Req.</t>
  </si>
  <si>
    <t>Reference</t>
  </si>
  <si>
    <t>Unadjusted Washington Allocated Data (Per Books)</t>
  </si>
  <si>
    <t>Uncontested Adjustments</t>
  </si>
  <si>
    <t>Subtotal Uncontested Adjustments</t>
  </si>
  <si>
    <t>Contested Adjustments</t>
  </si>
  <si>
    <t>Subtotal Contested Adjustments</t>
  </si>
  <si>
    <t>Company's Rebuttal Filing</t>
  </si>
  <si>
    <t xml:space="preserve">Notes: </t>
  </si>
  <si>
    <t xml:space="preserve">(1) The figures above do not reflect the impact of the Company's response to Commission Bench Request 3. In that response, </t>
  </si>
  <si>
    <t>the Company further reduced the Washington revenue requirement for pro forma net power costs by approximately $750k.</t>
  </si>
  <si>
    <t>(2) The revenue requirement column is calculated using the Company's proposed return on rate base of 8.35% and the NOI conversion factor of 61.988%.</t>
  </si>
  <si>
    <t>The development of these percentages can be found in Exhibit No.___(RBD-6) - Revised 12/10/10 on pages 2.1 and 1.3 respectively.</t>
  </si>
  <si>
    <t>3.6</t>
  </si>
  <si>
    <t>Wheeling Revenue Adjustment</t>
  </si>
  <si>
    <t>4.1</t>
  </si>
  <si>
    <t>Miscellaneous General Expense Adjustment</t>
  </si>
  <si>
    <t>4.4</t>
  </si>
  <si>
    <t>Pension Curtailment</t>
  </si>
  <si>
    <t>4.6</t>
  </si>
  <si>
    <t>DSM Removal Adjustment</t>
  </si>
  <si>
    <t>4.7</t>
  </si>
  <si>
    <t>Remove Non-Recurring Entries</t>
  </si>
  <si>
    <t>4.8</t>
  </si>
  <si>
    <t>Remove MEHC Severance</t>
  </si>
  <si>
    <t>5.1</t>
  </si>
  <si>
    <t>Net Power Costs - Restating</t>
  </si>
  <si>
    <t>5.3</t>
  </si>
  <si>
    <t>Electric Lake Settlement</t>
  </si>
  <si>
    <t>5.4</t>
  </si>
  <si>
    <t>BPA Residential Exchange</t>
  </si>
  <si>
    <t>5.5</t>
  </si>
  <si>
    <t>James River Royalty Offset</t>
  </si>
  <si>
    <t>5.6</t>
  </si>
  <si>
    <t>Removal of Colstrip #3</t>
  </si>
  <si>
    <t>7.2</t>
  </si>
  <si>
    <t>Accum. Def. Income Tax Factor Correction</t>
  </si>
  <si>
    <t>7.3</t>
  </si>
  <si>
    <t>Renewable Energy Tax Credit</t>
  </si>
  <si>
    <t>7.4</t>
  </si>
  <si>
    <t>Malin Midpoint Adjustment</t>
  </si>
  <si>
    <t>7.5</t>
  </si>
  <si>
    <t>WA - FAS 109 Flow-Through</t>
  </si>
  <si>
    <t>7.6</t>
  </si>
  <si>
    <t>AFUDC - Equity</t>
  </si>
  <si>
    <t>7.7</t>
  </si>
  <si>
    <t>Public Utility Tax Adjustment</t>
  </si>
  <si>
    <t>7.8</t>
  </si>
  <si>
    <t>Remove Deferred State Tax Expense</t>
  </si>
  <si>
    <t>7.10</t>
  </si>
  <si>
    <t>Medicare Deferred Tax Expense</t>
  </si>
  <si>
    <t>7.11</t>
  </si>
  <si>
    <t>Avg Balance for Accum Def Inc Tax - Property</t>
  </si>
  <si>
    <t>7.12</t>
  </si>
  <si>
    <t>WA Low Income Tax Credit</t>
  </si>
  <si>
    <t>8.3</t>
  </si>
  <si>
    <t xml:space="preserve">Environmental Remediation </t>
  </si>
  <si>
    <t>8.4</t>
  </si>
  <si>
    <t>Customer Advances for Construction</t>
  </si>
  <si>
    <t>8.5/8.5.1</t>
  </si>
  <si>
    <t>Miscellaneous Rate Base</t>
  </si>
  <si>
    <t>8.6</t>
  </si>
  <si>
    <t>Removal of Colstrip #4 AFUDC</t>
  </si>
  <si>
    <t>8.7</t>
  </si>
  <si>
    <t>Powerdale Hydro Removal</t>
  </si>
  <si>
    <t>8.8</t>
  </si>
  <si>
    <t>Trojan Unrecovered Plant Adjustment</t>
  </si>
  <si>
    <t>8.9</t>
  </si>
  <si>
    <t>Customer Service Deposits</t>
  </si>
  <si>
    <t>8.10</t>
  </si>
  <si>
    <t>Chehalis Reg Asset - WA</t>
  </si>
  <si>
    <t>12.1</t>
  </si>
  <si>
    <t>SO2 Emission Allowances</t>
  </si>
  <si>
    <t>12.2</t>
  </si>
  <si>
    <t>SERP Expense</t>
  </si>
  <si>
    <t>12.4</t>
  </si>
  <si>
    <t>Advertising Expense</t>
  </si>
  <si>
    <t>3.1</t>
  </si>
  <si>
    <t>Temperature Normalization</t>
  </si>
  <si>
    <t>3.2</t>
  </si>
  <si>
    <t>3.3</t>
  </si>
  <si>
    <t>4.2</t>
  </si>
  <si>
    <t>General Wage Increase  - Annualization</t>
  </si>
  <si>
    <t>4.3</t>
  </si>
  <si>
    <t>6.1</t>
  </si>
  <si>
    <t>Hydro Decommissioning</t>
  </si>
  <si>
    <t>7.9</t>
  </si>
  <si>
    <t>Current Year Def Inc Tax Normalization</t>
  </si>
  <si>
    <t>8.2</t>
  </si>
  <si>
    <t>Jim Bridger Mine Rate Base Adjustment</t>
  </si>
  <si>
    <t>12.3</t>
  </si>
  <si>
    <t>Affiliate Management Fee</t>
  </si>
  <si>
    <t>12.5</t>
  </si>
  <si>
    <t>Green Tag (REC) Revenues</t>
  </si>
  <si>
    <t>12.6</t>
  </si>
  <si>
    <t>12.7/12.7.1</t>
  </si>
  <si>
    <t>Production Factor Adjustment</t>
  </si>
  <si>
    <t>12.8</t>
  </si>
  <si>
    <t>Cash Working Capital</t>
  </si>
  <si>
    <t>12.9</t>
  </si>
  <si>
    <t>Interest True -Up</t>
  </si>
  <si>
    <t>(RBD-3), Page 3.0 Total</t>
  </si>
  <si>
    <t>(RBD-3), Page 4.0 Total</t>
  </si>
  <si>
    <t>(RBD-3), Page 4.0.1 Total</t>
  </si>
  <si>
    <t>(RBD-3), Page 5.0 Total</t>
  </si>
  <si>
    <t>(RBD-3), Page 7.0 Total</t>
  </si>
  <si>
    <t>(RBD-3), Page 7.0.1 Total</t>
  </si>
  <si>
    <t>(RBD-3), Page 8.0 Total - Revised 11/23/10</t>
  </si>
  <si>
    <t>(RBD-3), Page 8.0.1 Total - Revised 11/23/10</t>
  </si>
  <si>
    <t>(RBD-6) - Revised 12/10/10, Page 12.0 Total</t>
  </si>
  <si>
    <t>(RBD-3), Page 6.0 Total</t>
  </si>
  <si>
    <t>(RBD-6) - Revised 12/10/10, Page 12.0.1 Total</t>
  </si>
  <si>
    <t>(RBD-6) - Revised 12/10/10, Page 1.0</t>
  </si>
  <si>
    <t>(RBD-2) - Revised 11/23/10, Page 1</t>
  </si>
  <si>
    <t>Revenue Normalization (3)</t>
  </si>
  <si>
    <t>Effective Price Change (3)</t>
  </si>
  <si>
    <t xml:space="preserve">The table below presents the Company's contested and uncontested ratemaking adjustments and their impact on net operating </t>
  </si>
  <si>
    <t>income (NOI), rate base, and the Washington revenue requirement.</t>
  </si>
  <si>
    <t>(3) The present rates used in these adjustments have not been contested.   However, ICNU/Public Counsel witness Mr. Meyer contests the normalized load levels.</t>
  </si>
  <si>
    <t>General Wage Increase - Pro Forma</t>
  </si>
  <si>
    <t>Pro Forma Net Power Costs</t>
  </si>
  <si>
    <t>Appendix 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</si>
</sst>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164" fontId="5" fillId="0" borderId="0" xfId="1" applyNumberFormat="1" applyFont="1"/>
    <xf numFmtId="164" fontId="4" fillId="0" borderId="0" xfId="1" applyNumberFormat="1" applyFont="1"/>
    <xf numFmtId="0" fontId="5" fillId="0" borderId="2" xfId="0" applyFont="1" applyBorder="1"/>
    <xf numFmtId="0" fontId="4" fillId="0" borderId="2" xfId="0" applyFont="1" applyBorder="1"/>
    <xf numFmtId="0" fontId="4" fillId="0" borderId="0" xfId="0" applyFont="1" applyFill="1"/>
    <xf numFmtId="164" fontId="4" fillId="0" borderId="0" xfId="1" applyNumberFormat="1" applyFont="1" applyFill="1"/>
    <xf numFmtId="43" fontId="4" fillId="0" borderId="0" xfId="0" applyNumberFormat="1" applyFont="1" applyFill="1"/>
    <xf numFmtId="0" fontId="5" fillId="0" borderId="1" xfId="0" applyFont="1" applyFill="1" applyBorder="1"/>
    <xf numFmtId="164" fontId="5" fillId="0" borderId="1" xfId="1" applyNumberFormat="1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164" fontId="4" fillId="0" borderId="2" xfId="1" applyNumberFormat="1" applyFont="1" applyFill="1" applyBorder="1"/>
    <xf numFmtId="164" fontId="5" fillId="0" borderId="3" xfId="0" applyNumberFormat="1" applyFont="1" applyBorder="1"/>
    <xf numFmtId="0" fontId="6" fillId="0" borderId="0" xfId="0" applyFont="1" applyAlignment="1">
      <alignment horizontal="centerContinuous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zoomScaleNormal="100" workbookViewId="0"/>
  </sheetViews>
  <sheetFormatPr defaultRowHeight="11.25"/>
  <cols>
    <col min="1" max="1" width="7.5703125" style="2" customWidth="1"/>
    <col min="2" max="2" width="32.5703125" style="2" customWidth="1"/>
    <col min="3" max="5" width="10.7109375" style="2" customWidth="1"/>
    <col min="6" max="6" width="34.7109375" style="2" bestFit="1" customWidth="1"/>
    <col min="7" max="16384" width="9.140625" style="2"/>
  </cols>
  <sheetData>
    <row r="1" spans="1:7" ht="19.5">
      <c r="A1" s="21" t="s">
        <v>123</v>
      </c>
      <c r="B1" s="1"/>
      <c r="C1" s="1"/>
      <c r="D1" s="1"/>
      <c r="E1" s="1"/>
      <c r="F1" s="1"/>
    </row>
    <row r="3" spans="1:7" ht="12.75">
      <c r="A3" t="s">
        <v>118</v>
      </c>
    </row>
    <row r="4" spans="1:7" ht="12.75">
      <c r="A4" t="s">
        <v>119</v>
      </c>
    </row>
    <row r="5" spans="1:7" ht="12.75">
      <c r="A5" s="3"/>
    </row>
    <row r="7" spans="1:7">
      <c r="C7" s="4" t="s">
        <v>0</v>
      </c>
      <c r="D7" s="5" t="s">
        <v>1</v>
      </c>
      <c r="E7" s="4" t="s">
        <v>2</v>
      </c>
      <c r="F7" s="6" t="s">
        <v>3</v>
      </c>
    </row>
    <row r="8" spans="1:7">
      <c r="A8" s="7" t="s">
        <v>4</v>
      </c>
      <c r="B8" s="7"/>
      <c r="C8" s="8">
        <v>46232662</v>
      </c>
      <c r="D8" s="8">
        <v>751399887</v>
      </c>
      <c r="E8" s="8">
        <f>-(C8-(D8*0.0834))/0.61988</f>
        <v>26511725.778860427</v>
      </c>
      <c r="F8" s="9" t="s">
        <v>115</v>
      </c>
    </row>
    <row r="10" spans="1:7">
      <c r="A10" s="10" t="s">
        <v>5</v>
      </c>
      <c r="B10" s="10"/>
      <c r="C10" s="6"/>
      <c r="D10" s="6"/>
      <c r="E10" s="11"/>
      <c r="F10" s="11"/>
    </row>
    <row r="11" spans="1:7" s="12" customFormat="1">
      <c r="A11" s="12" t="s">
        <v>81</v>
      </c>
      <c r="B11" s="12" t="s">
        <v>116</v>
      </c>
      <c r="C11" s="13">
        <v>-69997.754499993578</v>
      </c>
      <c r="D11" s="13">
        <v>2751332</v>
      </c>
      <c r="E11" s="13">
        <f>-(C11-(D11*0.0834))/0.61988</f>
        <v>483091.63596178865</v>
      </c>
      <c r="F11" s="9" t="s">
        <v>103</v>
      </c>
    </row>
    <row r="12" spans="1:7" s="12" customFormat="1">
      <c r="A12" s="12" t="s">
        <v>82</v>
      </c>
      <c r="B12" s="12" t="s">
        <v>117</v>
      </c>
      <c r="C12" s="13">
        <v>8061400.8214999996</v>
      </c>
      <c r="D12" s="13">
        <v>0</v>
      </c>
      <c r="E12" s="13">
        <f>-(C12-(D12*0.0834))/0.61988</f>
        <v>-13004776.44302123</v>
      </c>
      <c r="F12" s="9" t="s">
        <v>103</v>
      </c>
    </row>
    <row r="13" spans="1:7" s="12" customFormat="1">
      <c r="A13" s="12" t="s">
        <v>15</v>
      </c>
      <c r="B13" s="12" t="s">
        <v>16</v>
      </c>
      <c r="C13" s="13">
        <v>60438.146711825895</v>
      </c>
      <c r="D13" s="13">
        <v>0</v>
      </c>
      <c r="E13" s="13">
        <f t="shared" ref="E13:E45" si="0">-(C13-(D13*0.0834))/0.61988</f>
        <v>-97499.752713147536</v>
      </c>
      <c r="F13" s="9" t="s">
        <v>103</v>
      </c>
      <c r="G13" s="14"/>
    </row>
    <row r="14" spans="1:7" s="12" customFormat="1">
      <c r="A14" s="12" t="s">
        <v>17</v>
      </c>
      <c r="B14" s="12" t="s">
        <v>18</v>
      </c>
      <c r="C14" s="13">
        <v>28779.523422572864</v>
      </c>
      <c r="D14" s="13">
        <v>0</v>
      </c>
      <c r="E14" s="13">
        <f t="shared" si="0"/>
        <v>-46427.572147146006</v>
      </c>
      <c r="F14" s="9" t="s">
        <v>104</v>
      </c>
    </row>
    <row r="15" spans="1:7" s="12" customFormat="1">
      <c r="A15" s="12" t="s">
        <v>19</v>
      </c>
      <c r="B15" s="12" t="s">
        <v>20</v>
      </c>
      <c r="C15" s="13">
        <v>474857.54066523613</v>
      </c>
      <c r="D15" s="13">
        <v>0</v>
      </c>
      <c r="E15" s="13">
        <f t="shared" si="0"/>
        <v>-766047.52640065202</v>
      </c>
      <c r="F15" s="9" t="s">
        <v>104</v>
      </c>
    </row>
    <row r="16" spans="1:7" s="12" customFormat="1">
      <c r="A16" s="12" t="s">
        <v>21</v>
      </c>
      <c r="B16" s="12" t="s">
        <v>22</v>
      </c>
      <c r="C16" s="13">
        <v>3198894.8030331107</v>
      </c>
      <c r="D16" s="13">
        <v>472405.91201826412</v>
      </c>
      <c r="E16" s="13">
        <f t="shared" si="0"/>
        <v>-5096948.0382828731</v>
      </c>
      <c r="F16" s="9" t="s">
        <v>104</v>
      </c>
    </row>
    <row r="17" spans="1:6" s="12" customFormat="1">
      <c r="A17" s="12" t="s">
        <v>23</v>
      </c>
      <c r="B17" s="12" t="s">
        <v>24</v>
      </c>
      <c r="C17" s="13">
        <v>127807.58073801303</v>
      </c>
      <c r="D17" s="13">
        <v>0</v>
      </c>
      <c r="E17" s="13">
        <f t="shared" si="0"/>
        <v>-206181.16528685074</v>
      </c>
      <c r="F17" s="9" t="s">
        <v>105</v>
      </c>
    </row>
    <row r="18" spans="1:6" s="12" customFormat="1">
      <c r="A18" s="12" t="s">
        <v>25</v>
      </c>
      <c r="B18" s="12" t="s">
        <v>26</v>
      </c>
      <c r="C18" s="13">
        <v>397117.40025338228</v>
      </c>
      <c r="D18" s="13">
        <v>-306375.9820129982</v>
      </c>
      <c r="E18" s="13">
        <f t="shared" si="0"/>
        <v>-681856.41923157114</v>
      </c>
      <c r="F18" s="9" t="s">
        <v>105</v>
      </c>
    </row>
    <row r="19" spans="1:6" s="12" customFormat="1">
      <c r="A19" s="12" t="s">
        <v>27</v>
      </c>
      <c r="B19" s="12" t="s">
        <v>28</v>
      </c>
      <c r="C19" s="13">
        <v>7150052.5338770747</v>
      </c>
      <c r="D19" s="13">
        <v>0</v>
      </c>
      <c r="E19" s="13">
        <f t="shared" si="0"/>
        <v>-11534575.295020124</v>
      </c>
      <c r="F19" s="9" t="s">
        <v>106</v>
      </c>
    </row>
    <row r="20" spans="1:6" s="12" customFormat="1">
      <c r="A20" s="12" t="s">
        <v>29</v>
      </c>
      <c r="B20" s="12" t="s">
        <v>30</v>
      </c>
      <c r="C20" s="13">
        <v>-98983.442339483881</v>
      </c>
      <c r="D20" s="13">
        <v>-212582.87396787116</v>
      </c>
      <c r="E20" s="13">
        <f t="shared" si="0"/>
        <v>131080.25851868655</v>
      </c>
      <c r="F20" s="9" t="s">
        <v>106</v>
      </c>
    </row>
    <row r="21" spans="1:6" s="12" customFormat="1">
      <c r="A21" s="12" t="s">
        <v>31</v>
      </c>
      <c r="B21" s="12" t="s">
        <v>32</v>
      </c>
      <c r="C21" s="13">
        <v>-5216328.6500000004</v>
      </c>
      <c r="D21" s="13">
        <v>0</v>
      </c>
      <c r="E21" s="13">
        <f t="shared" si="0"/>
        <v>8415062.0281344783</v>
      </c>
      <c r="F21" s="9" t="s">
        <v>106</v>
      </c>
    </row>
    <row r="22" spans="1:6" s="12" customFormat="1">
      <c r="A22" s="12" t="s">
        <v>33</v>
      </c>
      <c r="B22" s="12" t="s">
        <v>34</v>
      </c>
      <c r="C22" s="13">
        <v>766070.08841426589</v>
      </c>
      <c r="D22" s="13">
        <v>0</v>
      </c>
      <c r="E22" s="13">
        <f t="shared" si="0"/>
        <v>-1235836.1108831805</v>
      </c>
      <c r="F22" s="9" t="s">
        <v>106</v>
      </c>
    </row>
    <row r="23" spans="1:6" s="12" customFormat="1">
      <c r="A23" s="12" t="s">
        <v>35</v>
      </c>
      <c r="B23" s="12" t="s">
        <v>36</v>
      </c>
      <c r="C23" s="13">
        <v>274986.77108456596</v>
      </c>
      <c r="D23" s="13">
        <v>-8160130.3493880853</v>
      </c>
      <c r="E23" s="13">
        <f t="shared" si="0"/>
        <v>-1541494.5509187784</v>
      </c>
      <c r="F23" s="9" t="s">
        <v>106</v>
      </c>
    </row>
    <row r="24" spans="1:6" s="12" customFormat="1">
      <c r="A24" s="12" t="s">
        <v>86</v>
      </c>
      <c r="B24" s="12" t="s">
        <v>87</v>
      </c>
      <c r="C24" s="13">
        <v>0</v>
      </c>
      <c r="D24" s="13">
        <v>-264083.87465224485</v>
      </c>
      <c r="E24" s="13">
        <f>-(C24-(D24*0.0834))/0.61988</f>
        <v>-35530.4174130432</v>
      </c>
      <c r="F24" s="9" t="s">
        <v>112</v>
      </c>
    </row>
    <row r="25" spans="1:6" s="12" customFormat="1">
      <c r="A25" s="12" t="s">
        <v>37</v>
      </c>
      <c r="B25" s="12" t="s">
        <v>38</v>
      </c>
      <c r="C25" s="13">
        <v>0</v>
      </c>
      <c r="D25" s="13">
        <v>-5199034.9082336593</v>
      </c>
      <c r="E25" s="13">
        <f t="shared" si="0"/>
        <v>-699489.43561122671</v>
      </c>
      <c r="F25" s="9" t="s">
        <v>107</v>
      </c>
    </row>
    <row r="26" spans="1:6" s="12" customFormat="1">
      <c r="A26" s="12" t="s">
        <v>39</v>
      </c>
      <c r="B26" s="12" t="s">
        <v>40</v>
      </c>
      <c r="C26" s="13">
        <v>5638736.2665997902</v>
      </c>
      <c r="D26" s="13">
        <v>0</v>
      </c>
      <c r="E26" s="13">
        <f t="shared" si="0"/>
        <v>-9096496.5261014886</v>
      </c>
      <c r="F26" s="9" t="s">
        <v>107</v>
      </c>
    </row>
    <row r="27" spans="1:6" s="12" customFormat="1">
      <c r="A27" s="12" t="s">
        <v>41</v>
      </c>
      <c r="B27" s="12" t="s">
        <v>42</v>
      </c>
      <c r="C27" s="13">
        <v>291666.75803272682</v>
      </c>
      <c r="D27" s="13">
        <v>-510417.13577641395</v>
      </c>
      <c r="E27" s="13">
        <f t="shared" si="0"/>
        <v>-539193.95230767201</v>
      </c>
      <c r="F27" s="9" t="s">
        <v>107</v>
      </c>
    </row>
    <row r="28" spans="1:6" s="12" customFormat="1">
      <c r="A28" s="12" t="s">
        <v>43</v>
      </c>
      <c r="B28" s="12" t="s">
        <v>44</v>
      </c>
      <c r="C28" s="13">
        <v>-5532834</v>
      </c>
      <c r="D28" s="13">
        <v>0</v>
      </c>
      <c r="E28" s="13">
        <f t="shared" si="0"/>
        <v>8925653.3522617277</v>
      </c>
      <c r="F28" s="9" t="s">
        <v>107</v>
      </c>
    </row>
    <row r="29" spans="1:6" s="12" customFormat="1">
      <c r="A29" s="12" t="s">
        <v>45</v>
      </c>
      <c r="B29" s="12" t="s">
        <v>46</v>
      </c>
      <c r="C29" s="13">
        <v>75954.622194136726</v>
      </c>
      <c r="D29" s="13">
        <v>0</v>
      </c>
      <c r="E29" s="13">
        <f t="shared" si="0"/>
        <v>-122531.17086232291</v>
      </c>
      <c r="F29" s="9" t="s">
        <v>107</v>
      </c>
    </row>
    <row r="30" spans="1:6" s="12" customFormat="1">
      <c r="A30" s="12" t="s">
        <v>47</v>
      </c>
      <c r="B30" s="12" t="s">
        <v>48</v>
      </c>
      <c r="C30" s="13">
        <v>257639.2</v>
      </c>
      <c r="D30" s="13">
        <v>0</v>
      </c>
      <c r="E30" s="13">
        <f t="shared" si="0"/>
        <v>-415627.54081435117</v>
      </c>
      <c r="F30" s="9" t="s">
        <v>108</v>
      </c>
    </row>
    <row r="31" spans="1:6" s="12" customFormat="1">
      <c r="A31" s="12" t="s">
        <v>49</v>
      </c>
      <c r="B31" s="12" t="s">
        <v>50</v>
      </c>
      <c r="C31" s="13">
        <v>2199228</v>
      </c>
      <c r="D31" s="13">
        <v>1099614</v>
      </c>
      <c r="E31" s="13">
        <f t="shared" si="0"/>
        <v>-3399884.1588694588</v>
      </c>
      <c r="F31" s="9" t="s">
        <v>108</v>
      </c>
    </row>
    <row r="32" spans="1:6" s="12" customFormat="1">
      <c r="A32" s="12" t="s">
        <v>51</v>
      </c>
      <c r="B32" s="12" t="s">
        <v>52</v>
      </c>
      <c r="C32" s="13">
        <v>-170464.29080562192</v>
      </c>
      <c r="D32" s="13">
        <v>0</v>
      </c>
      <c r="E32" s="13">
        <f t="shared" si="0"/>
        <v>274995.62948574225</v>
      </c>
      <c r="F32" s="9" t="s">
        <v>108</v>
      </c>
    </row>
    <row r="33" spans="1:6" s="12" customFormat="1">
      <c r="A33" s="12" t="s">
        <v>53</v>
      </c>
      <c r="B33" s="12" t="s">
        <v>54</v>
      </c>
      <c r="C33" s="13">
        <v>0</v>
      </c>
      <c r="D33" s="13">
        <v>-9873199.076123938</v>
      </c>
      <c r="E33" s="13">
        <f t="shared" si="0"/>
        <v>-1328361.6231346978</v>
      </c>
      <c r="F33" s="13" t="s">
        <v>108</v>
      </c>
    </row>
    <row r="34" spans="1:6" s="12" customFormat="1">
      <c r="A34" s="12" t="s">
        <v>55</v>
      </c>
      <c r="B34" s="12" t="s">
        <v>56</v>
      </c>
      <c r="C34" s="13">
        <v>20961.551000000007</v>
      </c>
      <c r="D34" s="13">
        <v>0</v>
      </c>
      <c r="E34" s="13">
        <f t="shared" si="0"/>
        <v>-33815.498160934389</v>
      </c>
      <c r="F34" s="9" t="s">
        <v>108</v>
      </c>
    </row>
    <row r="35" spans="1:6" s="12" customFormat="1">
      <c r="A35" s="12" t="s">
        <v>57</v>
      </c>
      <c r="B35" s="12" t="s">
        <v>58</v>
      </c>
      <c r="C35" s="13">
        <v>-37049.96055089141</v>
      </c>
      <c r="D35" s="13">
        <v>261508.8034731535</v>
      </c>
      <c r="E35" s="13">
        <f t="shared" si="0"/>
        <v>94953.530942363694</v>
      </c>
      <c r="F35" s="9" t="s">
        <v>109</v>
      </c>
    </row>
    <row r="36" spans="1:6" s="12" customFormat="1">
      <c r="A36" s="12" t="s">
        <v>59</v>
      </c>
      <c r="B36" s="12" t="s">
        <v>60</v>
      </c>
      <c r="C36" s="13">
        <v>0</v>
      </c>
      <c r="D36" s="13">
        <v>23142.536575635779</v>
      </c>
      <c r="E36" s="13">
        <f t="shared" si="0"/>
        <v>3113.6470775118155</v>
      </c>
      <c r="F36" s="9" t="s">
        <v>109</v>
      </c>
    </row>
    <row r="37" spans="1:6" s="12" customFormat="1">
      <c r="A37" s="12" t="s">
        <v>61</v>
      </c>
      <c r="B37" s="12" t="s">
        <v>62</v>
      </c>
      <c r="C37" s="13">
        <v>13846.847627968644</v>
      </c>
      <c r="D37" s="13">
        <v>-6166834.9757996975</v>
      </c>
      <c r="E37" s="13">
        <f t="shared" si="0"/>
        <v>-852037.30497783993</v>
      </c>
      <c r="F37" s="9" t="s">
        <v>109</v>
      </c>
    </row>
    <row r="38" spans="1:6" s="12" customFormat="1">
      <c r="A38" s="12" t="s">
        <v>63</v>
      </c>
      <c r="B38" s="12" t="s">
        <v>64</v>
      </c>
      <c r="C38" s="13">
        <v>17990.552800000001</v>
      </c>
      <c r="D38" s="13">
        <v>-441006.12659999984</v>
      </c>
      <c r="E38" s="13">
        <f t="shared" si="0"/>
        <v>-88356.558944376317</v>
      </c>
      <c r="F38" s="9" t="s">
        <v>110</v>
      </c>
    </row>
    <row r="39" spans="1:6" s="12" customFormat="1">
      <c r="A39" s="12" t="s">
        <v>65</v>
      </c>
      <c r="B39" s="12" t="s">
        <v>66</v>
      </c>
      <c r="C39" s="13">
        <v>109263.84487549827</v>
      </c>
      <c r="D39" s="13">
        <v>462824.43519392709</v>
      </c>
      <c r="E39" s="13">
        <f t="shared" si="0"/>
        <v>-113996.72030122725</v>
      </c>
      <c r="F39" s="9" t="s">
        <v>110</v>
      </c>
    </row>
    <row r="40" spans="1:6" s="12" customFormat="1">
      <c r="A40" s="12" t="s">
        <v>67</v>
      </c>
      <c r="B40" s="12" t="s">
        <v>68</v>
      </c>
      <c r="C40" s="13">
        <v>99958.378584749851</v>
      </c>
      <c r="D40" s="13">
        <v>748257.67764485441</v>
      </c>
      <c r="E40" s="13">
        <f t="shared" si="0"/>
        <v>-60582.190535537506</v>
      </c>
      <c r="F40" s="9" t="s">
        <v>110</v>
      </c>
    </row>
    <row r="41" spans="1:6" s="12" customFormat="1">
      <c r="A41" s="12" t="s">
        <v>69</v>
      </c>
      <c r="B41" s="12" t="s">
        <v>70</v>
      </c>
      <c r="C41" s="13">
        <v>-22103.189333333332</v>
      </c>
      <c r="D41" s="13">
        <v>-2980495.6783333328</v>
      </c>
      <c r="E41" s="13">
        <f t="shared" si="0"/>
        <v>-365345.14783452702</v>
      </c>
      <c r="F41" s="9" t="s">
        <v>110</v>
      </c>
    </row>
    <row r="42" spans="1:6" s="12" customFormat="1">
      <c r="A42" s="12" t="s">
        <v>71</v>
      </c>
      <c r="B42" s="12" t="s">
        <v>72</v>
      </c>
      <c r="C42" s="13">
        <v>-1861470</v>
      </c>
      <c r="D42" s="13">
        <v>9488085</v>
      </c>
      <c r="E42" s="13">
        <f t="shared" si="0"/>
        <v>4279499.7241401561</v>
      </c>
      <c r="F42" s="9" t="s">
        <v>110</v>
      </c>
    </row>
    <row r="43" spans="1:6" s="12" customFormat="1">
      <c r="A43" s="12" t="s">
        <v>73</v>
      </c>
      <c r="B43" s="12" t="s">
        <v>74</v>
      </c>
      <c r="C43" s="13">
        <v>332037.63414658129</v>
      </c>
      <c r="D43" s="13">
        <v>-2334188.2834094297</v>
      </c>
      <c r="E43" s="13">
        <f t="shared" si="0"/>
        <v>-849695.00061774498</v>
      </c>
      <c r="F43" s="9" t="s">
        <v>111</v>
      </c>
    </row>
    <row r="44" spans="1:6" s="12" customFormat="1">
      <c r="A44" s="12" t="s">
        <v>75</v>
      </c>
      <c r="B44" s="12" t="s">
        <v>76</v>
      </c>
      <c r="C44" s="13">
        <v>110288.74487962501</v>
      </c>
      <c r="D44" s="13">
        <v>0</v>
      </c>
      <c r="E44" s="13">
        <f t="shared" si="0"/>
        <v>-177919.50842037977</v>
      </c>
      <c r="F44" s="9" t="s">
        <v>111</v>
      </c>
    </row>
    <row r="45" spans="1:6" s="12" customFormat="1">
      <c r="A45" s="12" t="s">
        <v>77</v>
      </c>
      <c r="B45" s="12" t="s">
        <v>78</v>
      </c>
      <c r="C45" s="13">
        <v>1178.2748464016004</v>
      </c>
      <c r="D45" s="13">
        <v>0</v>
      </c>
      <c r="E45" s="13">
        <f t="shared" si="0"/>
        <v>-1900.8111995895986</v>
      </c>
      <c r="F45" s="9" t="s">
        <v>111</v>
      </c>
    </row>
    <row r="46" spans="1:6" s="12" customFormat="1">
      <c r="A46" s="12" t="s">
        <v>94</v>
      </c>
      <c r="B46" s="12" t="s">
        <v>95</v>
      </c>
      <c r="C46" s="13">
        <v>372096.6191355224</v>
      </c>
      <c r="D46" s="13">
        <v>0</v>
      </c>
      <c r="E46" s="13">
        <f>-(C46-(D46*0.0834))/0.61988</f>
        <v>-600272.01899645478</v>
      </c>
      <c r="F46" s="9" t="s">
        <v>111</v>
      </c>
    </row>
    <row r="47" spans="1:6" s="12" customFormat="1">
      <c r="A47" s="12" t="s">
        <v>97</v>
      </c>
      <c r="B47" s="12" t="s">
        <v>98</v>
      </c>
      <c r="C47" s="13">
        <v>187794.18345390147</v>
      </c>
      <c r="D47" s="13">
        <v>-783879.02146575134</v>
      </c>
      <c r="E47" s="13">
        <f>-(C47-(D47*0.0834))/0.61988</f>
        <v>-408417.26438043674</v>
      </c>
      <c r="F47" s="9" t="s">
        <v>113</v>
      </c>
    </row>
    <row r="48" spans="1:6" s="12" customFormat="1">
      <c r="A48" s="12" t="s">
        <v>101</v>
      </c>
      <c r="B48" s="12" t="s">
        <v>102</v>
      </c>
      <c r="C48" s="13">
        <v>-1226799.2771332711</v>
      </c>
      <c r="D48" s="13">
        <v>0</v>
      </c>
      <c r="E48" s="13">
        <f>-(C48-(D48*0.0834))/0.61988</f>
        <v>1979091.5614849182</v>
      </c>
      <c r="F48" s="9" t="s">
        <v>113</v>
      </c>
    </row>
    <row r="49" spans="1:6" s="12" customFormat="1">
      <c r="B49" s="15" t="s">
        <v>6</v>
      </c>
      <c r="C49" s="16">
        <f>SUBTOTAL(9,C11:C48)</f>
        <v>16033016.123214357</v>
      </c>
      <c r="D49" s="16">
        <f>SUBTOTAL(9,D11:D48)</f>
        <v>-21925057.920857597</v>
      </c>
      <c r="E49" s="16">
        <f>SUBTOTAL(9,E11:E48)</f>
        <v>-28814554.355381489</v>
      </c>
      <c r="F49" s="13"/>
    </row>
    <row r="50" spans="1:6" s="12" customFormat="1">
      <c r="C50" s="13"/>
      <c r="D50" s="13"/>
      <c r="E50" s="13"/>
      <c r="F50" s="13"/>
    </row>
    <row r="51" spans="1:6" s="12" customFormat="1">
      <c r="A51" s="17" t="s">
        <v>7</v>
      </c>
      <c r="B51" s="18"/>
      <c r="C51" s="19"/>
      <c r="D51" s="19"/>
      <c r="E51" s="19"/>
      <c r="F51" s="19"/>
    </row>
    <row r="52" spans="1:6" s="12" customFormat="1">
      <c r="A52" s="12" t="s">
        <v>79</v>
      </c>
      <c r="B52" s="12" t="s">
        <v>80</v>
      </c>
      <c r="C52" s="13">
        <v>-4357889.0289999992</v>
      </c>
      <c r="D52" s="13">
        <v>0</v>
      </c>
      <c r="E52" s="13">
        <f t="shared" ref="E52:E59" si="1">-(C52-(D52*0.0834))/0.61988</f>
        <v>7030213.959153383</v>
      </c>
      <c r="F52" s="9" t="s">
        <v>103</v>
      </c>
    </row>
    <row r="53" spans="1:6" s="12" customFormat="1">
      <c r="A53" s="12" t="s">
        <v>83</v>
      </c>
      <c r="B53" s="12" t="s">
        <v>84</v>
      </c>
      <c r="C53" s="13">
        <v>-18800.324707341406</v>
      </c>
      <c r="D53" s="13">
        <v>0</v>
      </c>
      <c r="E53" s="13">
        <f t="shared" si="1"/>
        <v>30328.974490774675</v>
      </c>
      <c r="F53" s="9" t="s">
        <v>104</v>
      </c>
    </row>
    <row r="54" spans="1:6" s="12" customFormat="1">
      <c r="A54" s="12" t="s">
        <v>85</v>
      </c>
      <c r="B54" s="12" t="s">
        <v>121</v>
      </c>
      <c r="C54" s="13">
        <v>-243031.57522525641</v>
      </c>
      <c r="D54" s="13">
        <v>0</v>
      </c>
      <c r="E54" s="13">
        <f t="shared" si="1"/>
        <v>392062.29467841587</v>
      </c>
      <c r="F54" s="9" t="s">
        <v>104</v>
      </c>
    </row>
    <row r="55" spans="1:6" s="12" customFormat="1">
      <c r="A55" s="12" t="s">
        <v>88</v>
      </c>
      <c r="B55" s="12" t="s">
        <v>89</v>
      </c>
      <c r="C55" s="13">
        <v>-525562</v>
      </c>
      <c r="D55" s="13">
        <v>-262781</v>
      </c>
      <c r="E55" s="13">
        <f t="shared" si="1"/>
        <v>812489.61831322196</v>
      </c>
      <c r="F55" s="13" t="s">
        <v>108</v>
      </c>
    </row>
    <row r="56" spans="1:6" s="12" customFormat="1">
      <c r="A56" s="12" t="s">
        <v>90</v>
      </c>
      <c r="B56" s="12" t="s">
        <v>91</v>
      </c>
      <c r="C56" s="13">
        <v>0</v>
      </c>
      <c r="D56" s="13">
        <v>34717942.455849752</v>
      </c>
      <c r="E56" s="13">
        <f t="shared" si="1"/>
        <v>4671027.2969250008</v>
      </c>
      <c r="F56" s="9" t="s">
        <v>109</v>
      </c>
    </row>
    <row r="57" spans="1:6" s="12" customFormat="1">
      <c r="A57" s="12" t="s">
        <v>92</v>
      </c>
      <c r="B57" s="12" t="s">
        <v>93</v>
      </c>
      <c r="C57" s="13">
        <v>59809.694012784872</v>
      </c>
      <c r="D57" s="13">
        <v>0</v>
      </c>
      <c r="E57" s="13">
        <f t="shared" si="1"/>
        <v>-96485.923102511573</v>
      </c>
      <c r="F57" s="9" t="s">
        <v>111</v>
      </c>
    </row>
    <row r="58" spans="1:6" s="12" customFormat="1">
      <c r="A58" s="12" t="s">
        <v>96</v>
      </c>
      <c r="B58" s="12" t="s">
        <v>122</v>
      </c>
      <c r="C58" s="13">
        <v>-22600645.307989538</v>
      </c>
      <c r="D58" s="13">
        <v>0</v>
      </c>
      <c r="E58" s="13">
        <f t="shared" si="1"/>
        <v>36459710.440713584</v>
      </c>
      <c r="F58" s="9" t="s">
        <v>111</v>
      </c>
    </row>
    <row r="59" spans="1:6" s="12" customFormat="1">
      <c r="A59" s="12" t="s">
        <v>99</v>
      </c>
      <c r="B59" s="12" t="s">
        <v>100</v>
      </c>
      <c r="C59" s="13">
        <v>0</v>
      </c>
      <c r="D59" s="13">
        <v>11169894.106385941</v>
      </c>
      <c r="E59" s="13">
        <f t="shared" si="1"/>
        <v>1502821.7856239716</v>
      </c>
      <c r="F59" s="9" t="s">
        <v>113</v>
      </c>
    </row>
    <row r="60" spans="1:6">
      <c r="B60" s="15" t="s">
        <v>8</v>
      </c>
      <c r="C60" s="16">
        <f>SUBTOTAL(9,C52:C59)</f>
        <v>-27686118.54290935</v>
      </c>
      <c r="D60" s="16">
        <f>SUBTOTAL(9,D52:D59)</f>
        <v>45625055.562235691</v>
      </c>
      <c r="E60" s="16">
        <f>SUBTOTAL(9,E52:E59)</f>
        <v>50802168.446795844</v>
      </c>
    </row>
    <row r="62" spans="1:6" ht="12" thickBot="1">
      <c r="B62" s="20" t="s">
        <v>9</v>
      </c>
      <c r="C62" s="20">
        <f>C60+C49+C8</f>
        <v>34579559.58030501</v>
      </c>
      <c r="D62" s="20">
        <f>D60+D49+D8</f>
        <v>775099884.64137805</v>
      </c>
      <c r="E62" s="20">
        <f>E60+E49+E8</f>
        <v>48499339.870274782</v>
      </c>
      <c r="F62" s="9" t="s">
        <v>114</v>
      </c>
    </row>
    <row r="63" spans="1:6" ht="12" thickTop="1"/>
    <row r="64" spans="1:6">
      <c r="A64" s="2" t="s">
        <v>10</v>
      </c>
      <c r="E64" s="13"/>
    </row>
    <row r="65" spans="1:1">
      <c r="A65" s="2" t="s">
        <v>11</v>
      </c>
    </row>
    <row r="66" spans="1:1">
      <c r="A66" s="2" t="s">
        <v>12</v>
      </c>
    </row>
    <row r="68" spans="1:1">
      <c r="A68" s="2" t="s">
        <v>13</v>
      </c>
    </row>
    <row r="69" spans="1:1">
      <c r="A69" s="2" t="s">
        <v>14</v>
      </c>
    </row>
    <row r="71" spans="1:1">
      <c r="A71" s="2" t="s">
        <v>120</v>
      </c>
    </row>
  </sheetData>
  <pageMargins left="0.75" right="0.75" top="0.75" bottom="0.75" header="0.3" footer="0.3"/>
  <pageSetup scale="85" orientation="portrait" r:id="rId1"/>
  <headerFooter>
    <oddFooter>&amp;C&amp;"Times New Roman,Regular"&amp;12Appendix A
Page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Brief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2011-02-11T08:00:00+00:00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301665-1886-42B3-83C4-57367D37B630}"/>
</file>

<file path=customXml/itemProps2.xml><?xml version="1.0" encoding="utf-8"?>
<ds:datastoreItem xmlns:ds="http://schemas.openxmlformats.org/officeDocument/2006/customXml" ds:itemID="{7769324C-5D80-4A61-A542-7CAF0551B5DE}"/>
</file>

<file path=customXml/itemProps3.xml><?xml version="1.0" encoding="utf-8"?>
<ds:datastoreItem xmlns:ds="http://schemas.openxmlformats.org/officeDocument/2006/customXml" ds:itemID="{929CA690-710A-482A-AD18-F1BDF4302B72}"/>
</file>

<file path=customXml/itemProps4.xml><?xml version="1.0" encoding="utf-8"?>
<ds:datastoreItem xmlns:ds="http://schemas.openxmlformats.org/officeDocument/2006/customXml" ds:itemID="{62F63641-4E65-496B-B056-0E6B1D2A1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Bryce Dalley</dc:creator>
  <cp:lastModifiedBy>wendy</cp:lastModifiedBy>
  <cp:lastPrinted>2011-02-11T21:02:04Z</cp:lastPrinted>
  <dcterms:created xsi:type="dcterms:W3CDTF">2011-02-09T00:14:18Z</dcterms:created>
  <dcterms:modified xsi:type="dcterms:W3CDTF">2011-02-11T21:04:28Z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