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M:\2022\2022 WA Elec and Gas GRC\Joint Issues List\"/>
    </mc:Choice>
  </mc:AlternateContent>
  <xr:revisionPtr revIDLastSave="0" documentId="13_ncr:1_{AE475C62-073F-4E6D-B579-DAE242A45829}" xr6:coauthVersionLast="47" xr6:coauthVersionMax="47" xr10:uidLastSave="{00000000-0000-0000-0000-000000000000}"/>
  <bookViews>
    <workbookView xWindow="-120" yWindow="-120" windowWidth="29040" windowHeight="15840" xr2:uid="{B181710C-46BC-4D6B-92A9-CBCEE7B03ECD}"/>
  </bookViews>
  <sheets>
    <sheet name="Electric" sheetId="1" r:id="rId1"/>
    <sheet name="Natural Gas" sheetId="2" r:id="rId2"/>
  </sheets>
  <definedNames>
    <definedName name="_ftn1" localSheetId="0">Electric!$D$58</definedName>
    <definedName name="_ftnref1" localSheetId="0">Electric!$D$55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Electric!$A$1:$X$127</definedName>
    <definedName name="_xlnm.Print_Area" localSheetId="1">'Natural Gas'!$A$1:$X$97</definedName>
    <definedName name="_xlnm.Print_Titles" localSheetId="0">Electric!$1:$6</definedName>
    <definedName name="_xlnm.Print_Titles" localSheetId="1">'Natural Gas'!$1:$7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2" l="1"/>
  <c r="V66" i="2"/>
  <c r="V65" i="2"/>
  <c r="U65" i="2"/>
  <c r="U83" i="1"/>
  <c r="V84" i="1" l="1"/>
  <c r="U84" i="1"/>
  <c r="E51" i="2" l="1"/>
  <c r="E65" i="2" l="1"/>
  <c r="E66" i="2" s="1"/>
  <c r="E66" i="1"/>
  <c r="E83" i="1" l="1"/>
  <c r="U66" i="1"/>
  <c r="A11" i="2"/>
  <c r="E84" i="1" l="1"/>
  <c r="V50" i="2"/>
  <c r="U50" i="2"/>
  <c r="U51" i="2" s="1"/>
  <c r="A12" i="1" l="1"/>
  <c r="A13" i="1" s="1"/>
  <c r="A14" i="1" s="1"/>
  <c r="A15" i="1" l="1"/>
  <c r="A16" i="1" s="1"/>
  <c r="A17" i="1" s="1"/>
  <c r="A18" i="1" s="1"/>
  <c r="A19" i="1" s="1"/>
  <c r="A20" i="1" s="1"/>
  <c r="A21" i="1" s="1"/>
  <c r="A22" i="1" s="1"/>
  <c r="A23" i="1" s="1"/>
  <c r="A24" i="1" s="1"/>
  <c r="A25" i="1" s="1"/>
  <c r="A26" i="1" s="1"/>
  <c r="F66" i="1"/>
  <c r="F83" i="1" l="1"/>
  <c r="V66" i="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F51" i="2"/>
  <c r="A12" i="2"/>
  <c r="A13" i="2" s="1"/>
  <c r="A14" i="2" s="1"/>
  <c r="A15" i="2" s="1"/>
  <c r="F65" i="2" l="1"/>
  <c r="F66" i="2" s="1"/>
  <c r="V51" i="2"/>
  <c r="F84" i="1"/>
  <c r="V83" i="1"/>
  <c r="A16" i="2"/>
  <c r="A17" i="2" s="1"/>
  <c r="A18" i="2" s="1"/>
  <c r="A19" i="2" s="1"/>
  <c r="A20" i="2" s="1"/>
  <c r="A21" i="2" s="1"/>
  <c r="A22" i="2" s="1"/>
  <c r="A23" i="2" s="1"/>
  <c r="A24" i="2" s="1"/>
  <c r="A25" i="2" s="1"/>
  <c r="A26" i="2" s="1"/>
  <c r="A27" i="2" s="1"/>
  <c r="A28" i="2" s="1"/>
  <c r="A29" i="2" s="1"/>
  <c r="A30" i="2" l="1"/>
  <c r="A31" i="2" s="1"/>
  <c r="A32" i="2" s="1"/>
  <c r="A33" i="2" s="1"/>
  <c r="A34" i="2" l="1"/>
  <c r="A35" i="2" l="1"/>
  <c r="A59" i="1"/>
  <c r="A60" i="1" s="1"/>
  <c r="A61" i="1" s="1"/>
  <c r="A36" i="2" l="1"/>
  <c r="A37" i="2" s="1"/>
  <c r="A38" i="2" s="1"/>
  <c r="A39" i="2" s="1"/>
  <c r="A64" i="1"/>
  <c r="A66" i="1" s="1"/>
  <c r="A67" i="1" s="1"/>
  <c r="A62" i="1"/>
  <c r="A63" i="1" s="1"/>
  <c r="A40" i="2" l="1"/>
  <c r="A41" i="2" s="1"/>
  <c r="A42" i="2" s="1"/>
  <c r="A43" i="2" s="1"/>
  <c r="A44" i="2" s="1"/>
  <c r="A45" i="2" s="1"/>
  <c r="A46" i="2" s="1"/>
  <c r="A47" i="2" s="1"/>
  <c r="A48" i="2" s="1"/>
  <c r="A49" i="2" s="1"/>
  <c r="A68" i="1"/>
  <c r="A69" i="1" s="1"/>
  <c r="A70" i="1" s="1"/>
  <c r="A71" i="1" s="1"/>
  <c r="A72" i="1" s="1"/>
  <c r="A73" i="1" s="1"/>
  <c r="A74" i="1" s="1"/>
  <c r="A75" i="1" s="1"/>
  <c r="A76" i="1" s="1"/>
  <c r="A77" i="1" s="1"/>
  <c r="A78" i="1" s="1"/>
  <c r="A51" i="2" l="1"/>
  <c r="A52" i="2" s="1"/>
  <c r="A79" i="1"/>
  <c r="A80" i="1" s="1"/>
  <c r="A81" i="1"/>
  <c r="A83" i="1" s="1"/>
  <c r="A85" i="1" s="1"/>
  <c r="A86" i="1" s="1"/>
  <c r="A87" i="1" s="1"/>
  <c r="A88" i="1" s="1"/>
  <c r="A89" i="1" s="1"/>
  <c r="A90" i="1" s="1"/>
  <c r="A91" i="1" s="1"/>
  <c r="A92" i="1" l="1"/>
  <c r="A93" i="1" s="1"/>
  <c r="A94" i="1" s="1"/>
  <c r="A95" i="1" s="1"/>
  <c r="A96" i="1" s="1"/>
  <c r="A97" i="1" s="1"/>
  <c r="A53" i="2"/>
  <c r="A54" i="2" s="1"/>
  <c r="A55" i="2" s="1"/>
  <c r="A56" i="2" s="1"/>
  <c r="A57" i="2" s="1"/>
  <c r="A58" i="2" s="1"/>
  <c r="A59" i="2" s="1"/>
  <c r="A60" i="2" s="1"/>
  <c r="A61" i="2" s="1"/>
  <c r="A62" i="2" s="1"/>
  <c r="A63" i="2" s="1"/>
  <c r="A65" i="2" s="1"/>
  <c r="A98" i="1" l="1"/>
  <c r="A99" i="1" s="1"/>
  <c r="A100" i="1" s="1"/>
  <c r="A101" i="1" s="1"/>
  <c r="A102" i="1" s="1"/>
  <c r="A103" i="1" s="1"/>
  <c r="A104" i="1" s="1"/>
  <c r="A105" i="1" s="1"/>
  <c r="A106" i="1" s="1"/>
  <c r="A107" i="1" s="1"/>
  <c r="A68" i="2"/>
  <c r="A69" i="2" s="1"/>
  <c r="A70" i="2" s="1"/>
  <c r="A71" i="2" s="1"/>
  <c r="A72" i="2" s="1"/>
  <c r="A73" i="2" s="1"/>
  <c r="A108" i="1" l="1"/>
  <c r="A109" i="1"/>
  <c r="A110" i="1" s="1"/>
  <c r="A111" i="1" s="1"/>
  <c r="A112" i="1" s="1"/>
  <c r="A113" i="1" s="1"/>
  <c r="A114" i="1" s="1"/>
  <c r="A115" i="1" s="1"/>
  <c r="A116" i="1" s="1"/>
  <c r="A118" i="1" s="1"/>
  <c r="A119" i="1" s="1"/>
  <c r="A120" i="1" s="1"/>
  <c r="A121" i="1" s="1"/>
  <c r="A122" i="1" s="1"/>
  <c r="A123" i="1" s="1"/>
  <c r="A124" i="1" s="1"/>
  <c r="A125" i="1" s="1"/>
  <c r="A126" i="1" s="1"/>
  <c r="A74" i="2"/>
  <c r="A75" i="2" s="1"/>
  <c r="A76" i="2" s="1"/>
  <c r="A77" i="2" l="1"/>
  <c r="A78" i="2" s="1"/>
  <c r="A79" i="2" s="1"/>
  <c r="A80" i="2" s="1"/>
  <c r="A81" i="2" s="1"/>
  <c r="A82" i="2" s="1"/>
  <c r="A83" i="2" s="1"/>
  <c r="A84" i="2" s="1"/>
  <c r="A85" i="2" s="1"/>
  <c r="A86" i="2" s="1"/>
  <c r="A87" i="2" s="1"/>
  <c r="A88" i="2" s="1"/>
  <c r="A89" i="2" s="1"/>
  <c r="A90" i="2" s="1"/>
  <c r="A91" i="2" s="1"/>
  <c r="A92" i="2" s="1"/>
  <c r="A93" i="2" s="1"/>
  <c r="A94" i="2" s="1"/>
  <c r="A95" i="2" s="1"/>
  <c r="A96" i="2" s="1"/>
  <c r="A97" i="2" s="1"/>
</calcChain>
</file>

<file path=xl/sharedStrings.xml><?xml version="1.0" encoding="utf-8"?>
<sst xmlns="http://schemas.openxmlformats.org/spreadsheetml/2006/main" count="587" uniqueCount="378">
  <si>
    <t>ISSUE</t>
  </si>
  <si>
    <t>COMMISSION STAFF</t>
  </si>
  <si>
    <t>THE ENERGY PROJECT</t>
  </si>
  <si>
    <t>OTHER ISSUES</t>
  </si>
  <si>
    <t>Deferred FIT Rate Base</t>
  </si>
  <si>
    <t>Working Capital</t>
  </si>
  <si>
    <t>Regulatory Expense</t>
  </si>
  <si>
    <t>Injuries and Damages</t>
  </si>
  <si>
    <t>Nez Perce Settlement Adjustment</t>
  </si>
  <si>
    <t>Restate Excise Taxes</t>
  </si>
  <si>
    <t>Restate Debt Interest</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</si>
  <si>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</si>
  <si>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</si>
  <si>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</si>
  <si>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</si>
  <si>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</si>
  <si>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</si>
  <si>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</si>
  <si>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</si>
  <si>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</si>
  <si>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</si>
  <si>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</si>
  <si>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</si>
  <si>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</si>
  <si>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</si>
  <si>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Eliminates the revenues and expenses associated with local business and occupation (B &amp; O) taxes.</t>
  </si>
  <si>
    <t xml:space="preserve">Removes the effect of a one-month lag between collection and payment of taxes. </t>
  </si>
  <si>
    <t>Restates debt interest using the Company’s pro forma weighted average cost of debt.</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</si>
  <si>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</si>
  <si>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</si>
  <si>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</si>
  <si>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</si>
  <si>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</si>
  <si>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</si>
  <si>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Net Gains / Losses</t>
  </si>
  <si>
    <t>Weather Normalization</t>
  </si>
  <si>
    <t>Eliminate Adder Schedules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</si>
  <si>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</si>
  <si>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</si>
  <si>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Pro Forma Labor Non-Exec</t>
  </si>
  <si>
    <t>Pro Forma Labor Exec</t>
  </si>
  <si>
    <t>Pro Forma Employee Benefits</t>
  </si>
  <si>
    <t>Pro Forma Revenue Normalization</t>
  </si>
  <si>
    <t>Uncollectable Expense</t>
  </si>
  <si>
    <t>Miscellaneous Restating Expenses</t>
  </si>
  <si>
    <t>Eliminate WA Power Cost Deferral</t>
  </si>
  <si>
    <t>Restate Incentive Expenses</t>
  </si>
  <si>
    <t>Pro Forma Property Tax Expense</t>
  </si>
  <si>
    <t>Rounding (immaterial)</t>
  </si>
  <si>
    <t>COST OF SERVICE</t>
  </si>
  <si>
    <t>JOINT ISSUES LIST - NATURAL GAS</t>
  </si>
  <si>
    <t>Adj.</t>
  </si>
  <si>
    <t>Per Results Report</t>
  </si>
  <si>
    <t>Consolidation of previous Commission Basis or other restating rate base adjustments (Customer Advances and Customer Deposits).</t>
  </si>
  <si>
    <t>Uncollectible Expense</t>
  </si>
  <si>
    <t>FIT/DFIT Expense</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</si>
  <si>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</si>
  <si>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</si>
  <si>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</si>
  <si>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</si>
  <si>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</si>
  <si>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</si>
  <si>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AVISTA</t>
  </si>
  <si>
    <t>Normalize CS2/Colstrip Major Maintence</t>
  </si>
  <si>
    <t>Authorized Power Supply</t>
  </si>
  <si>
    <t>Pro Forma IS/IT Expense</t>
  </si>
  <si>
    <t>Pro Forma Def. Debits, Credits &amp; Regulatory Amorts</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</si>
  <si>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Customer Advances and Customer Deposits).</t>
  </si>
  <si>
    <t xml:space="preserve">Removes the impact of the adder schedule revenues and related expenses, such as Schedule 59 Residential Exchange credit, Schedule 75 Decoupling Rebate/Surcharge, Schedule 91 Tariff Rider (DSM), Schedule 92 Low Income Rate Assistance Program Rate, Schedule 93 ERM rebate, Schedule 94 BPA rebate, Schedule 95 Optional Renewable and Schedule 98 REC Revenue Surcharge/Rebate since these items are recovered/rebated by separate tariffs and, therefore, are not part of base rates.  </t>
  </si>
  <si>
    <t>Removes the effects of the financial accounting for the Energy Recovery Mechanism (ERM.)  The ERM normalizes and defers certain net power supply and transmission revenues and expenses pursuant to the Commission-approved deferral and recovery mechanism.  The adjustment removes the ERM rebate revenue as well as the deferral and amortization amounts and certain directly assigned power costs and net transmission costs associated with the ERM.</t>
  </si>
  <si>
    <t>This adjustment normalizes major maintenance expense associated with Avista’s Colstrip/Coyote Springs II (CS2) thermal projects.  In Order 05, page 56, paragraph 153 of Docket No. UE-150204, the Commission ordered the Company, for regulatory purposes, to normalize and recover its major maintenance expense associated with these plants over a three-year period for Colstrip and four-year period for CS2 to match the major maintenance cycles for each plant.</t>
  </si>
  <si>
    <t>PRO FORMA STUDY</t>
  </si>
  <si>
    <t>Office Space Charges to Non-Utility</t>
  </si>
  <si>
    <t>Pro Forma LEAP Deferral Amortization</t>
  </si>
  <si>
    <t>Pro Forma Insurance Expense</t>
  </si>
  <si>
    <t xml:space="preserve">Includes Working Capital using the Investor Supplied Working Capital (ISWC) methodology consistent with Docket No. UE-170485 and UE-170486. </t>
  </si>
  <si>
    <t>FIT/DFIT/ ITC Expense</t>
  </si>
  <si>
    <t xml:space="preserve">Removes the remaining portion of office space costs associated with subsidiary/non-utility activities not previously removed during the test period. </t>
  </si>
  <si>
    <t>AWEC</t>
  </si>
  <si>
    <t>The Sierra Club</t>
  </si>
  <si>
    <t>Adjusts the FIT and DFIT calculated at 21% within Results of Operations. This adjustment also adjusts the appropriate level of investment tax credits on qualified generation.</t>
  </si>
  <si>
    <t xml:space="preserve">Adjusts the FIT and DFIT calculated at 21% within Results of Operations. </t>
  </si>
  <si>
    <t>Miscellaneous Items:</t>
  </si>
  <si>
    <t>Pro Forma ARAM DFIT</t>
  </si>
  <si>
    <t>Pro Forma Property Tax</t>
  </si>
  <si>
    <t>3.00P</t>
  </si>
  <si>
    <t>3.00T</t>
  </si>
  <si>
    <t>Pro Forma Transmission Revenue/Expense</t>
  </si>
  <si>
    <t>Pro Forma Power Supply</t>
  </si>
  <si>
    <t>Wildfire Balancing Account</t>
  </si>
  <si>
    <t>Pro Forma Def. Debits, Credits &amp; Regulatory Amortizations</t>
  </si>
  <si>
    <t xml:space="preserve">This adjustment restates actual O&amp;M incentive compensation expense recorded in 2019 to reflect a six-year average (2014-2019) of actual payouts. The use of a six-year average of payouts is consistent with Staff’s methodology approved by the Commission in Order No. UE-170485 and UG-170486.  </t>
  </si>
  <si>
    <t>As described by Company witness Ms. Andrews, the Company has proposed to establish a Wildfire expense balancing account to track wildfire expenses during the 10-year Wildfire Plan.</t>
  </si>
  <si>
    <t>Rate Spread</t>
  </si>
  <si>
    <t>Walmart</t>
  </si>
  <si>
    <t>NWEC</t>
  </si>
  <si>
    <t>DOCKETS UE-220053, UG-220054 &amp; UE-210854</t>
  </si>
  <si>
    <t>Restate 09.2021 AMA Rate Base to EOP</t>
  </si>
  <si>
    <t>Restate 09.2021 Tax Credit Regulatory Liability to EOP</t>
  </si>
  <si>
    <t>Pro Forma AMI Amortization</t>
  </si>
  <si>
    <t>Pro Forma Colstrip Trust Fund &amp; Other Amortizations</t>
  </si>
  <si>
    <t>Pro Forma CETA Labor Exp</t>
  </si>
  <si>
    <t>Pro Forma LIRAP Labor</t>
  </si>
  <si>
    <t>Pro Forma Misc. O&amp;M Expense</t>
  </si>
  <si>
    <t>Pro Forma 09.2021 EOP Rate Base to 12.31.2021 EOP</t>
  </si>
  <si>
    <t>Transportation Electrification Return (Kicker)</t>
  </si>
  <si>
    <t>Pro Forma Transportation Electrification Return (Kicker)</t>
  </si>
  <si>
    <t>Pro Forma EIM Capital 2021- 2022 Additions &amp; Exp</t>
  </si>
  <si>
    <t>Pro Form 12.2021 EOP Wildfire Additions</t>
  </si>
  <si>
    <t>Pro Form 12.2021 EOP Colstrip Adds &amp; Amortization</t>
  </si>
  <si>
    <t>Provisional Capital Groups 2022 Adds EOP</t>
  </si>
  <si>
    <t>Provisional Capital Groups 2023 Adds AMA</t>
  </si>
  <si>
    <t>2022-2023 Capital O&amp;M Offsets &amp; Revenue</t>
  </si>
  <si>
    <t>Provisional Wildfire 2022 Cap EOP &amp; O&amp;M</t>
  </si>
  <si>
    <t>Provisional Wildfire 2023 Cap Adds AMA</t>
  </si>
  <si>
    <t>Provisional Colstrip 2022 Cap Adds EOP</t>
  </si>
  <si>
    <t>Provisional Colstrip 2023 Cap Adds AMA</t>
  </si>
  <si>
    <t>Provisional EIM 2023 Cap Cap Adds AMA</t>
  </si>
  <si>
    <t>Pro Forma Revenue Requirement RY1 Effective 12/21/2022 (000s)</t>
  </si>
  <si>
    <t>Pro Forma 2024 ARAM DFIT</t>
  </si>
  <si>
    <t>Pro Forma 2024 AMI Amortization</t>
  </si>
  <si>
    <t>Pro Forma Misc O&amp;M Exp</t>
  </si>
  <si>
    <t>Provisional Capital Groups 2024 Adds AMA</t>
  </si>
  <si>
    <t>Prov. 2024 Capital O&amp;M Offsets &amp; Revnues</t>
  </si>
  <si>
    <t>Provisional Wildfire 2024 Cap Adds AMA</t>
  </si>
  <si>
    <t>Provisional Colstrip 2024 Cap Adds AMA</t>
  </si>
  <si>
    <t>Provisional EIM 2024 Cap Cap Adds AMA</t>
  </si>
  <si>
    <t>Pro Forma Revenue Requirement RY2 Effective 12/21/2023 (000s)</t>
  </si>
  <si>
    <t>48.5% Equity / 51.5% Debt</t>
  </si>
  <si>
    <t>Insurance Balancing Account</t>
  </si>
  <si>
    <t>SBUA</t>
  </si>
  <si>
    <t>Pro Forma Other Amortization</t>
  </si>
  <si>
    <t>Remove LIRAP Labor</t>
  </si>
  <si>
    <t>Pro Form 09.2021 EOP Rate Base to 12.31.2021 EOP</t>
  </si>
  <si>
    <t>Provisional Capital Groups 2022 Additions EOP</t>
  </si>
  <si>
    <t>Provisional Capital Groups 2023 Additions AMA</t>
  </si>
  <si>
    <t>Provisional Capital Groups 2024 Additions AMA</t>
  </si>
  <si>
    <t>Customer Tax Credit Refund</t>
  </si>
  <si>
    <t>Colstrip Unit 3 and 4</t>
  </si>
  <si>
    <t xml:space="preserve">Power Costs </t>
  </si>
  <si>
    <t>Escalation Study</t>
  </si>
  <si>
    <t>Capital Planning</t>
  </si>
  <si>
    <t>Distribution Equity Anaylsis</t>
  </si>
  <si>
    <t>Capital Process Review and Reporting of Provisional Adjustments</t>
  </si>
  <si>
    <t>Natural Gas Transition Issues</t>
  </si>
  <si>
    <t xml:space="preserve">Transportation Electrification (“TE”) </t>
  </si>
  <si>
    <t>Para. 22.  Transportation Electrification (“TE”) – The Settling Parties agree that Avista’s request for an incentive rate of return on transportation electrification investments is assumed to be included in the revenue requirement, subject to the establishment of performance metrics for Avista’s TE investments.  The Settling Parties agree that all publicly-accessible charging stations must meet minimum payment method requirements pursuant to RCW 19.94.565. Parties can oppose or propose alternative approaches to incentive Return on Equity for TE in future cases. Performance metrics include:  a)	Percent of utility-owned and supported EVSE by use case located within and/or providing direct benefits and services to named communities.  b) Percent of load shifted to off-peak periods attributable to TE tariff offerings by use case, including EV load subject to managed charging.</t>
  </si>
  <si>
    <t>Performance Based Ratemaking</t>
  </si>
  <si>
    <t>Para. 23.  Performance Based Ratemaking – The Settling Parties agree to the term set forth below:  a) The Settling Parties agree not to implement the financial performance incentive mechanisms (“PIMs”) proposed by the Company (Exh. PDE-1T, starting at pp. 25, line 5 – pp. 35, line 13) in this docket.  
b)  The Settling Parties are not proposing any targets at this time.  
c)  Avista agrees to track the metrics listed in Attachment B, publish the results on Avista’s website, and maintain and make available to stakeholders the historical results. Avista will update the data quarterly or annually, as applicable, starting in calendar year 2023. Data will be updated within 45 days following the end of each quarter or year.  i.  For metrics published quarterly: within 45 days after the end of Q1 2023 Avista will publish the data.  ii.  For metrics published annually: beginning within the first 45 days of 2023, Avista will publish metrics with data already tracked or readily available. In Attachment B, these metrics do not have associated footnotes.  iii.  In Attachment B, certain metrics have associated footnotes indicating the availability of data. Avista will report that data according to the timeline specified in each footnote.
d)  Avista agrees to report all metrics in real terms, using an appropriate measure of inflation. 
e)  Avista will work with the Settling Parties to agree upon additional reliability metrics by the end of Rate Year 1.   Avista will track and report these metrics beginning in Rate Year 2 of the multiyear rate plan.</t>
  </si>
  <si>
    <t xml:space="preserve">Low-Income </t>
  </si>
  <si>
    <t xml:space="preserve"> c) Expenses allowed to be recovered, or not, through Schedules 92 and 192, until otherwise directed by the Commission. i.  Avista may recover through Schedule 92 and 192:  1. Direct Services to customers;  2. CAP Agency Admin &amp; Program Delivery;  3. CAP Agency Conservation Education Staff &amp; Labor;  4. Avista Conservation Education; and, 5. LIRAP Outreach Costs.  ii.  Avista may not recover any other expenses through Schedule 92 and 192, including:  1.	Avista labor;  2. Equity advisory group expenses, including facilitator and participant payments;  3. Labor or other costs associated with the reporting of metrics concerning low-income customers and energy burden pursuant to Clean Energy Transformation Act or performance-based regulation metrics; and  4.  Labor and other costs associated with reporting to the Department of Commerce. 
d)  Avista agrees to work with its EAAG to identify a new renewable energy project(s), e.g., community solar, for the direct benefit of low-income customers.  Avista may also identify a new renewable energy project(s) for the direct benefit of customers residing in Named Communities. Funding for such programs, if not provided by an outside funding source (i.e., Second Substitute House Bill 1814) may come from the Company’s Named Communities Investment Fund or from the LIRAP tariff Schedules 92 and 192. Any funding from Schedules 92 and 192 must be directed to projects benefiting eligible low-income customers. No later than December 1, 2023, Avista will file a work plan describing its plan to facilitate the development of a new renewable energy project(s), including the budget, funding sources, timeline, and community partners. This requirement is independent of and incremental to Avista’s CEIP condition #10. 
e)  Avista agrees to the following related to low-income conservation/weatherization:  i. Increase low-income conservation / weatherization funding to $4 million in 2023 and $4.25 million in 2024, with funding continued to be provided through tariff Schedules 91 and 191.  ii.  In consultation with its EEAG, to develop a pilot program to overcome the inability to weatherize homes because of deferred maintenance or large repairs.  iii.  To work with its EEAG to survey actual installed measure costs and adjust rebate amounts per survey findings, if warranted; and fully fund all low-income conservation measures based on survey results. </t>
  </si>
  <si>
    <t>Climate Commitment Act</t>
  </si>
  <si>
    <t xml:space="preserve">Para. 25.  Climate Commitment Act – The Settling Parties agree to the term set forth below:  a)  Within 60 days of the adoption of the final Department of Ecology rules (WAC 173-446), Avista will begin consulting with its applicable advisory groups concerning its plans for complying with the Climate Commitment Act for electric and gas service, and the terms of any future tariff filing, including the following:   i.  Reporting requirements for the consignment of no-cost allowances for the benefit of ratepayers,  ii.  The accounting treatment of any proceeds from the consignment of allowances, and iii.  The investment of any proceeds from the sale of allowances during the rate plan including investments in projects that provide benefits to ratepayers including, but not limited to, weatherization, decarbonization, conservation and efficiency services, and bill assistance. (RCW 70A.65.130) </t>
  </si>
  <si>
    <t>Small Business Energy Efficiency</t>
  </si>
  <si>
    <t>Para. 26 .  Small Business Energy Efficiency – The Settling Parties agree to the term set forth below:  a)  Avista agrees to discuss with its EEAG, and interested persons, eligibility criteria for small business customers in its energy efficiency offerings and to further explore mirroring residential customer offerings for small business customers. Discussions must begin no later than June 30, 2023 and must include discussion of budget impacts, to be funded through tariff Schedules 91 and 191, and a timeline to pursue additional program offerings for small business customers, to be completed no later than December 31, 2023.</t>
  </si>
  <si>
    <t>Electric Service Reliability Report plan</t>
  </si>
  <si>
    <t xml:space="preserve">Schedule 98 REC Filing </t>
  </si>
  <si>
    <t>LIRAP Schedule 92/192</t>
  </si>
  <si>
    <t>Para. 28 b)   The Settling Parties agree to Avista’s proposal to move the rate effective date for the annual Schedule 98 REC filing from July 1 to August 1 to coincide with other rate changes (Miller Testimony, Exh. JDM-1T, pp. 34, ll. 10-14).</t>
  </si>
  <si>
    <t>Para. 28 b)   The Settling Parties agree to Avista’s proposal to move the rate effective date for LIRAP Schedule 92/192 effective dates from October 1 to November 1 (Bonfield Testimony, Exh. SJB-1T, pp. 36, ll. 9-17).</t>
  </si>
  <si>
    <t xml:space="preserve">Wildfire Deferral filing </t>
  </si>
  <si>
    <t>Para. 28 b)   The Settling Parties agree to Avista’s proposal to move the Wildfire Deferral filing date from July 31 to Sept. 1, and the effective date from October 1 to November 1 (Andrews Testimony, Exh. EMA-1T, pp. 63, ll. 6-17).</t>
  </si>
  <si>
    <t>Annual Reporting Obligations</t>
  </si>
  <si>
    <t>Para. 28 c)  In its next general rate case, Avista agrees to provide recommendations on streamlining its existing required annual reporting obligations (provided in Docket U-210501). Avista agrees to provide a detailed matrix of all reporting obligations annually along with any recommendations for streamlining, as provided in Docket U-210501, in matrix form.</t>
  </si>
  <si>
    <t>Power Supply Vendor</t>
  </si>
  <si>
    <t>Para. 28 d) - Avista agrees to provide templates and vendor contact information for any vendor software licensing agreements (i.e., Energy Exemplar, etc.) between staff and vendors with each filing.</t>
  </si>
  <si>
    <t>Decoupling Earnings Test</t>
  </si>
  <si>
    <t>Para. 28 e) - Mr. Ehrbar in his testimony, at Exh. PDE-1T, pp. 37-38 describes how the existing earnings test conflicts with the RCW 80.28.425(6)earnings test.  The Settling Parties agree that the RCW 80.28.425(6)earnings test will be adopted.</t>
  </si>
  <si>
    <t>Settlement agreed to by the Settling Parties: 
Para 10: Black Box Revenue Requirement changes for the Multi-Year Rate Plan (“MYRP”) effective December 21, 2022 (Rate Year 1) and December 21, 2023 (Rate Year 2):
a) $38.0 million electric (Rate Year 1), or a percentage increase of 6.9 percent in base rates (6.8 percent billed), prior to the Residual Customer Tax Credit refund described below.
b)	$12.5 million electric (Rate Year 2), or a percentage increase of 2.1 percent in base rates (2.2 percent billed). 
c)	$7.5 million natural gas (Rate Year 1), or a percentage increase of 6.5 percent in base rates (4.0 percent billed); prior to the Residual Customer Tax Credit refund described below.
d)	$1.5 million natural gas (Rate Year 2), or a percentage increase of 1.2 percent in base rates (0.8 percent billed).
Para 13.   Customer Tax Credit Refund – The Settling Parties agree that the Residual Tax Customer Credit of approximately $27.6 million (electric) and $12.5 million (natural gas) will be returned to customers through separate Tariff Schedules 78 (electric) and 178 (natural gas) over a two-year amortization period beginning December 21, 2022. Inclusive of the Residual Tax Customer Credit and all other rate adjustments, the Company’s requested total increase in Rate Year 1 to billed rates is 4.3 percent for electric operations and 0.7 percent for natural gas operations.  The allocation of the refund amounts across rate schedules will be consistent with the agreed-upon proposal contained in Attachment A of the Settlement.</t>
  </si>
  <si>
    <t>The Full Multiparty Settlement (hereinafter "Settlement") is entered into by Avista, WUTC Staff, the Alliance of Western Energy Consumers (“AWEC”), the NW Energy Coalition (“NWEC”), The Energy Project (“TEP”), Sierra Club, Walmart, and Small Business Utility Advocates (“SBUA”) jointly referred to herein as the “Settling Parties.”  As among the Settling Parties, this Settlement resolves all issues in this proceeding, with the exception of matters affecting electric and natural gas revenue requirements, and such other issues as may be identified by Public Counsel.</t>
  </si>
  <si>
    <t>The Full Multiparty Settlement (hereinafter "Settlement") is entered into by Avista, WUTC Staff, the Alliance of Western Energy Consumers (“AWEC”), the NW Energy Coalition (“NWEC”), The Energy Project (“TEP”), Sierra Club, Walmart, and Small Business Utility Advocates (“SBUA”) jointly referred to herein as the “Settling Parties.”   As among the Settling Parties, this Settlement resolves all issues in this proceeding, with the exception of matters affecting electric and natural gas revenue requirements, and such other issues as may be identified by Public Counsel.</t>
  </si>
  <si>
    <t xml:space="preserve">
Para 11.   Cost of Capital – The Settling Parties agree to a Rate of Return of 7.03 percent for both Rate Years of the MYRP.
The 7.03 percent also represents the “Allowance For Funds Used During Construction” (“AFUDC”) rate used by the Company for various purposes.</t>
  </si>
  <si>
    <t>Para 13 - Customer Tax Credit Refund – The Settling Parties agree that the Residual Tax Customer Credit of approximately $27.6 million (electric) and $12.5 million (natural gas) will be returned to customers through separate Tariff Schedules 78 (electric) and 178 (natural gas) over a two-year amortization period beginning December 21, 2022. Inclusive of the Residual Tax Customer Credit and all other rate adjustments, the Company’s requested total increase in Rate Year 1 to billed rates is 4.3 percent for electric operations and 0.7 percent for natural gas operations.  The allocation of the refund amounts across rate schedules will be consistent with the agreed-upon proposal contained in Attachment A of the Settlement.</t>
  </si>
  <si>
    <t xml:space="preserve">Rate Spread:   See Para 12. a) of Stipulation.
Rate Design – Para 12, b) The Settling Parties agree to the rate design as proposed by Avista in its direct case, with the exception of the basic charge proposals for Schedules 01/02 (electric) and 101/102 (natural gas), which will remain at current levels.  Attachment A provides a summary of the current and revised rates and charges for electric and natural gas services.
</t>
  </si>
  <si>
    <t xml:space="preserve">Para 16, b) Insurance Expense Balancing Account – The Settling Parties agree to accept Avista’s proposal to establish an Insurance Expense Balancing Account for this rate plan, recognizing that Avista would bear the burden of supporting such deferrals when seeking recovery in a future rate proceeding. The establishment of this balancing account is non-precedential, and its continuation may be challenged in a future proceeding.
The Insurance Balancing Account Baseline over the MYRP will be as updated in PC-DR-103C, totaling $8,271,000 Washington electric and $1,746,000 Washington natural gas. </t>
  </si>
  <si>
    <t>Results of Operations - actual operating results and total net rate base experienced by the Company for the twelve-month period ending September 30, 2021 on an average-of-monthly-average (AMA) basis.</t>
  </si>
  <si>
    <t>Adjusts ADFIT rate base balance to reflect the deferred tax balances arising from accelerated tax depreciation (Accelerated Cost Recovery System, or ACRS, and Modified Accelerated Cost Recovery, or MACRS) and bond refinancing premiums.</t>
  </si>
  <si>
    <t xml:space="preserve">Restates the accrued property tax during the test period to actual property tax paid during the test period 12ME 09.30.2021. </t>
  </si>
  <si>
    <t xml:space="preserve">Restates the accrued expense to the current authorized level of bad debt expense due to the impact of COVID-19.   </t>
  </si>
  <si>
    <t xml:space="preserve">Restates recorded regulatory expense for the twelve-months-ended September 30, 2021 to reflect the UTC assessment rates applied to revenues for the test period and the actual levels of FERC fees paid during the test period.  </t>
  </si>
  <si>
    <t>Ten-year amortization of net gains realized from the sale of real property disposed of between 2012 and September 30, 2021.</t>
  </si>
  <si>
    <t xml:space="preserve">Removes a number of non-operating or non-utility expenses associated with dues and donations, etc., included in error in the test period actual results, and removes, reclassifies or restates other expenses incorrectly charged between service and or jurisdiction. In addition, the Company removed 50% of Director meeting expenses, 10% D&amp;O insurance, Long-Term Incentive Plan (LTIP) restricted share expenses, and 50% of Director Fees expense.   </t>
  </si>
  <si>
    <t xml:space="preserve">This adjustment restates actual O&amp;M incentive compensation expense recorded in 12ME 09.30.2021 to reflect a six-year average (2015-2020) of actual payouts. The use of a six-year average of payouts is consistent with Staff’s methodology approved by the Commission in Order No. UE-170485 and UG-170486.  </t>
  </si>
  <si>
    <t>This adjustment reflects net plant after ADFIT as of September 30, 2021 on an AMA basis per results of operations, adjusted to reflect net plant after ADFIT to an EOP basis. Depreciation at September 30, 2021 was also adjusted to reflect for annual depreciation expense.</t>
  </si>
  <si>
    <t xml:space="preserve">This adjustment restates the actual power supply costs for the test year ending September 30, 2021 to the level authorized for tha period ending, per Case No. UE-190334. </t>
  </si>
  <si>
    <t xml:space="preserve">This adjustment includes pro forma power supply related revenue and expenses to reflect the twelve-month period January 2023 - December 2023, using historical loads.  </t>
  </si>
  <si>
    <t xml:space="preserve">This adjustment includes pro forma transmission-related revenues and expenses to reflect the twelve-month period January 2023 - December 2023.  </t>
  </si>
  <si>
    <t>This adjustment restates regulatory liability account 254.393 “Customer Tax Credit” from an AMA to an EOP basis at September 30, 2021.  Since FERC account 282.900 (ADFIT) is being adjusted to  September 30, 2021 EOP in restating adjustment 2.15, consistency requires the associated regulatory liability recorded in FERC 254.393 must also be restated to September 30, 2021 EOP.</t>
  </si>
  <si>
    <t xml:space="preserve">This adjustment adjusts electric and natural gas October 1, 2020 through September 30, 2021 test period customers and usage for any known and measurable (pro forma) changes.  In addition, the adjustment re-prices billed, unbilled, and weather adjusted usage at the base tariff rates approved for 12ME 09.30.2021, as if the October 1, 2021 base tariff rates were effective for the full 12-months of the test year.  This adjustment also removes the impact of 12ME 09.30.2021 decoupling deferrals (GRC resets the base) and decoupling earnings sharing. </t>
  </si>
  <si>
    <t xml:space="preserve">This adjustment adjusts electric and natural gas October 1, 2020 through September 30, 2021 test period customers and usage for any known and measurable (pro forma) changes.  In addition, the adjustment re-prices billed, unbilled, and weather adjusted usage at the base tariff rates approved for 12ME 09.30.2021, as if the October 1, 2021 base tariff rates were effective for the full 12-months of the test year.  This adjustment also removes the impact of 12ME 09.30.2021 decoupling deferrals (GRC resets the base) and decoupling earnings sharing. For natural gas, this adjustment also eliminates Schedule 150 Gas Cost revenue and the associated cost of purchased gas. </t>
  </si>
  <si>
    <t>This adjustment adjusts certain natural gas items included in restating adjustments (1.02), which is included on an AMA 12ME 09.30.2021 Commission Basis level, to the level in effect for Rate Year 1, beginning December 21, 2022.</t>
  </si>
  <si>
    <t xml:space="preserve">This adjustment adjusts the electric ARAM DFIT amortization expense included in the 12ME 09.30.2021 test period to reflect the level of ARAM DFIT amortization expense expected for the rate effective period.  </t>
  </si>
  <si>
    <t xml:space="preserve">This adjustment adjusts certain electric items included in electric restating adjustment (1.02), which is included on an AMA 12ME 09.30.2021 Commission Basis level, to the level in effect for Rate Year 1, beginning December 21, 2022, removing any remaining regulatory rate base balance and expense associated with expiring regulatory amortizations prior to the rate effective period: 1) Colstrip Common AFUDC; 2) CDA Lake Settlement Deferral;  3) CDA/SRR (Spokane River Relicensing) CDR Deferral; 4) Spokane River Deferral; and 5) Spokane River PM&amp;E Deferral. In addition, this adjustment includes the increased electric expense associated with the annual CPI adjustment for the Montana Riverbed Lease.  Finally, this adjustment also removes the expiration of electric and natural gas FISERV Fee Free amortization, and removes the test period electric Wildfire Deferral expense.  </t>
  </si>
  <si>
    <r>
      <t xml:space="preserve">Settlement agreed to by the Settling Parties: 
Para 10: </t>
    </r>
    <r>
      <rPr>
        <b/>
        <u/>
        <sz val="12"/>
        <color theme="1"/>
        <rFont val="Times New Roman"/>
        <family val="1"/>
      </rPr>
      <t>Black Box Revenue Requirement changes for the Multi-Year Rate Plan</t>
    </r>
    <r>
      <rPr>
        <b/>
        <sz val="12"/>
        <color theme="1"/>
        <rFont val="Times New Roman"/>
        <family val="1"/>
      </rPr>
      <t xml:space="preserve"> (“MYRP”) effective December 21, 2022 (Rate Year 1) and December 21, 2023 (Rate Year 2):
a) $38.0 million electric (Rate Year 1), or a percentage increase of 6.9 percent in base rates (6.8 percent billed), prior to the Residual Customer Tax Credit refund described below.
b)	$12.5 million electric (Rate Year 2), or a percentage increase of 2.1 percent in base rates (2.2 percent billed). 
c)	$7.5 million natural gas (Rate Year 1), or a percentage increase of 6.5 percent in base rates (4.0 percent billed); prior to the Residual Customer Tax Credit refund described below.
d)	$1.5 million natural gas (Rate Year 2), or a percentage increase of 1.2 percent in base rates (0.8 percent billed).
Para 13.   </t>
    </r>
    <r>
      <rPr>
        <b/>
        <u/>
        <sz val="12"/>
        <color theme="1"/>
        <rFont val="Times New Roman"/>
        <family val="1"/>
      </rPr>
      <t>Customer Tax Credit Refund</t>
    </r>
    <r>
      <rPr>
        <b/>
        <sz val="12"/>
        <color theme="1"/>
        <rFont val="Times New Roman"/>
        <family val="1"/>
      </rPr>
      <t xml:space="preserve"> – The Settling Parties agree that the Residual Tax Customer Credit of approximately $27.6 million (electric) and $12.5 million (natural gas) will be returned to customers through separate Tariff Schedules 78 (electric) and 178 (natural gas) over a two-year amortization period beginning December 21, 2022. Inclusive of the Residual Tax Customer Credit and all other rate adjustments, the Company’s requested total increase in Rate Year 1 to billed rates is 4.3 percent for electric operations and 0.7 percent for natural gas operations.  The allocation of the refund amounts across rate schedules will be consistent with the agreed-upon proposal contained in Attachment A of the Settlement.
</t>
    </r>
  </si>
  <si>
    <r>
      <t xml:space="preserve">
</t>
    </r>
    <r>
      <rPr>
        <b/>
        <u/>
        <sz val="12"/>
        <color theme="1"/>
        <rFont val="Times New Roman"/>
        <family val="1"/>
      </rPr>
      <t>Para 11.   Cost of Capital</t>
    </r>
    <r>
      <rPr>
        <b/>
        <sz val="12"/>
        <color theme="1"/>
        <rFont val="Times New Roman"/>
        <family val="1"/>
      </rPr>
      <t xml:space="preserve"> – The Settling Parties agree to a Rate of Return of 7.03 percent for both Rate Years of the MYRP.
The 7.03 percent also represents the “Allowance For Funds Used During Construction” (“AFUDC”) rate used by the Company for various purposes.</t>
    </r>
  </si>
  <si>
    <r>
      <rPr>
        <b/>
        <u/>
        <sz val="12"/>
        <color theme="1"/>
        <rFont val="Times New Roman"/>
        <family val="1"/>
      </rPr>
      <t xml:space="preserve">Para 13 - Customer Tax Credit Refund </t>
    </r>
    <r>
      <rPr>
        <b/>
        <sz val="12"/>
        <color theme="1"/>
        <rFont val="Times New Roman"/>
        <family val="1"/>
      </rPr>
      <t>– The Settling Parties agree that the Residual Tax Customer Credit of approximately $27.6 million (electric) and $12.5 million (natural gas) will be returned to customers through separate Tariff Schedules 78 (electric) and 178 (natural gas) over a two-year amortization period beginning December 21, 2022. Inclusive of the Residual Tax Customer Credit and all other rate adjustments, the Company’s requested total increase in Rate Year 1 to billed rates is 4.3 percent for electric operations and 0.7 percent for natural gas operations.  The allocation of the refund amounts across rate schedules will be consistent with the agreed-upon proposal contained in Attachment A of the Settlement.</t>
    </r>
  </si>
  <si>
    <r>
      <rPr>
        <b/>
        <u/>
        <sz val="12"/>
        <color theme="1"/>
        <rFont val="Times New Roman"/>
        <family val="1"/>
      </rPr>
      <t xml:space="preserve">Rate Spread:  </t>
    </r>
    <r>
      <rPr>
        <b/>
        <sz val="12"/>
        <color theme="1"/>
        <rFont val="Times New Roman"/>
        <family val="1"/>
      </rPr>
      <t xml:space="preserve"> See Para 12. a) of Stipulation.
</t>
    </r>
    <r>
      <rPr>
        <b/>
        <u/>
        <sz val="12"/>
        <color theme="1"/>
        <rFont val="Times New Roman"/>
        <family val="1"/>
      </rPr>
      <t xml:space="preserve">Rate Design </t>
    </r>
    <r>
      <rPr>
        <b/>
        <sz val="12"/>
        <color theme="1"/>
        <rFont val="Times New Roman"/>
        <family val="1"/>
      </rPr>
      <t xml:space="preserve">– Para 12, b) The Settling Parties agree to the rate design as proposed by Avista in its direct case, with the exception of the basic charge proposals for Schedules 01/02 (electric) and 101/102 (natural gas), which will remain at current levels.  Attachment A provides a summary of the current and revised rates and charges for electric and natural gas services.
</t>
    </r>
  </si>
  <si>
    <r>
      <rPr>
        <b/>
        <u/>
        <sz val="12"/>
        <color theme="1"/>
        <rFont val="Times New Roman"/>
        <family val="1"/>
      </rPr>
      <t xml:space="preserve">Para 16, a) Wildfire Expense Balancing Account </t>
    </r>
    <r>
      <rPr>
        <b/>
        <sz val="12"/>
        <color theme="1"/>
        <rFont val="Times New Roman"/>
        <family val="1"/>
      </rPr>
      <t>-The Settling Parties agree to accept Avista’s proposal to update its Wildfire Expense Balancing Account baseline over the MYRP, as filed by Avista (Washington electric share) totaling $5.1 million.</t>
    </r>
  </si>
  <si>
    <r>
      <rPr>
        <b/>
        <u/>
        <sz val="12"/>
        <color theme="1"/>
        <rFont val="Times New Roman"/>
        <family val="1"/>
      </rPr>
      <t xml:space="preserve">Para 16, b) Insurance Expense Balancing Account – </t>
    </r>
    <r>
      <rPr>
        <b/>
        <sz val="12"/>
        <color theme="1"/>
        <rFont val="Times New Roman"/>
        <family val="1"/>
      </rPr>
      <t xml:space="preserve">The Settling Parties agree to accept Avista’s proposal to establish an Insurance Expense Balancing Account for this rate plan, recognizing that Avista would bear the burden of supporting such deferrals when seeking recovery in a future rate proceeding. The establishment of this balancing account is non-precedential, and its continuation may be challenged in a future proceeding.
The Insurance Balancing Account Baseline over the MYRP will be as updated in PC-DR-103C, totaling $8,271,000 Washington electric and $1,746,000 Washington natural gas. </t>
    </r>
  </si>
  <si>
    <r>
      <rPr>
        <b/>
        <u/>
        <sz val="12"/>
        <color theme="1"/>
        <rFont val="Times New Roman"/>
        <family val="1"/>
      </rPr>
      <t xml:space="preserve">Para 15.   Power Costs </t>
    </r>
    <r>
      <rPr>
        <b/>
        <sz val="12"/>
        <color theme="1"/>
        <rFont val="Times New Roman"/>
        <family val="1"/>
      </rPr>
      <t>– The Settling Parties agree:
a)  Pro Forma Power Supply Expense – The Settling Parties agree to accept the 2023 Pro Forma Power Supply expense and ERM Baseline as filed by the Company.
b)  The Settling Parties agree that Avista will not perform the 60-day power cost updates, as proposed within Avista’s initial filing. The ERM Baseline as filed will remain over the MYRP.
Attachment C of the Settlemtn provides the as filed ERM Baseline.</t>
    </r>
  </si>
  <si>
    <r>
      <rPr>
        <b/>
        <u/>
        <sz val="12"/>
        <color theme="1"/>
        <rFont val="Times New Roman"/>
        <family val="1"/>
      </rPr>
      <t>Para 17.  Escalation Study</t>
    </r>
    <r>
      <rPr>
        <b/>
        <sz val="12"/>
        <color theme="1"/>
        <rFont val="Times New Roman"/>
        <family val="1"/>
      </rPr>
      <t xml:space="preserve"> – The Settling Parties do not agree that the escalation study filed by Avista is reasonable or should be used in future rate cases.
The Escalation Study was described by Ms. Andrews at Exh. EMA-1T, starting at pp. 75, line 1 to pp. 79, line 5, utilizing Dr. Forsyth Escalator Growth Rates provided per Exh. GDF-1T.  </t>
    </r>
  </si>
  <si>
    <r>
      <rPr>
        <b/>
        <u/>
        <sz val="12"/>
        <color theme="1"/>
        <rFont val="Times New Roman"/>
        <family val="1"/>
      </rPr>
      <t>Para 18.  Capital Planning</t>
    </r>
    <r>
      <rPr>
        <b/>
        <sz val="12"/>
        <color theme="1"/>
        <rFont val="Times New Roman"/>
        <family val="1"/>
      </rPr>
      <t xml:space="preserve"> – The Settling Parties agree that by the end of the MYRP Avista commits to making a compliance filing in these Dockets demonstrating:
a)  A process or procedure for how the Board of Directors and senior management incorporates equity into its business planning.  i.  This must include how Avista plans for equitable outcomes when evaluating business cases within each functional review team (e.g., the Engineering Round Table, etc.)  
b)  Templates in its Business Cases that require sponsors to demonstrate how they planned for equitable outcomes in the Business Case.  i.  Avista agrees to work with its Equity Advisory Group (“EAG”), and interested stakeholders to develop new equity-related measures, costs, and benefits to be included in its benefit/cost analysis for future Business Cases, including but not limited to qualitative and non-qualitative measures related to societal impacts, non-energy benefits/burdens, indoor and outdoor air quality, Social Cost of Carbon, and Named Communities. 
c)  A plan for measuring and tracking impacts from Business Cases post-completion, with a specific eye towards identifying equitable outcomes, and how the Company will engage in adaptive management to correct course during Business Cases when it is necessary to avoid inequitable outcomes. This includes:  i.  Completing assessments of impacts from Business Cases;  wherever possible, these business cases should include feedback from stakeholders and the communities they are impacting.  ii.  Measuring and tracking should demonstrate why these issues are important to named communities and provide a holistic picture of the current conditions faced in those communities</t>
    </r>
  </si>
  <si>
    <r>
      <rPr>
        <b/>
        <u/>
        <sz val="12"/>
        <color theme="1"/>
        <rFont val="Times New Roman"/>
        <family val="1"/>
      </rPr>
      <t>Para 19.  Distributional Equity Analysis</t>
    </r>
    <r>
      <rPr>
        <b/>
        <sz val="12"/>
        <color theme="1"/>
        <rFont val="Times New Roman"/>
        <family val="1"/>
      </rPr>
      <t xml:space="preserve"> – The Settling Parties agree to develop methods and standards for distributional equity analysis and file them for Commission approval within 24 months of the order approving the MYRP. If there is disagreement, the Settling Parties will file separate proposals for Commission consideration and approval. The Settling Parties agree to support resolving the contested issues by proceeding on a paper record.  The Settling Parties agree to follow the guidance in the New York University Institute for Policy Integrity. 2022. (NYU IPI 2022). “Distributional Consequences and Regulatory Analysis.” Revesz and Yi.  Commission Staff will direct this process and select a facilitator that the Company must hire.</t>
    </r>
  </si>
  <si>
    <r>
      <rPr>
        <b/>
        <u/>
        <sz val="12"/>
        <color theme="1"/>
        <rFont val="Times New Roman"/>
        <family val="1"/>
      </rPr>
      <t>Para 20.  Capital Projects Review</t>
    </r>
    <r>
      <rPr>
        <b/>
        <sz val="12"/>
        <color theme="1"/>
        <rFont val="Times New Roman"/>
        <family val="1"/>
      </rPr>
      <t xml:space="preserve"> – The Settling Parties agree to the Capital Reporting process as set forth in Ms. Andrews’ testimony at Exh. EMA-1T, pp. 45, line 10 – pp. 48, line 2, with the following changes set forth below:  a)  Adjust the review period from 3 months to 4 months.  b)  Within 30 days of the completion of the review, Avista would file a petition with the UTC to provide refunds, if any. c) Rate refunds to customers will occur through a separate tariff,  with refunds spread on an equal share of base rate revenues, exclusive of tax credit refunds.</t>
    </r>
  </si>
  <si>
    <r>
      <rPr>
        <b/>
        <u/>
        <sz val="12"/>
        <color theme="1"/>
        <rFont val="Times New Roman"/>
        <family val="1"/>
      </rPr>
      <t>Para. 24.  Low-income</t>
    </r>
    <r>
      <rPr>
        <b/>
        <sz val="12"/>
        <color theme="1"/>
        <rFont val="Times New Roman"/>
        <family val="1"/>
      </rPr>
      <t xml:space="preserve"> – The Settling Parties agree to the terms set forth below:  a)  The Settling Parties recommend that the Commission’s Final Order in this proceeding not approve the Company’s proposal concerning the issues identified in section 24(a)(i) below. On July 1, 2023, Avista will make a subsequent filing (pursuant to WAC 480-07-885) providing the outcome of discussions with the Energy Assistance Advisory Group (“EAAG”) concerning these and other program design and implementation issues.  i.  Avista commits to further consult and seek consensus with its EAAG concerning the following program design and implementation issues:  1.  Joint administration with enrollment by Avista or the Community Action Partnership (“CAP”) agencies.  2.	Use of self-attestations of income and random audits instead of verifying 100 percent of participating customers’ income.  3.  Managing overlap between LIHEAP and the bill discount program.  
b)  Avista’s proposal for the CAP agencies’ administration and program support budget represents the minimum amount that will be made available for the 2023-2024 and 2024-2025 Low Income Rate Assistance Program (“LIRAP”) program years. Avista will collaborate with its EAAG to determine the appropriate method, amounts, and administrative structure for future program years. Avista agrees to include in its July 1, 2023, subsequent filing, and its September 2024 annual filing, any funding increase(s) proposed by the EAAG, which is subject to Commission approval.   
</t>
    </r>
  </si>
  <si>
    <r>
      <rPr>
        <b/>
        <u/>
        <sz val="12"/>
        <color theme="1"/>
        <rFont val="Times New Roman"/>
        <family val="1"/>
      </rPr>
      <t>Para. 25.  Climate Commitment Act</t>
    </r>
    <r>
      <rPr>
        <b/>
        <sz val="12"/>
        <color theme="1"/>
        <rFont val="Times New Roman"/>
        <family val="1"/>
      </rPr>
      <t xml:space="preserve"> – The Settling Parties agree to the term set forth below:  a)  Within 60 days of the adoption of the final Department of Ecology rules (WAC 173-446), Avista will begin consulting with its applicable advisory groups concerning its plans for complying with the Climate Commitment Act for electric and gas service, and the terms of any future tariff filing, including the following:   i.  Reporting requirements for the consignment of no-cost allowances for the benefit of ratepayers,  ii.  The accounting treatment of any proceeds from the consignment of allowances, and iii.  The investment of any proceeds from the sale of allowances during the rate plan including investments in projects that provide benefits to ratepayers including, but not limited to, weatherization, decarbonization, conservation and efficiency services, and bill assistance. (RCW 70A.65.130) </t>
    </r>
  </si>
  <si>
    <r>
      <rPr>
        <b/>
        <u/>
        <sz val="12"/>
        <color theme="1"/>
        <rFont val="Times New Roman"/>
        <family val="1"/>
      </rPr>
      <t xml:space="preserve">Para. 26 .  Small Business Energy Efficiency </t>
    </r>
    <r>
      <rPr>
        <b/>
        <sz val="12"/>
        <color theme="1"/>
        <rFont val="Times New Roman"/>
        <family val="1"/>
      </rPr>
      <t>– The Settling Parties agree to the term set forth below:  a)  Avista agrees to discuss with its EEAG, and interested persons, eligibility criteria for small business customers in its energy efficiency offerings and to further explore mirroring residential customer offerings for small business customers. Discussions must begin no later than June 30, 2023 and must include discussion of budget impacts, to be funded through tariff Schedules 91 and 191, and a timeline to pursue additional program offerings for small business customers, to be completed no later than December 31, 2023.</t>
    </r>
  </si>
  <si>
    <r>
      <rPr>
        <b/>
        <u/>
        <sz val="12"/>
        <color theme="1"/>
        <rFont val="Times New Roman"/>
        <family val="1"/>
      </rPr>
      <t>Para. 27 -  Electric Service Reliability Report Plan</t>
    </r>
    <r>
      <rPr>
        <b/>
        <sz val="12"/>
        <color theme="1"/>
        <rFont val="Times New Roman"/>
        <family val="1"/>
      </rPr>
      <t xml:space="preserve"> – The Settling Parties agree to the terms set forth below:   a) Avista agrees to work with interested parties to clarify the presentation and distinction of “Washington-only” metrics (versus “system-wide” metrics), particularly with regard to SAIFI, SAIDI and CAIDI performance and historical trends. The final reporting plan would be included with the compliance filing.   b)  Avista agrees to participate in any multi-party collaborative which might be established that seeks to establish common measures and reporting formats among Washington IOUs for electric distribution system reliability.</t>
    </r>
  </si>
  <si>
    <t>This adjustment restates 12ME 09.2021 test period balances, removing deferred expense balances, and recording the proper amounts for electric and natural gas AMI regulatory balances and amortizations during the RY1 effective period, as approved in Docket No UE-200900, et., al.</t>
  </si>
  <si>
    <r>
      <rPr>
        <b/>
        <u/>
        <sz val="12"/>
        <color theme="1"/>
        <rFont val="Times New Roman"/>
        <family val="1"/>
      </rPr>
      <t>Para 18.  Capital Planning</t>
    </r>
    <r>
      <rPr>
        <b/>
        <sz val="12"/>
        <color theme="1"/>
        <rFont val="Times New Roman"/>
        <family val="1"/>
      </rPr>
      <t xml:space="preserve"> – The Settling Parties agree that by the end of the MYRP Avista commits to making a compliance filing in these Dockets demonstrating: a)  A process or procedure for how the Board of Directors and senior management incorporates equity into its business planning.  i.  This must include how Avista plans for equitable outcomes when evaluating business cases within each functional review team (e.g., the Engineering Round Table, etc.)  b)  Templates in its Business Cases that require sponsors to demonstrate how they planned for equitable outcomes in the Business Case.  i.  Avista agrees to work with its Equity Advisory Group (“EAG”), and interested stakeholders to develop new equity-related measures, costs, and benefits to be included in its benefit/cost analysis for future Business Cases, including but not limited to qualitative and non-qualitative measures related to societal impacts, non-energy benefits/burdens, indoor and outdoor air quality, Social Cost of Carbon, and Named Communities. 
c)  A plan for measuring and tracking impacts from Business Cases post-completion, with a specific eye towards identifying equitable outcomes, and how the Company will engage in adaptive management to correct course during Business Cases when it is necessary to avoid inequitable outcomes. This includes:  i.  Completing assessments of impacts from Business Cases;  wherever possible, these business cases should include feedback from stakeholders and the communities they are impacting.  ii.  Measuring and tracking should demonstrate why these issues are important to named communities and provide a holistic picture of the current conditions faced in those communities</t>
    </r>
  </si>
  <si>
    <r>
      <rPr>
        <b/>
        <u/>
        <sz val="12"/>
        <color theme="1"/>
        <rFont val="Times New Roman"/>
        <family val="1"/>
      </rPr>
      <t>Para. 21.  Natural Gas Transition Issues</t>
    </r>
    <r>
      <rPr>
        <b/>
        <sz val="12"/>
        <color theme="1"/>
        <rFont val="Times New Roman"/>
        <family val="1"/>
      </rPr>
      <t xml:space="preserve"> – The Settling Parties agree to the terms set forth below:
a) Line Extension Allowances proposal - Avista shall provide in the Compliance Filing immediately after issuance of the final order in this case, with effective dates January 1, 2023, January 1, 2024 and January 1, 2025 the following tariff revisions for natural gas line extension allowances:  i.	No later than January 1, 2023, such tariff revisions shall reflect an allowance based on the net present value (“NPV”) methodology using a two-year timeframe.  ii.  No later than January 1, 2024, such tariff revisions shall reflect an allowance based on the NPV methodology using a one-year timeframe.  iii.	No later than January 1, 2025, such tariff revisions shall reduce the line extension allowance to zero.
b) Avista shall integrate the consideration of “non-pipe alternatives” in its gas distribution planning process. “Non-pipe alternatives,” at minimum, shall include the use of demand-side management (“DSM”) measures, including but not limited to building envelope efficiency measures, electrification, and gas demand response programs. Avista must discuss its consideration of “non-pipe alternatives” within its future natural gas Integrated Resource Plans (“IRPs”) and agrees to discuss with its Energy Efficiency Advisory Group (“EEAG”) how DSM measures or programs may best be used as a “non-pipe alternative.”
c) Avista shall provide quarterly reporting on the number of new gas customer additions relative to new electric customer additions. 
d) Avista agrees to include in its 2023 Natural Gas IRP, a natural gas system decarbonization plan for complying with the Climate Commitment Act.   i.  The Natural Gas IRP’s decarbonization plan shall include a supply curve of decarbonization resources by price and availability, e.g. energy efficiency bundle 1 costs X$/ton of carbon dioxide equivalent (CO2e) reduction and can reduce Y tons of CO2e, dairy RNG costs A$/ton and can reduce B tons of CO2e.  ii.	The decarbonization plan shall consider a comprehensive set of strategies, programs, incentives and other measures to encourage new and existing customers to adopt fully energy efficient appliances and equipment or other decarbonization measures, which could include electrification.  
iii.   The decarbonization plan shall include targets for the ratio of new gas customers added relative to new electric customers added in future years.</t>
    </r>
  </si>
  <si>
    <t xml:space="preserve">Para. 28 a) - Miscellaneous - The Settling Parties agree to the regulatory amortizations as filed by the Company. As described in Andrews Testimony at Exh., EMA-1T, the electric and natural gas AMI Adjustments 3.04 (pp. 104, line 3 – pp. 105, line 7) and natural gas LEAP Adjustment 3.04 (pp. 107, line 7 – pp. 108, line 12) Regulatory Amortizations were approved in their respective Dockets as shown in Attachment D to Exh. JT-2. The amortization pro forma adjustment simply result in reflecting the appropriate amount of amortization expense during each year of the MYRP. </t>
  </si>
  <si>
    <t xml:space="preserve">Para. 28 a) - Miscellaneous - The Settling Parties agree to the regulatory amortizations as filed by the Company. The regulatory Amortizations for electric and natural gas Adjustment 3.05 “Other Amortizations,” results from the amortization of miscellaneous prior approved electric and natural gas Regulatory Deferral balances outstanding, with a proposed two-year amortization period. Regulatory Amortizations were approved in their respective Dockets as shown in Attachment D to Exh. JT-2. </t>
  </si>
  <si>
    <t xml:space="preserve">Para. 28 a) - Miscellaneous - The Settling Parties agree to the regulatory amortizations as filed by the Company. As described in Andrews Testimony at Exh., EMA-1T, the electric and natural gas AMI Adjustments 3.04 (pp. 104, line 3 – pp. 105, line 7) and natural gas LEAP Adjustment 3.06 (pp. 107, line 7 – pp. 108, line 12) Regulatory Amortizations were approved in their respective Dockets as shown in Attachment D to Exh. JT-2. The amortization pro forma adjustment simply result in reflecting the appropriate amount of amortization expense during each year of the MYRP. </t>
  </si>
  <si>
    <t>This adjusatment includes the two-year amortization expense or credit of two outstanding regulatory asset balances and one outstanding regulatory liability balance over the two-year rate plan.   The first electric deferred relates to certain Colstrip Generation assets excluded for prudence review until the following GRC, with approval to defer the incremental accelerated depreciation on those assets (accelerated to 2025).  The second electric deferred balance is the customer portion of the Colstrip Community Transition Fund deferred for future rate recovery.  The third electric deferred balance is the residual provision for rate refund associated with the 2015 Avista Remand, returned to customers per Order 09 in Docket No. UG-190335. The Company proposes to amortize these balances over a two-year period.</t>
  </si>
  <si>
    <r>
      <t xml:space="preserve">This adjustment includes the two-year amortization credit of </t>
    </r>
    <r>
      <rPr>
        <u/>
        <sz val="12"/>
        <color theme="1"/>
        <rFont val="Times New Roman"/>
        <family val="1"/>
      </rPr>
      <t>three</t>
    </r>
    <r>
      <rPr>
        <sz val="12"/>
        <color theme="1"/>
        <rFont val="Times New Roman"/>
        <family val="1"/>
      </rPr>
      <t xml:space="preserve"> natural gas outstanding regulatory liability </t>
    </r>
    <r>
      <rPr>
        <u/>
        <sz val="12"/>
        <color theme="1"/>
        <rFont val="Times New Roman"/>
        <family val="1"/>
      </rPr>
      <t>residual balances</t>
    </r>
    <r>
      <rPr>
        <sz val="12"/>
        <color theme="1"/>
        <rFont val="Times New Roman"/>
        <family val="1"/>
      </rPr>
      <t xml:space="preserve"> over the two-year rate plan.    The first two natural gas liability balances arose from the Tax Cuts and Jobs Act of 2017 approved for rebate through a separate tariff in Docket No. UG-180177, with any residual balances to be returned/recovered in a future general rate case proceeding.  The third natural gas deferred balance is the residual provision for rate refund associated with the 2015 Avista Remand, returned to customers per Order 09 in Docket No. UG-190335. The Company proposes to amortize these balances over a two-year period.</t>
    </r>
  </si>
  <si>
    <t>This adjustment adjusts the existing LEAP deferral amortization expense and rate base balance recorded in the 12ME 09.2021 test period, to reflect the revised LEAP AMA rate base (net of ADFIT ) balance of $2.2 million, and the revised amortization expense of $1.7 million during the rate-effective period (RY1) based off the approved regulatory treatment approved in prior Avista proceedings.</t>
  </si>
  <si>
    <t>This adjustment reflects the incremental labor expense of three additional employees beginning in 2022, totaling approximately $357,000 annually, required to meet CETA legislation.</t>
  </si>
  <si>
    <t>Reflects changes to test period union and non-union wages and salaries to reflect increases through RY1. Union salary increases are also included in accordance with union contract terms.</t>
  </si>
  <si>
    <t xml:space="preserve">Reflects actual salary levels approved by the Board of Directors and effect as of February 2022.  This salary level is allocated between Utility and Non-Utility based on test period level actual percentages  (90% utility /10% non-utility) – this percentage is consistent with the level included in Order No. UE-170485.  </t>
  </si>
  <si>
    <t xml:space="preserve">This adjustment adjusts the 12ME 09.2021 Retirement Plans (401(k) and Pension), and Medical Insurance for active employees and for those retired (post-retirement medical) to the expected amount for the rate-effective period beginning December 2022 for RY1. </t>
  </si>
  <si>
    <t xml:space="preserve">This adjustment removes Company electric and natural gas labor included in the 12ME 09.2021 test period associated with Avista’s support of the Low Income Rate Assistance Program (LIRAP).   The Company proposes the labor associated with administering LIRAP program would be recovered through the LIRAP tariff rider.  </t>
  </si>
  <si>
    <t>This adjustment increases the 12ME 09.2021 test period level of insurance expense for general liability, directors and officers (“D&amp;O”) liability, property and other (Cyber, Colstrip and Worker’s Comp) insurance, to the level of insurance expense the Company is expecting during RY1 effective December 2022.  The amount included for D&amp;O insurance is reduced by 10% per Dockets UE-090134 and UG-090135.</t>
  </si>
  <si>
    <t xml:space="preserve">This adjustment reflects incremental increases in information services and technology expenses above the 12ME 09.30.2021 test year, primarily associated with signed contracts for products and services, licensing and maintenance fees, and other costs.  </t>
  </si>
  <si>
    <t>This adjustment reflects escalated increases in certain Company O&amp;M and A&amp;G expenses, from the 12ME 09.2021 test year through RY1, effective December 2022 through December 2023, not otherwise pro formed within the Company’s electric or natural gas Pro Forma Studies.  An annual escalation rate of 7.05% for electric and 7.29% for natural gas was applied by FERC account to certain O&amp;M and A&amp;G annual balances as of 09.2021 through December 2023 (or 2.25 years).</t>
  </si>
  <si>
    <t xml:space="preserve">This adjustment restates 09.2021 EOP historic test year balances to EOP balances as of December 31, 2021. </t>
  </si>
  <si>
    <t>This adjustment includes the incentive rate of return (return “kicker”) of 2% for RY1 on the Transportation Electrification capital investments included in this case, pursuant to RCW 80.283.360.</t>
  </si>
  <si>
    <t>This adjustment reflect increases in capital additions and expenses related to the Company’s decision to join the Western Energy Imbalance Market (EIM) operated by the California Independent System Operator  (CAISO), as supported and discussed by Company witness Mr. Kinney. Specifically, this adjustment reflects capital additions for EIM investment pro formed for the period October 1, 2021 through June 30 2022, together with associated A/D, ADFIT, and depreciation expense, reflecting the investment completed by the “go-live” date of EIM in March of 2022,  previously approved by the Commission in Dockets UE-200900 et. al.  This adjustment also reflects Washington’s share of incremental operating expenses including incremental labor and other expenses in RY1 above test period 12ME 09.2021 levels.</t>
  </si>
  <si>
    <t>This adjustment reflect increases in capital additions and expenses related to the Company’s Wildfire Plan, as supported by Company witness Mr. Howell. This pro forma adjustment reflects pro forma Wildfire capital additions including actual additions in October 1, 2021, and expected additions for November and December 2021, together with associated A/D, ADFIT, and depreciation expense, as well as wildfire operating expenses expected during the rate effective period.</t>
  </si>
  <si>
    <t xml:space="preserve">This adjustment reflects the Company’s pro forma adjustment to recover its investment in Colstrip Units 3 and 4 activity  through December 31, 2021, after reflecting an accelerated depreciation rate to year 2025 as approved in the Company’s 2019 general rate case (Docket No. UE-190334). </t>
  </si>
  <si>
    <t xml:space="preserve">Tis adjustment reflects all capital additions from January 1, 2022 through December 2022, including annualized effects of the plant in service as of December 2021, adjusting to annualized depreciation expense and annual effects on A/D and ADFIT as of EOP 2022, adjusted to account for the effects from retirements, both the annualization of Q4 2021 retirements, and the retirements that were incurred during 2022.  Lastly, additions to plant in service were calculated to show gross plant additions, associated increased depreciation expense, increased A/D, and ADFIT using the Company’s expected transfers to plant for 2022 (on an EOP basis).  </t>
  </si>
  <si>
    <t xml:space="preserve">This adjustment reflects all capital additions from January 1, 2023, through December 2023, including the effects of the plant in service as of December 2021, adjusting for A/D and ADFIT to 2023 AMA, and adjusted to account for the effects from retirements on all plant incurred during 2023.  Lastly, additions to plant-in-service were calculated to show gross plant additions, associated increased depreciation expense, increased A/D, and ADFIT using the Company’s expected transfers to plant for 2023 (on an AMA basis).  </t>
  </si>
  <si>
    <r>
      <t xml:space="preserve">This adjustment includes RY1 reductions for: 1) </t>
    </r>
    <r>
      <rPr>
        <u/>
        <sz val="12"/>
        <color theme="1"/>
        <rFont val="Times New Roman"/>
        <family val="1"/>
      </rPr>
      <t>direct</t>
    </r>
    <r>
      <rPr>
        <sz val="12"/>
        <color theme="1"/>
        <rFont val="Times New Roman"/>
        <family val="1"/>
      </rPr>
      <t xml:space="preserve"> O&amp;M savings for certain capital Business Cases, 2) an incremental “2% O&amp;M efficiency” adjustment, reducing O&amp;M expense, for all remaining capital Business Cases (not required for regulatory purposes), and 3) offsetting revenue associated with the Growth Capital Business Case. </t>
    </r>
  </si>
  <si>
    <t xml:space="preserve">This adjustment reflects the incremental pro forma increase in wildfire expense of $2.9 million for Washington electric operations.  This increase reflects a revised total for wildfire expense during RY1 of $5.1 million, versus the 12ME 09.2021 test period level of $2.2 million.   In addition, this adjustment includes the “provisional” capital additions related to the Company’s Wildfire Plan from January 1, 2022 through December 2022 on an EOP basis.  This adjustment includes annual depreciation expense, and the impact on A/D and ADFIT  on wildfire investments from the 09.2021 test period through December 2022 EOP. </t>
  </si>
  <si>
    <t xml:space="preserve">This adjustment reflects the “provisional” capital additions related to the Company’s Wildfire Plan from January 1, 2023 through December 2023 on an AMA basis.  In addition, this adjustment includes depreciation expense, and adjusts A/D and ADFIT to reflect all wildfire investments as of December 2023 AMA. </t>
  </si>
  <si>
    <t xml:space="preserve">This adjustment reflects all capital additions from January 1, 2022 through December 2022, including annualized effects of the plant in service as of December 2021, adjusting to annualized depreciation expense and annual effects on A/D and ADFIT as of EOP 2022, adjusted to account for the effects from retirements, both the annualization of Q4 2021 retirements, and the retirements that were incurred during 2022.  Lastly, additions to plant in service were calculated to show gross plant additions, associated increased depreciation expense, increased A/D, and ADFIT using the Company’s expected transfers to plant for 2022 (on an EOP basis).  </t>
  </si>
  <si>
    <t xml:space="preserve">This adjustment reflects the Company’s provisional adjustment to recover its investment in Colstrip  Units 3 and 4 for activity between January 1, 2022 and December 31, 2022 on an EOP basis.  The adjustment increases regulatory amortization expense by $0.6 million, increases depreciation expense by $0.4 million.  In addition, the adjustment reduces Colstrip net plant by $8.1 million (after including pro formed Colstrip capital additions between January 1, 2022 and December 31, 2022), and increases the regulatory asset by $2.1 million.  </t>
  </si>
  <si>
    <t xml:space="preserve">This adjustment reflects the Company’s provisional adjustment to recover its investment in Colstrip Units 3 and 4 for activity between January 1, 2023 and December 31, 2023 on an AMA basis.  The adjustment decreases regulatory amortization expense by $0.2 million, increases depreciation expense by $0.9 million.  In addition, the adjustment reduces Colstrip net plant by $5.9 million (after including pro formed Colstrip capital additions between January 1, 2023 and December 31, 2023), and increases the regulatory asset by $1.1 million.  </t>
  </si>
  <si>
    <t xml:space="preserve">This adjustment reflects the “provisional” capital additions related to the Company’s EIM investment in 2023 on an AMA basis. In addition, this adjustment includes depreciation expense, and reduces rate base by reflecting A/D and ADFIT on all EIM investments as of December 2023 on an AMA basis. </t>
  </si>
  <si>
    <t xml:space="preserve">This adjustment adjusts the electric and natural gas ARAM DFIT amortization expense from that included in RY1 (per Adjustment 3.03 above), to reflect the level of ARAM DFIT amortization expense expected in the RY2 effective period.  </t>
  </si>
  <si>
    <t>This adjustment adjusts the electric and natural gas AMI Regulatory Asset balances and O&amp;M expenses from that included in RY1 (per Adjustment 3.04 above).  Washington O&amp;M expense is reduced an incremental $791,000 for electric and $264,000 for natural gas to reflect incremental O&amp;M savings in RY2 beyond RY1 levels.  In addition, the Regulatory AMI Asset (Deferred Debits) balances are decreased $3.0 million for electric and $0.8 million for natural gas, to reflect the reduced regulatory asset balances during RY2 on an AMA basis, due to the amortization of the AMI Regulatory Asset.</t>
  </si>
  <si>
    <t>Pro Forma Non-Exec Labor</t>
  </si>
  <si>
    <t xml:space="preserve">This adjustment reflects incremental changes in base pay in RY2 for non-executive/non-union labor and union labor above RY1 levels. Thos adjustment annualizes the impact of the March 2023 increase, and includes an adjustment for increases expected in March of 2024 (on a prorated basis) for the December 2023 RY2 effective period. </t>
  </si>
  <si>
    <t>This adjustment adjusts the incremental changes in Retirement Plans (401(k) and Pension), and Medical insurance for active employees and for those retired (post-retirement medical) to the expected amount for the rate effective period beginning December 2023 for RY2, above RY1 levels.</t>
  </si>
  <si>
    <t xml:space="preserve">This adjustment restates the RY1 level of property tax expense included in adjustment (3.11) Pro Forma Property Tax for RY1, to the level of property tax expense the Company will experience during RY2 effective December 2023 through December 2024.  The property on which the tax is calculated is the property value as of December 31, 2023, taxed at existing rates.  </t>
  </si>
  <si>
    <t xml:space="preserve">This adjustment restates the 12ME 09.30.2021 level of property tax expense included in adjustment (2.02) Restate Property Tax, to the level of property tax expense the Company will experience during the rate year. The property on which the tax is calculated is the property value as of December 31, 2022, taxed at existing rates.  </t>
  </si>
  <si>
    <t xml:space="preserve">Settlement agreed to by the Settling Parties: 
Para 10: Black Box Revenue Requirement changes for the Multi-Year Rate Plan (“MYRP”) effective December 21, 2022 (Rate Year 1) and December 21, 2023 (Rate Year 2):
a) $38.0 million electric (Rate Year 1), or a percentage increase of 6.9 percent in base rates (6.8 percent billed), prior to the Residual Customer Tax Credit refund described below.
b)	$12.5 million electric (Rate Year 2), or a percentage increase of 2.1 percent in base rates (2.2 percent billed). 
c)	$7.5 million natural gas (Rate Year 1), or a percentage increase of 6.5 percent in base rates (4.0 percent billed); prior to the Residual Customer Tax Credit refund described below.
d)	$1.5 million natural gas (Rate Year 2), or a percentage increase of 1.2 percent in base rates (0.8 percent billed).
</t>
  </si>
  <si>
    <t>Settlement agreed to by the Settling Parties: 
Para 10: Black Box Revenue Requirement changes for the Multi-Year Rate Plan (“MYRP”) effective December 21, 2022 (Rate Year 1) and December 21, 2023 (Rate Year 2):
a) $38.0 million electric (Rate Year 1), or a percentage increase of 6.9 percent in base rates (6.8 percent billed), prior to the Residual Customer Tax Credit refund described below.
b)	$12.5 million electric (Rate Year 2), or a percentage increase of 2.1 percent in base rates (2.2 percent billed). 
c)	$7.5 million natural gas (Rate Year 1), or a percentage increase of 6.5 percent in base rates (4.0 percent billed); prior to the Residual Customer Tax Credit refund described below.
d)	$1.5 million natural gas (Rate Year 2), or a percentage increase of 1.2 percent in base rates (0.8 percent billed).</t>
  </si>
  <si>
    <t xml:space="preserve">This adjustment restates the RY1 level of insurance expense included in adjustment (3.12) Pro Forma Insurance Expense for RY1, to the level of insurance expense the Company will experience during RY2 effective December 2023 through December 2024, for general liability, directors and officers (“D&amp;O”) liability, property and other (Cyber, Colstrip and Worker’s Comp) insurance.  The amount included for D&amp;O insurance is reduced by 10% per Dockets UE-090134 and UG-090135.  </t>
  </si>
  <si>
    <t xml:space="preserve">This adjustment includes the 2% incentive rate of return (return “kicker”) for RY2 on the Transportation Electrification capital investments included in this case, above RY1 levels discussed above in PF adjustment (3.16).  </t>
  </si>
  <si>
    <t xml:space="preserve">This adjustment adjusts the RY1 AMA 2023 LEAP deferral amortization expense and rate base balance as discussed in PF Adjustment (3.06) above, to reflect the revised LEAP AMA 2024 rate base (net of ADFIT ) balance of $919,000, and the revised amortization expense of $1.6 million during the rate-effective period (RY2) based off the approved regulatory treatment approved in prior Avista proceedings as discussed previously. </t>
  </si>
  <si>
    <t>Prov. 2024 Capital O&amp;M Offsets &amp; Revenues</t>
  </si>
  <si>
    <t>This adjustment reflects escalated increases in certain Company O&amp;M and A&amp;G expenses, to reflect incremental expenses in RY2, beyond RY1 levels in adjustment (3.14), effective December 2023 through December 2024, not otherwise pro formed within the Company’s electric or natural gas Pro Forma Studies.  The same escalation growth rate used in RY1, applied by FERC account to certain O&amp;M and A&amp;G annual balances as of RY1, is used to escalate RY2 above RY1 levels, of 7.05% for electric and 7.29% for natural gas.</t>
  </si>
  <si>
    <t>This adjustment reflects all capital additions from January 1, 2024 through December 2024, reflecting the effects of the plant in service as of December 2021, adjusting for A/D and ADFIT to 2024 AMA, and including the effects from retirements on all plant incurred during 2024.  Lastly, additions to plant in service were calculated to show gross plant additions, associated increased depreciation expense, increased A/D, and ADFIT using the Company’s expected transfers to plant for 2024 (on an AMA basis).</t>
  </si>
  <si>
    <t xml:space="preserve">This adjustment includes RY2 reductions for: 1) direct O&amp;M savings for certain capital Business Cases, 2) an incremental “2% O&amp;M efficiency” adjustment, reducing O&amp;M expense, for all remaining capital Business Cases (not required for regulatory purposes), and 3) offsetting revenue associated with the Growth Capital Business Case. </t>
  </si>
  <si>
    <t xml:space="preserve">This adjustment reflects the “provisional” capital additions related to the Company’s Wildfire Plan from January 1, 2024 through December 2024 on an AMA basis.  In addition, this adjustment includes depreciation expense, and adjusts A/D and ADFIT to reflect all wildfire investments as of December 2024 AMA. </t>
  </si>
  <si>
    <t>This adjustment reflects the Company’s provisional adjustment to recover its investment in Colstrip Units 3 and 4 for activity between January 1, 2024 and December 31, 2024 on an AMA basis.  The adjustment increases depreciation expense by $1.5 million.  In addition, the adjustment reduces Colstrip net plant by $10.4 million (after including pro formed Colstrip capital additions between January 1, 2024 and December 31, 2024), and increases the regulatory asset by $2.2 million.</t>
  </si>
  <si>
    <t>This adjustment reflects the “provisional” capital additions related to the Company’s EIM investment in 2024 on an AMA basis for RY2. In addition, this adjustment includes depreciation expense, and reduces rate base by reflecting A/D and ADFIT on all EIM investments as of December 2024 on an AMA basis.</t>
  </si>
  <si>
    <r>
      <rPr>
        <b/>
        <u/>
        <sz val="12"/>
        <color theme="1"/>
        <rFont val="Times New Roman"/>
        <family val="1"/>
      </rPr>
      <t>Para 17.  Escalation Study</t>
    </r>
    <r>
      <rPr>
        <b/>
        <sz val="12"/>
        <color theme="1"/>
        <rFont val="Times New Roman"/>
        <family val="1"/>
      </rPr>
      <t xml:space="preserve"> – The Settling Parties do not agree that the escalation study filed by Avista is reasonable or should be used in future rate cases. The Escalation Study was described by Ms. Andrews at Exh. EMA-1T, starting at pp. 75, line 1 to pp. 79, line 5, utilizing Dr. Forsyth Escalator Growth Rates provided per Exh. GDF-1T.  </t>
    </r>
  </si>
  <si>
    <t>See Company witness Ms. Andrews testimony Exh. EMA-1T, starting at page 75 - For informational purposes only, the Company completed an analysis that relies on trended historical data to produce “escalation growth rates” that can be applied to specific regulatory balances, in the determination of future revenue requirements during multi-year rate plans.  In this study, the intent was to utilize growth rates that could be applied to the Company’s RY1 electric and natural gas Pro Forma Study results, to determine the RY2 revenue requirement needs, in total and above RY1 levels. Specifically, electric and natural gas growth rates were produced by Dr. Forsyth for specific regulatory balances, based on historical trended data for the period 2014 through 2020.</t>
  </si>
  <si>
    <t>See Company witness Ms. Andrews testimony Exh. EMA-1T, starting at page 45 - the Company proposes that for all capital additions for the period January 2022 through December 2024, by March 31st following the completion of each calendar year, Avista will file a report, in these dockets, with the Commission and all Parties, containing evidence (either directly or by reference to previously-filed evidence).  This reporting will serve to validate that such plant is, in fact, in-service, is used and useful and at what cost (after any offsetting benefits).  This will provide the Commission with assurance that the provisional capital included prior to the rate effective period (for 2022 capital) and during RY 1 (2023 capital) and RY2 (2024 capital) is in service for customers during the rate effective periods, or will be subject to refund.  This reported evidence shall be sufficient to demonstrate the prudence of the Business Cases, as well as the total net plant after ADFIT balances, approved by the Commission in RY1 and RY2. A summary of the reporting requirements and reporting process is described at Exh. EMA-1T, page 46-48.</t>
  </si>
  <si>
    <t>See Company witness Mr. Kalich testiony for power supply cost information at Exh. CGK-1T.</t>
  </si>
  <si>
    <t>See individual adjustment descriptions above Adjustments 3.05, 3.19, 4.06, 4.07 and 5.11. 
See also Company witness Mr. Thackston Exh. JRT-1T.</t>
  </si>
  <si>
    <t>See Company witness Mr. Magalsky testimony Exh. KEM-1T, starting at pages 3-10.</t>
  </si>
  <si>
    <t>See Company witness Mr. Ehrbar testimony Exh. PDE-1T, starting at pages 17-37.</t>
  </si>
  <si>
    <t>Para. 28 e) - Mr. Ehrbar in his testimony, at Exh. PDE-1T, pp. 37-38 describes how the existing earnings test conflicts with the RCW 80.28.425(6) earnings test.  The Settling Parties agree that the RCW 80.28.425(6) earnings test will be adopted.</t>
  </si>
  <si>
    <t>See Company witness Mr. Ehrbar testimony Exh. PDE-1T, starting at page 37 - 38.  Avista is proposing that the SB 5295 Earnings Test replace the existing earnings test set forth in Schedules 75 (electric) and 175 (natural gas).</t>
  </si>
  <si>
    <t>See Company witness Mr. Bonfield testimony Exh. SJB-1T.</t>
  </si>
  <si>
    <t>The Company proposes, after implementation of the revised LIRAP, Avista will make annual filings to adjust the LIRAP rates themselves within Schedule 92 and 192 in September of each year, with a proposed effective date of November 1st.</t>
  </si>
  <si>
    <t>In an attempt to minimize the number of annual rate changes customers experience, the Company proposes to move the annual July 1 effective date to August 1.</t>
  </si>
  <si>
    <t xml:space="preserve">In order to better align with other annual tariff filings, the Company proposes the Company will file annually by September 1st, with an effective date of November 1st, subject to any modifications made during this or future GRCs, reflecting the annual revised tariff rate.  </t>
  </si>
  <si>
    <t>N/A</t>
  </si>
  <si>
    <t xml:space="preserve">The Company proposes, concurrent with the effective date of this GRC, to return to customers estimated incremental Customer Tax ADIT benefits over a two-year amortization period, through separate Tariff Schedules 78 (electric) and 178 (natural gas), titled “Residual Tax Customer Credit” - offsetting in part the Company’s requested electric and natural gas RY1 base rate relief from December 2022 through December 2024.  </t>
  </si>
  <si>
    <t>As described by Company witness Ms. Andrews, the Company has proposed to establish an Insurance expense balancing account to track insurance expesne on a go-forward basis.</t>
  </si>
  <si>
    <t>As described by Company witness Ms. Andrews, the Company has proposed to establish an Insurane expense balancing account to track insurance expense on a go-forward basis.</t>
  </si>
  <si>
    <t>Equal percentage of revenue increase to all rate schedules unless a lower revenue requirement is approved, in which case the Company proposes to allocate the same increase as the Company's initial filing to Residential Service Schedules 1/2.  Schedule's 31/32 and Street and Area Lights would continue to receive an equal percentage of revenue allocation.  Any remaining revenue would then be applied equally to Schedules 11/12, 21/22 and 25.  Proposed Schedule 78 would also be returned on a uniform percentage basis offsetting the proposed base rate increase.</t>
  </si>
  <si>
    <t>Rate Design - Schedule 1</t>
  </si>
  <si>
    <t>Rate Design - Schedule 11</t>
  </si>
  <si>
    <t>Rate Design - Schedule 21</t>
  </si>
  <si>
    <t>Rate Design - Schedule 25</t>
  </si>
  <si>
    <t>Rate Design - Special Contract Schedule 25i</t>
  </si>
  <si>
    <t>Rate Design - Schedule 31</t>
  </si>
  <si>
    <t>Rate Design - Schedule Lighting</t>
  </si>
  <si>
    <t>• Increase on a uniform percentage basis in RY1 and RY2</t>
  </si>
  <si>
    <t>Equal percentage of margin revenue increase to all rate schedules unless a lower revenue requirement is approved, in which case the Company proposes to allocate the same increase as the Company's initial filing to  Schedules 101/102 and 146.   Any remaining revenue would then be applied equally to Schedules 111/112 and 131/132.  Proposed Schedule 178 would also be returned on a uniform percentage basis offsetting the proposed base rate increase.</t>
  </si>
  <si>
    <t>Rate Design - Schedule 101</t>
  </si>
  <si>
    <t>Rate Design - Schedule 111</t>
  </si>
  <si>
    <t>Rate Design - Schedule 131</t>
  </si>
  <si>
    <t>Rate Design - Schedule 146</t>
  </si>
  <si>
    <t>• Uniform cents to all blocks in RY1 and RY2</t>
  </si>
  <si>
    <t xml:space="preserve">• Increase to Basic Charge from $625 to $700 in RY1, no change in RY2
• Remaining to blocks on uniform percentage basis in RY1 and RY2
</t>
  </si>
  <si>
    <t>• Increase Minimum Charge and Block 1 based on Schedule 101 Basic &amp; Volumetric Changes in RY1 and RY2
• Remaining on uniform cents to all blocks in RY1 and RY2</t>
  </si>
  <si>
    <t xml:space="preserve">• Increase to basic charge from $9.00 to $11.00 in RY1
• No change to basic charge in RY2
• Remaining on uniform % to Blocks in RY1 and RY2
</t>
  </si>
  <si>
    <t xml:space="preserve">• Increase to Customer Charge from $20.00 to $21.00 in RY1, no change in RY2.
• Increase Demand from $7.00 to $7.50/kW in RY1, no change in RY2
• Remaining on uniform % to Blocks in RY1 and RY2
</t>
  </si>
  <si>
    <t xml:space="preserve">• Minimum Demand increases from $550 to $600 in RY1, no change in RY2
• Increase Demand from $7.00 to $7.50/kW in RY1, no change in RY2
• Remaining on uniform % to Blocks in RY1 and RY2
</t>
  </si>
  <si>
    <t>• No Change to Minimum Demand of $30,650 in RY1 or RY2
• No Change to Demand from $8.30/kVA in RY1 or RY2
• Remaining on uniform % to Blocks in RY1 and RY2</t>
  </si>
  <si>
    <t xml:space="preserve">• Increase to Customer Charge from $20.00 to $21.00 in RY1, no change in RY2
• Remaining on uniform % to Blocks in RY1 and RY2
</t>
  </si>
  <si>
    <t xml:space="preserve">• Increase to Basic Charge from $9.50 to $11.00 in RY1, no change in RY2
• Remaining on uniform percentage to all Blocks in RY1 and RY2
</t>
  </si>
  <si>
    <r>
      <rPr>
        <b/>
        <u/>
        <sz val="12"/>
        <color theme="1"/>
        <rFont val="Times New Roman"/>
        <family val="1"/>
      </rPr>
      <t xml:space="preserve">Para 14: Colstrip - </t>
    </r>
    <r>
      <rPr>
        <b/>
        <sz val="12"/>
        <color theme="1"/>
        <rFont val="Times New Roman"/>
        <family val="1"/>
      </rPr>
      <t>The Settling Parties agree to the terms set forth below:
a)  Colstrip Investments – Revenue requirement specifically excludes all costs related to Dry Ash Disposal System.  This term is for settlement purposes only and does not bind parties to any position regarding investments at Colstrip in any other current or future case involving Avista or any other regulated electric utility.
b)  Colstrip Tracker and Tariff Schedule 99 - Avista agrees to develop a separate tracking mechanism and tariff (“Schedule 99, Colstrip Tracker”) for all other Colstrip costs (exclusive of transmission investment and those costs included in the Energy Recovery Mechanism (“ERM”)) including but not necessarily limited to O&amp;M expense, depreciation expense, D&amp;R costs, and return on rate base.   The Settling Parties agree to work collaboratively with Avista in developing this mechanism, and filing details regarding said mechanism in Supplemental Joint Testimony, by July 31, 2022.  All future Colstrip investments, including the pro forma Colstrip investments Avista included in this case, will be recovered separately through this separate tracking mechanism, subject to review, including but not limited to an examination of prudence. The review of Colstrip investments proposed for inclusion in this mechanism will occur through the Company’s annual tariff revision for the Colstrip tracker.  Further, the Settling Parties agree that the intention of the proposed Schedule 99 “Colstrip Tracker” is to remove Colstrip costs from base rates, for potential recovery through the separate Schedule.    Colstrip costs, except for the costs related to Dry Ash Disposal System, will be included in Schedule 99, Colstrip Tracker for separate ratemaking treatment. Inclusion of any incremental pro forma costs in the Tracker does not demonstrate their prudency and is subject to review through the annual true-up process. The creation of this Tracker and removal of these costs from rate base does not have any impact on determining whether or not these costs are recoverable. 
c)  Tariff Schedule 99 Rate Spread and Rate Design - The costs removed from base rates will be allocated to the rate schedules through separate Tariff Schedule 99 using a proportional allocation of the Rate Year 1 base revenue spread.  For rate design, revenue would be recovered through the volumetric charges on a uniform cent per kWh basis.
See also Supplemental Joint Testimony (Exh. JT-3T and JT-4).</t>
    </r>
  </si>
  <si>
    <t>45.6 % equity/54.4 LT debt</t>
  </si>
  <si>
    <t>45.6% Equity/54.4% Debt</t>
  </si>
  <si>
    <t>PUBLIC COUNSEL NOTES</t>
  </si>
  <si>
    <t>Adjustment to Miscellaneous O&amp;M expenses (RY1)</t>
  </si>
  <si>
    <t>Adjustment to 2022 Capital Additions (RY1)</t>
  </si>
  <si>
    <t>Adjustments to 2023 Capital Additions other than Wildfire</t>
  </si>
  <si>
    <t>Adjustment to Capital O&amp;M Revenue &amp; Offsets</t>
  </si>
  <si>
    <t>Adjustment to base vegetation management program (RY1)</t>
  </si>
  <si>
    <t>Adjustment to 2023 Wildfire Capital Additions (RY1)</t>
  </si>
  <si>
    <t>Adjustment to ROR (See items 69-73 Cost of Capital)</t>
  </si>
  <si>
    <t>Public Counsel total adjustments to Rev. Req. and Rate Base</t>
  </si>
  <si>
    <t>Adjustment to Customer Service expense (RY2)</t>
  </si>
  <si>
    <t>Adjstment to Pension and OPEB expense (RY2)</t>
  </si>
  <si>
    <t>Adjustment to Insurance expense (RY2)</t>
  </si>
  <si>
    <t>Adjustment to Miscellaneous O&amp;M expenses (RY2)</t>
  </si>
  <si>
    <t>Adjustments to 2024 Capital Additions other than Wildfire (RY2)</t>
  </si>
  <si>
    <t>Adjustment to Capital O&amp;M Revenue &amp; Offsets (RY2)</t>
  </si>
  <si>
    <t>Adjustment for lower ROR (See lines 69-73) RY2</t>
  </si>
  <si>
    <t>Public Counsel total adjustments to Rev. Req. and Rate Base RY2</t>
  </si>
  <si>
    <t>Adjustment for addtional 2022 EIM Benefit (RY1)</t>
  </si>
  <si>
    <t>Removal of expense for 2 employees (RY1)</t>
  </si>
  <si>
    <t>Adjustment to customer service expense (RY1)</t>
  </si>
  <si>
    <t>Adjustments to Pension and OPEB expense (RY1)</t>
  </si>
  <si>
    <t>Adjustment to insurance expense (RY1)</t>
  </si>
  <si>
    <t>Adjustment to IS/IT expense (RY1)</t>
  </si>
  <si>
    <t>Cost of Capital</t>
  </si>
  <si>
    <t>PUBLIC COUNSEL ADJUSTMENTS</t>
  </si>
  <si>
    <t>Adjustment to 2024 Wildfire Capital AddItions (RY2)</t>
  </si>
  <si>
    <t>PUBLIC COUNSEL (A) ADJUSTMENTS</t>
  </si>
  <si>
    <t>Customer Service expense adjustment (RY1)</t>
  </si>
  <si>
    <t>Pension and OPEB expense adjustment (RY1)</t>
  </si>
  <si>
    <t>Insurance expense adjustment</t>
  </si>
  <si>
    <t>IS/IT expense adjustment (RY1)</t>
  </si>
  <si>
    <t>Miscellaneous O&amp;M expenses adjustment (RY1)</t>
  </si>
  <si>
    <t>Adjustments to 2022 Capital Additions (RY1)</t>
  </si>
  <si>
    <t>Adjustments to 2023 Capital Additions (RY1)</t>
  </si>
  <si>
    <t>Adjustment to Capital O&amp;M offsets (RY1)</t>
  </si>
  <si>
    <t>Lower ROR (See Cost of Capital lines 53-57) RY1</t>
  </si>
  <si>
    <t>Public Counsel Total adjustments to Rev. Req. and Rate Base (RY1)</t>
  </si>
  <si>
    <t>Customer Service expense adjustment (RY2)</t>
  </si>
  <si>
    <t>Pension and OPEB expense adjustments (RY2)</t>
  </si>
  <si>
    <t>Insurance expense adjustment (RY2)</t>
  </si>
  <si>
    <t>Miscellaneous O&amp;M expenses adjustment (RY2)</t>
  </si>
  <si>
    <t>Adjustments to 2024 Capital Additions (RY2)</t>
  </si>
  <si>
    <t>Adjustment of Capital O&amp;M Offsets</t>
  </si>
  <si>
    <t>Public Counsel Lower ROR (See Cost of Capital lines 53-57) RY12</t>
  </si>
  <si>
    <t>Public Counsel Total adjustments to Rev. Req. and Rate Base (RY2)</t>
  </si>
  <si>
    <t>Public counsel recommends that the Commission approve the Settlement proposal to accelerate the pass-through of EDIT Credits</t>
  </si>
  <si>
    <t>Public Counsel recommends that the Escalation Study not be used in future rate cases.</t>
  </si>
  <si>
    <t>Public Counsel Supports the TE settlement terms.</t>
  </si>
  <si>
    <t>Public Counsel opposes the insurance balancing account and proposes rejection.</t>
  </si>
  <si>
    <t xml:space="preserve">Public Counsel proposes improvements to Avista's Wildfire Mitigation Plan to clarify actual wildfire risks to Avista's system. </t>
  </si>
  <si>
    <t>Public Counsel's position is that the Insurance Balancing account is not necessary.</t>
  </si>
  <si>
    <t>Wildfire Resiliency Plan</t>
  </si>
  <si>
    <t>See Public Counsel Witness Tam testimony Exh. AT-1T for  recommendations on improvements to the Wildfire Resiliency Plan.</t>
  </si>
  <si>
    <t>Public Counsel recommends that Avista improve its Wildfire Resiliency Plan generally by clarifying the defintions, purpose, and cost-basis of wildfire activities. Public Counsel recommends improvements in areas such as ignition tracking, reliability metrics, and communications and outreach in collaboration with peer utilities, community organizations, and other stakeholders. Public Counsel recommends that the Commission issue specific guidance in Docket U-210254 to utilities with regard to wildfire mitigation plans, including a standardized glossary of termsa nd standardized risk event and ignition reporting requirements.</t>
  </si>
  <si>
    <t>Public Counsel recommends the Commission approve the Settlement conditions surrounding performance based ratemaking.</t>
  </si>
  <si>
    <t>Public Counsel recommends approval of the earnings test terms in the settlement.</t>
  </si>
  <si>
    <t>Public Counsel recommends approval of  the small business energy efficiency terms in the settlement.</t>
  </si>
  <si>
    <t>Public Counsel recommends approval of  the CCA terms in the settlement.</t>
  </si>
  <si>
    <t>Public Counsel recommends approval of  the low income terms in the settlement.</t>
  </si>
  <si>
    <t>Public Counsel recommends approval of  the TE terms of the settlement.</t>
  </si>
  <si>
    <t>Public Counsel recommends approval of  the capital projects review terms of the settlement.</t>
  </si>
  <si>
    <t>Public Counsel recommends approval of  the distributional equity terms of the settlement.</t>
  </si>
  <si>
    <t>Public Counsel recommends approval of  the capital planning terms of the settlement.</t>
  </si>
  <si>
    <t xml:space="preserve">Public Counsel recommends approval of  the power cost settlement terms, but also argues that EIM benefits should be calculated with an updated study, or should be increased by $12.065M. </t>
  </si>
  <si>
    <t>Public Counsel recommends approval of  the Colstrip settlement terms.</t>
  </si>
  <si>
    <t>Public Counsel recommends approval of  the settlement terms on rate design for both electric and natural gas and natural gas rate spread, but Public Counsel is neutral on electric rate spread terms.</t>
  </si>
  <si>
    <t>Public Counsel recommends approval of  the TE settlement terms.</t>
  </si>
  <si>
    <t>Public Counsel recommends approval of  the settlement terms on PBR.</t>
  </si>
  <si>
    <t>Public Counsel recommends approval of the settlement terms on natural gas transition issues.</t>
  </si>
  <si>
    <t>Public Counsel recommends approval of the settlement terms on low income issues.</t>
  </si>
  <si>
    <t>Public Counsel Revenue Requirement/Rate Base RY1</t>
  </si>
  <si>
    <t>Public Counsel Revenue Requirement/Rate Base RY2</t>
  </si>
  <si>
    <r>
      <t xml:space="preserve">Public Counsel </t>
    </r>
    <r>
      <rPr>
        <b/>
        <u/>
        <sz val="12"/>
        <color theme="1"/>
        <rFont val="Times New Roman"/>
        <family val="1"/>
      </rPr>
      <t>Incremental</t>
    </r>
    <r>
      <rPr>
        <b/>
        <sz val="12"/>
        <color theme="1"/>
        <rFont val="Times New Roman"/>
        <family val="1"/>
      </rPr>
      <t xml:space="preserve"> Revenue Requirement/Rate Base RY2</t>
    </r>
  </si>
  <si>
    <t>(000s)</t>
  </si>
  <si>
    <r>
      <t xml:space="preserve">Pro Forma </t>
    </r>
    <r>
      <rPr>
        <b/>
        <u/>
        <sz val="12"/>
        <color theme="1"/>
        <rFont val="Times New Roman"/>
        <family val="1"/>
      </rPr>
      <t>Incremental</t>
    </r>
    <r>
      <rPr>
        <b/>
        <sz val="12"/>
        <color theme="1"/>
        <rFont val="Times New Roman"/>
        <family val="1"/>
      </rPr>
      <t xml:space="preserve"> Revenue Requirement RY2 Effective 12/21/2023</t>
    </r>
  </si>
  <si>
    <t>Public Counsel recommends approval of  the settlement terms on the wildfire balancing account.</t>
  </si>
  <si>
    <t>September 14,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</si>
</sst>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18"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u/>
      <sz val="12"/>
      <color theme="1"/>
      <name val="Times New Roman"/>
      <family val="1"/>
    </font>
    <font>
      <b/>
      <sz val="12"/>
      <color theme="1"/>
      <name val="Times New Roman"/>
      <family val="1"/>
    </font>
    <font>
      <b/>
      <u/>
      <sz val="12"/>
      <color theme="1"/>
      <name val="Times New Roman"/>
      <family val="1"/>
    </font>
    <font>
      <b/>
      <sz val="14"/>
      <color theme="1"/>
      <name val="Times New Roman"/>
      <family val="1"/>
    </font>
    <font>
      <sz val="11"/>
      <color theme="1"/>
      <name val="Times New Roman"/>
      <family val="1"/>
    </font>
    <font>
      <b/>
      <sz val="14"/>
      <name val="Times New Roman"/>
      <family val="1"/>
    </font>
    <font>
      <sz val="12"/>
      <color theme="1"/>
      <name val="Calibri"/>
      <family val="2"/>
      <scheme val="minor"/>
    </font>
    <font>
      <strike/>
      <sz val="12"/>
      <color theme="1"/>
      <name val="Times New Roman"/>
      <family val="1"/>
    </font>
    <font>
      <b/>
      <i/>
      <sz val="12"/>
      <color theme="1"/>
      <name val="Times New Roman"/>
      <family val="1"/>
    </font>
    <font>
      <i/>
      <sz val="12"/>
      <color theme="1"/>
      <name val="Times New Roman"/>
      <family val="1"/>
    </font>
  </fonts>
  <fills count="5">
    <fill>
      <patternFill patternType="none"/>
    </fill>
    <fill>
      <patternFill patternType="gray125"/>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23">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0"/>
    <xf numFmtId="0" fontId="5" fillId="2" borderId="0"/>
    <xf numFmtId="43" fontId="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2" fillId="0" borderId="0" applyFont="0" applyFill="0" applyBorder="0" applyAlignment="0" applyProtection="0"/>
    <xf numFmtId="43" fontId="1" fillId="0" borderId="0" applyFont="0" applyFill="0" applyBorder="0" applyAlignment="0" applyProtection="0"/>
    <xf numFmtId="41" fontId="2" fillId="0" borderId="0" applyFont="0" applyFill="0" applyBorder="0" applyAlignment="0" applyProtection="0"/>
  </cellStyleXfs>
  <cellXfs count="292">
    <xf numFmtId="0" fontId="0" fillId="0" borderId="0" xfId="0"/>
    <xf numFmtId="0" fontId="7" fillId="0" borderId="1" xfId="0" applyFont="1" applyBorder="1" applyAlignment="1">
      <alignment vertical="top" wrapText="1"/>
    </xf>
    <xf numFmtId="0" fontId="7" fillId="0" borderId="0" xfId="0" applyFont="1" applyAlignment="1">
      <alignment vertical="center"/>
    </xf>
    <xf numFmtId="0" fontId="9" fillId="0" borderId="1" xfId="0" applyFont="1" applyBorder="1" applyAlignment="1">
      <alignment horizontal="center" vertical="center"/>
    </xf>
    <xf numFmtId="43" fontId="9" fillId="0" borderId="1" xfId="2" applyFont="1" applyFill="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43" fontId="7" fillId="0" borderId="1" xfId="2" applyFont="1" applyFill="1" applyBorder="1" applyAlignment="1">
      <alignment horizontal="center" vertical="center"/>
    </xf>
    <xf numFmtId="0" fontId="7" fillId="0" borderId="1" xfId="0" applyFont="1" applyBorder="1" applyAlignment="1">
      <alignment horizontal="left" vertical="center" wrapText="1"/>
    </xf>
    <xf numFmtId="3" fontId="7" fillId="0" borderId="1" xfId="0" applyNumberFormat="1" applyFont="1" applyBorder="1" applyAlignment="1">
      <alignment vertical="top" wrapText="1"/>
    </xf>
    <xf numFmtId="5" fontId="7" fillId="0" borderId="1" xfId="0" applyNumberFormat="1" applyFont="1" applyBorder="1" applyAlignment="1">
      <alignment horizontal="center" vertical="center"/>
    </xf>
    <xf numFmtId="5" fontId="9" fillId="0" borderId="1" xfId="0" applyNumberFormat="1" applyFont="1" applyBorder="1" applyAlignment="1">
      <alignment vertical="top"/>
    </xf>
    <xf numFmtId="0" fontId="7" fillId="0" borderId="1" xfId="0" applyFont="1" applyBorder="1" applyAlignment="1">
      <alignment vertical="center"/>
    </xf>
    <xf numFmtId="3" fontId="3" fillId="0" borderId="1" xfId="0" applyNumberFormat="1" applyFont="1" applyBorder="1" applyAlignment="1">
      <alignment vertical="center"/>
    </xf>
    <xf numFmtId="3" fontId="7" fillId="0" borderId="1" xfId="0" applyNumberFormat="1" applyFont="1" applyBorder="1" applyAlignment="1">
      <alignment vertical="center" wrapText="1"/>
    </xf>
    <xf numFmtId="164" fontId="7" fillId="0" borderId="1" xfId="3" applyNumberFormat="1" applyFont="1" applyFill="1" applyBorder="1" applyAlignment="1">
      <alignment vertical="center"/>
    </xf>
    <xf numFmtId="0" fontId="7" fillId="0" borderId="1" xfId="0" applyFont="1" applyBorder="1" applyAlignment="1">
      <alignment vertical="center" wrapText="1"/>
    </xf>
    <xf numFmtId="5" fontId="9" fillId="0" borderId="1" xfId="0" applyNumberFormat="1" applyFont="1" applyBorder="1" applyAlignment="1">
      <alignment horizontal="center" vertical="center"/>
    </xf>
    <xf numFmtId="3" fontId="7" fillId="0" borderId="1" xfId="0" applyNumberFormat="1" applyFont="1" applyBorder="1" applyAlignment="1">
      <alignment horizontal="left" vertical="center" wrapText="1"/>
    </xf>
    <xf numFmtId="5" fontId="9" fillId="0" borderId="1" xfId="0" applyNumberFormat="1" applyFont="1" applyBorder="1" applyAlignment="1">
      <alignment vertical="top" wrapText="1"/>
    </xf>
    <xf numFmtId="3" fontId="9" fillId="0" borderId="1" xfId="0" applyNumberFormat="1" applyFont="1" applyBorder="1" applyAlignment="1">
      <alignment vertical="center" wrapText="1"/>
    </xf>
    <xf numFmtId="10" fontId="7" fillId="0" borderId="1" xfId="0" applyNumberFormat="1" applyFont="1" applyBorder="1" applyAlignment="1">
      <alignment horizontal="left" vertical="center" wrapText="1"/>
    </xf>
    <xf numFmtId="10" fontId="9" fillId="0" borderId="1" xfId="0" applyNumberFormat="1" applyFont="1" applyBorder="1" applyAlignment="1">
      <alignment horizontal="left" vertical="center" wrapText="1"/>
    </xf>
    <xf numFmtId="0" fontId="7" fillId="0" borderId="1" xfId="0" applyFont="1" applyBorder="1" applyAlignment="1">
      <alignment horizontal="center" vertical="center"/>
    </xf>
    <xf numFmtId="0" fontId="7" fillId="0" borderId="1" xfId="0" quotePrefix="1" applyFont="1" applyBorder="1" applyAlignment="1">
      <alignment vertical="center" wrapText="1"/>
    </xf>
    <xf numFmtId="0" fontId="9" fillId="0" borderId="1" xfId="0" quotePrefix="1" applyFont="1" applyBorder="1" applyAlignment="1">
      <alignment horizontal="center" vertical="top" wrapText="1"/>
    </xf>
    <xf numFmtId="0" fontId="9" fillId="0" borderId="1" xfId="0" applyFont="1" applyBorder="1" applyAlignment="1">
      <alignment horizontal="center" vertical="top" wrapText="1"/>
    </xf>
    <xf numFmtId="3" fontId="9" fillId="0" borderId="1" xfId="0" applyNumberFormat="1" applyFont="1" applyBorder="1" applyAlignment="1">
      <alignment horizontal="left" vertical="center" wrapText="1"/>
    </xf>
    <xf numFmtId="3" fontId="9" fillId="0" borderId="2" xfId="0" applyNumberFormat="1" applyFont="1" applyBorder="1" applyAlignment="1">
      <alignment horizontal="left" vertical="center" wrapText="1"/>
    </xf>
    <xf numFmtId="3" fontId="9" fillId="0" borderId="3" xfId="0" applyNumberFormat="1" applyFont="1" applyBorder="1" applyAlignment="1">
      <alignment horizontal="left" vertical="center" wrapText="1"/>
    </xf>
    <xf numFmtId="43" fontId="7" fillId="0" borderId="1" xfId="2" applyFont="1" applyFill="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1" fillId="0" borderId="15" xfId="0" applyFont="1" applyBorder="1" applyAlignment="1">
      <alignment vertical="center"/>
    </xf>
    <xf numFmtId="0" fontId="11" fillId="0" borderId="1" xfId="0" applyFont="1" applyBorder="1" applyAlignment="1">
      <alignment vertical="center"/>
    </xf>
    <xf numFmtId="43" fontId="7" fillId="0" borderId="1" xfId="0" applyNumberFormat="1" applyFont="1" applyBorder="1" applyAlignment="1">
      <alignment vertical="center" wrapText="1"/>
    </xf>
    <xf numFmtId="3" fontId="7" fillId="0" borderId="2" xfId="0" applyNumberFormat="1" applyFont="1" applyBorder="1" applyAlignment="1">
      <alignment vertical="center" wrapText="1"/>
    </xf>
    <xf numFmtId="0" fontId="7" fillId="0" borderId="2" xfId="0" applyFont="1" applyBorder="1" applyAlignment="1">
      <alignment vertical="center" wrapText="1"/>
    </xf>
    <xf numFmtId="3" fontId="7" fillId="0" borderId="2" xfId="0" applyNumberFormat="1" applyFont="1" applyBorder="1" applyAlignment="1">
      <alignment horizontal="left" vertical="center" wrapText="1"/>
    </xf>
    <xf numFmtId="3" fontId="9" fillId="0" borderId="2" xfId="0" applyNumberFormat="1" applyFont="1" applyBorder="1" applyAlignment="1">
      <alignment vertical="center" wrapText="1"/>
    </xf>
    <xf numFmtId="164" fontId="9" fillId="0" borderId="1" xfId="0" applyNumberFormat="1" applyFont="1" applyBorder="1" applyAlignment="1">
      <alignment horizontal="center" vertical="center"/>
    </xf>
    <xf numFmtId="0" fontId="7" fillId="0" borderId="0" xfId="0" applyFont="1" applyAlignment="1">
      <alignment vertical="center" wrapText="1"/>
    </xf>
    <xf numFmtId="43" fontId="7" fillId="0" borderId="2" xfId="2" applyFont="1" applyFill="1" applyBorder="1" applyAlignment="1">
      <alignment horizontal="center" vertical="center"/>
    </xf>
    <xf numFmtId="164" fontId="7" fillId="0" borderId="1" xfId="0" applyNumberFormat="1" applyFont="1" applyBorder="1" applyAlignment="1">
      <alignment horizontal="center" vertical="center"/>
    </xf>
    <xf numFmtId="10" fontId="7" fillId="0" borderId="2" xfId="0" applyNumberFormat="1" applyFont="1" applyBorder="1" applyAlignment="1">
      <alignment horizontal="left" vertical="center" wrapText="1"/>
    </xf>
    <xf numFmtId="43" fontId="7" fillId="0" borderId="6" xfId="2" applyFont="1" applyFill="1" applyBorder="1" applyAlignment="1">
      <alignment horizontal="center" vertical="center"/>
    </xf>
    <xf numFmtId="10" fontId="7" fillId="0" borderId="6" xfId="0" applyNumberFormat="1" applyFont="1" applyBorder="1" applyAlignment="1">
      <alignment horizontal="left" vertical="center" wrapText="1"/>
    </xf>
    <xf numFmtId="3" fontId="7" fillId="0" borderId="6" xfId="0" applyNumberFormat="1" applyFont="1" applyBorder="1" applyAlignment="1">
      <alignment vertical="center" wrapText="1"/>
    </xf>
    <xf numFmtId="43" fontId="7" fillId="0" borderId="8" xfId="2" applyFont="1" applyFill="1" applyBorder="1" applyAlignment="1">
      <alignment horizontal="center" vertical="center"/>
    </xf>
    <xf numFmtId="10" fontId="7" fillId="0" borderId="8" xfId="0" applyNumberFormat="1" applyFont="1" applyBorder="1" applyAlignment="1">
      <alignment horizontal="left" vertical="center" wrapText="1"/>
    </xf>
    <xf numFmtId="3" fontId="7" fillId="0" borderId="8" xfId="0" applyNumberFormat="1" applyFont="1" applyBorder="1" applyAlignment="1">
      <alignment vertical="center" wrapText="1"/>
    </xf>
    <xf numFmtId="0" fontId="9" fillId="0" borderId="0" xfId="0" applyFont="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top"/>
    </xf>
    <xf numFmtId="0" fontId="7" fillId="0" borderId="2" xfId="0" applyFont="1" applyBorder="1" applyAlignment="1">
      <alignment vertical="center"/>
    </xf>
    <xf numFmtId="0" fontId="12" fillId="0" borderId="9" xfId="0" applyFont="1" applyBorder="1"/>
    <xf numFmtId="0" fontId="12" fillId="0" borderId="14" xfId="0" applyFont="1" applyBorder="1"/>
    <xf numFmtId="0" fontId="7" fillId="0" borderId="14"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6" xfId="0" applyFont="1" applyBorder="1" applyAlignment="1">
      <alignment vertical="center"/>
    </xf>
    <xf numFmtId="0" fontId="9" fillId="0" borderId="5" xfId="0" applyFont="1" applyBorder="1" applyAlignment="1">
      <alignment horizontal="center" vertical="center"/>
    </xf>
    <xf numFmtId="43" fontId="7" fillId="0" borderId="5" xfId="2" applyFont="1" applyFill="1" applyBorder="1" applyAlignment="1">
      <alignment vertical="center"/>
    </xf>
    <xf numFmtId="3" fontId="7" fillId="0" borderId="5" xfId="0" applyNumberFormat="1" applyFont="1" applyBorder="1" applyAlignment="1">
      <alignment vertical="center" wrapText="1"/>
    </xf>
    <xf numFmtId="0" fontId="7" fillId="0" borderId="3" xfId="0" applyFont="1" applyBorder="1" applyAlignment="1">
      <alignment vertical="center"/>
    </xf>
    <xf numFmtId="43" fontId="7" fillId="0" borderId="0" xfId="2" applyFont="1" applyFill="1" applyAlignment="1">
      <alignment vertical="center"/>
    </xf>
    <xf numFmtId="5" fontId="9" fillId="4" borderId="18" xfId="0" applyNumberFormat="1" applyFont="1" applyFill="1" applyBorder="1" applyAlignment="1">
      <alignment vertical="top"/>
    </xf>
    <xf numFmtId="5" fontId="9" fillId="4" borderId="0" xfId="0" applyNumberFormat="1" applyFont="1" applyFill="1" applyAlignment="1">
      <alignment vertical="top"/>
    </xf>
    <xf numFmtId="5" fontId="9" fillId="4" borderId="19" xfId="0" applyNumberFormat="1" applyFont="1" applyFill="1" applyBorder="1" applyAlignment="1">
      <alignment vertical="top"/>
    </xf>
    <xf numFmtId="5" fontId="9" fillId="4" borderId="15" xfId="0" applyNumberFormat="1" applyFont="1" applyFill="1" applyBorder="1" applyAlignment="1">
      <alignment vertical="top"/>
    </xf>
    <xf numFmtId="5" fontId="7" fillId="0" borderId="2" xfId="0" applyNumberFormat="1" applyFont="1" applyBorder="1" applyAlignment="1">
      <alignment horizontal="center" vertical="center"/>
    </xf>
    <xf numFmtId="5" fontId="9" fillId="0" borderId="2" xfId="0" applyNumberFormat="1" applyFont="1" applyBorder="1" applyAlignment="1">
      <alignment horizontal="center" vertical="center"/>
    </xf>
    <xf numFmtId="5" fontId="7" fillId="0" borderId="3" xfId="0" applyNumberFormat="1" applyFont="1" applyBorder="1" applyAlignment="1">
      <alignment horizontal="center" vertical="center"/>
    </xf>
    <xf numFmtId="5" fontId="9" fillId="0" borderId="14" xfId="0" applyNumberFormat="1" applyFont="1" applyBorder="1" applyAlignment="1">
      <alignment vertical="top" wrapText="1"/>
    </xf>
    <xf numFmtId="5" fontId="9" fillId="4" borderId="0" xfId="0" applyNumberFormat="1" applyFont="1" applyFill="1" applyAlignment="1">
      <alignment vertical="top" wrapText="1"/>
    </xf>
    <xf numFmtId="5" fontId="9" fillId="0" borderId="3" xfId="0" applyNumberFormat="1" applyFont="1" applyBorder="1" applyAlignment="1">
      <alignment vertical="top"/>
    </xf>
    <xf numFmtId="0" fontId="9" fillId="0" borderId="5" xfId="0" applyFont="1" applyBorder="1" applyAlignment="1">
      <alignment horizontal="left" vertical="center" wrapText="1"/>
    </xf>
    <xf numFmtId="5" fontId="9" fillId="4" borderId="18" xfId="0" applyNumberFormat="1" applyFont="1" applyFill="1" applyBorder="1" applyAlignment="1">
      <alignment vertical="top" wrapText="1"/>
    </xf>
    <xf numFmtId="5" fontId="9" fillId="4" borderId="29" xfId="0" applyNumberFormat="1" applyFont="1" applyFill="1" applyBorder="1" applyAlignment="1">
      <alignment vertical="top" wrapText="1"/>
    </xf>
    <xf numFmtId="5" fontId="9" fillId="4" borderId="19" xfId="0" applyNumberFormat="1" applyFont="1" applyFill="1" applyBorder="1" applyAlignment="1">
      <alignment vertical="top" wrapText="1"/>
    </xf>
    <xf numFmtId="5" fontId="9" fillId="4" borderId="15" xfId="0" applyNumberFormat="1" applyFont="1" applyFill="1" applyBorder="1" applyAlignment="1">
      <alignment vertical="top" wrapText="1"/>
    </xf>
    <xf numFmtId="5" fontId="9" fillId="4" borderId="30" xfId="0" applyNumberFormat="1" applyFont="1" applyFill="1" applyBorder="1" applyAlignment="1">
      <alignment vertical="top" wrapText="1"/>
    </xf>
    <xf numFmtId="0" fontId="7" fillId="0" borderId="0" xfId="0" applyFont="1" applyAlignment="1">
      <alignment vertical="top" wrapText="1"/>
    </xf>
    <xf numFmtId="5" fontId="9" fillId="4" borderId="8" xfId="0" applyNumberFormat="1" applyFont="1" applyFill="1" applyBorder="1" applyAlignment="1">
      <alignment horizontal="left" vertical="top" wrapText="1"/>
    </xf>
    <xf numFmtId="5" fontId="9" fillId="4" borderId="13" xfId="0" applyNumberFormat="1" applyFont="1" applyFill="1" applyBorder="1" applyAlignment="1">
      <alignment horizontal="left" vertical="top" wrapText="1"/>
    </xf>
    <xf numFmtId="5" fontId="9" fillId="4" borderId="9" xfId="0" applyNumberFormat="1" applyFont="1" applyFill="1" applyBorder="1" applyAlignment="1">
      <alignment horizontal="left" vertical="top" wrapText="1"/>
    </xf>
    <xf numFmtId="0" fontId="9" fillId="4" borderId="12"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7" fillId="4" borderId="10" xfId="0" applyFont="1" applyFill="1" applyBorder="1" applyAlignment="1">
      <alignment vertical="center" wrapText="1"/>
    </xf>
    <xf numFmtId="0" fontId="7" fillId="4" borderId="0" xfId="0" applyFont="1" applyFill="1" applyAlignment="1">
      <alignment vertical="center" wrapText="1"/>
    </xf>
    <xf numFmtId="0" fontId="9" fillId="4" borderId="0" xfId="0" applyFont="1" applyFill="1" applyAlignment="1">
      <alignment horizontal="center" vertical="center"/>
    </xf>
    <xf numFmtId="5" fontId="9" fillId="0" borderId="14" xfId="0" applyNumberFormat="1" applyFont="1" applyBorder="1" applyAlignment="1">
      <alignment horizontal="center" vertical="center"/>
    </xf>
    <xf numFmtId="5" fontId="7" fillId="0" borderId="31" xfId="0" applyNumberFormat="1" applyFont="1" applyBorder="1" applyAlignment="1">
      <alignment horizontal="center" vertical="center"/>
    </xf>
    <xf numFmtId="5" fontId="9" fillId="0" borderId="8" xfId="0" applyNumberFormat="1" applyFont="1" applyBorder="1" applyAlignment="1">
      <alignment horizontal="center" vertical="center"/>
    </xf>
    <xf numFmtId="5" fontId="7" fillId="0" borderId="32" xfId="0" applyNumberFormat="1" applyFont="1" applyBorder="1" applyAlignment="1">
      <alignment horizontal="center" vertical="center"/>
    </xf>
    <xf numFmtId="5" fontId="7" fillId="0" borderId="33" xfId="0" applyNumberFormat="1" applyFont="1" applyBorder="1" applyAlignment="1">
      <alignment horizontal="center" vertical="center"/>
    </xf>
    <xf numFmtId="0" fontId="9" fillId="0" borderId="2" xfId="0" applyFont="1" applyBorder="1" applyAlignment="1">
      <alignment vertical="top" wrapText="1"/>
    </xf>
    <xf numFmtId="0" fontId="7" fillId="0" borderId="5" xfId="0" quotePrefix="1" applyFont="1" applyBorder="1" applyAlignment="1">
      <alignment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vertical="center" wrapText="1"/>
    </xf>
    <xf numFmtId="43" fontId="7" fillId="0" borderId="0" xfId="2" applyFont="1" applyFill="1" applyBorder="1" applyAlignment="1">
      <alignment vertical="center"/>
    </xf>
    <xf numFmtId="3" fontId="14" fillId="0" borderId="5" xfId="0" applyNumberFormat="1" applyFont="1" applyBorder="1" applyAlignment="1">
      <alignment vertical="center" wrapText="1"/>
    </xf>
    <xf numFmtId="3" fontId="14" fillId="0" borderId="1" xfId="0" applyNumberFormat="1" applyFont="1" applyBorder="1" applyAlignment="1">
      <alignment vertical="center" wrapText="1"/>
    </xf>
    <xf numFmtId="5" fontId="7" fillId="0" borderId="1"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1" xfId="0" applyFont="1" applyBorder="1" applyAlignment="1">
      <alignment horizontal="center" vertical="top" wrapText="1"/>
    </xf>
    <xf numFmtId="3" fontId="15" fillId="0" borderId="1" xfId="0" applyNumberFormat="1" applyFont="1" applyBorder="1" applyAlignment="1">
      <alignment horizontal="left" vertical="center" wrapText="1"/>
    </xf>
    <xf numFmtId="164" fontId="9" fillId="0" borderId="1" xfId="3" applyNumberFormat="1" applyFont="1" applyBorder="1" applyAlignment="1">
      <alignment horizontal="center" vertical="center"/>
    </xf>
    <xf numFmtId="164" fontId="7" fillId="0" borderId="1" xfId="3" applyNumberFormat="1"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5" fontId="7" fillId="0" borderId="3" xfId="0" applyNumberFormat="1" applyFont="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7" fillId="0" borderId="10" xfId="0" applyFont="1" applyBorder="1" applyAlignment="1">
      <alignment vertical="center" wrapText="1"/>
    </xf>
    <xf numFmtId="0" fontId="9" fillId="0" borderId="0" xfId="0" applyFont="1" applyAlignment="1">
      <alignment horizontal="center" vertical="center"/>
    </xf>
    <xf numFmtId="0" fontId="9"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2"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3" xfId="0" applyFont="1" applyFill="1" applyBorder="1" applyAlignment="1">
      <alignment horizontal="left" vertical="center" wrapText="1"/>
    </xf>
    <xf numFmtId="5" fontId="9" fillId="4" borderId="20" xfId="0" applyNumberFormat="1" applyFont="1" applyFill="1" applyBorder="1" applyAlignment="1">
      <alignment horizontal="left" vertical="top" wrapText="1"/>
    </xf>
    <xf numFmtId="5" fontId="9" fillId="4" borderId="21" xfId="0" applyNumberFormat="1" applyFont="1" applyFill="1" applyBorder="1" applyAlignment="1">
      <alignment horizontal="left" vertical="top" wrapText="1"/>
    </xf>
    <xf numFmtId="5" fontId="9" fillId="4" borderId="22" xfId="0" applyNumberFormat="1"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0" borderId="1" xfId="0" applyFont="1" applyBorder="1" applyAlignment="1">
      <alignment horizontal="center" vertical="center"/>
    </xf>
    <xf numFmtId="5" fontId="9" fillId="4" borderId="1" xfId="0" applyNumberFormat="1" applyFont="1" applyFill="1" applyBorder="1" applyAlignment="1">
      <alignment horizontal="left" vertical="top"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7"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5" fontId="9" fillId="4" borderId="23" xfId="0" applyNumberFormat="1" applyFont="1" applyFill="1" applyBorder="1" applyAlignment="1">
      <alignment horizontal="left" vertical="top" wrapText="1"/>
    </xf>
    <xf numFmtId="5" fontId="9" fillId="4" borderId="24" xfId="0" applyNumberFormat="1" applyFont="1" applyFill="1" applyBorder="1" applyAlignment="1">
      <alignment horizontal="left" vertical="top" wrapText="1"/>
    </xf>
    <xf numFmtId="5" fontId="9" fillId="4" borderId="25" xfId="0" applyNumberFormat="1" applyFont="1" applyFill="1" applyBorder="1" applyAlignment="1">
      <alignment horizontal="left" vertical="top" wrapText="1"/>
    </xf>
    <xf numFmtId="5" fontId="9" fillId="4" borderId="2" xfId="0" applyNumberFormat="1" applyFont="1" applyFill="1" applyBorder="1" applyAlignment="1">
      <alignment horizontal="left" vertical="top" wrapText="1"/>
    </xf>
    <xf numFmtId="5" fontId="9" fillId="4" borderId="4" xfId="0" applyNumberFormat="1" applyFont="1" applyFill="1" applyBorder="1" applyAlignment="1">
      <alignment horizontal="left" vertical="top" wrapText="1"/>
    </xf>
    <xf numFmtId="5" fontId="9" fillId="4" borderId="3" xfId="0" applyNumberFormat="1" applyFont="1" applyFill="1" applyBorder="1" applyAlignment="1">
      <alignment horizontal="left" vertical="top" wrapText="1"/>
    </xf>
    <xf numFmtId="5" fontId="9" fillId="4" borderId="6" xfId="0" applyNumberFormat="1" applyFont="1" applyFill="1" applyBorder="1" applyAlignment="1">
      <alignment horizontal="left" vertical="top" wrapText="1"/>
    </xf>
    <xf numFmtId="5" fontId="9" fillId="4" borderId="12" xfId="0" applyNumberFormat="1" applyFont="1" applyFill="1" applyBorder="1" applyAlignment="1">
      <alignment horizontal="left" vertical="top" wrapText="1"/>
    </xf>
    <xf numFmtId="5" fontId="9" fillId="4" borderId="7" xfId="0" applyNumberFormat="1" applyFont="1" applyFill="1" applyBorder="1" applyAlignment="1">
      <alignment horizontal="left" vertical="top" wrapText="1"/>
    </xf>
    <xf numFmtId="0" fontId="7" fillId="0" borderId="1" xfId="0" applyFont="1" applyBorder="1" applyAlignment="1">
      <alignment horizontal="left" vertical="center" wrapText="1"/>
    </xf>
    <xf numFmtId="0" fontId="9" fillId="3" borderId="1" xfId="0" applyFont="1" applyFill="1" applyBorder="1" applyAlignment="1">
      <alignment horizontal="left" vertical="top" wrapText="1"/>
    </xf>
    <xf numFmtId="0" fontId="9" fillId="0" borderId="5" xfId="0" applyFont="1" applyBorder="1" applyAlignment="1">
      <alignment horizontal="center" vertical="top"/>
    </xf>
    <xf numFmtId="0" fontId="9" fillId="0" borderId="14" xfId="0" applyFont="1" applyBorder="1" applyAlignment="1">
      <alignment horizontal="center" vertical="top"/>
    </xf>
    <xf numFmtId="0" fontId="7" fillId="0" borderId="5" xfId="0" applyFont="1" applyBorder="1" applyAlignment="1">
      <alignment horizontal="left" vertical="top" wrapText="1"/>
    </xf>
    <xf numFmtId="0" fontId="7" fillId="0" borderId="14" xfId="0" applyFont="1" applyBorder="1" applyAlignment="1">
      <alignment horizontal="left" vertical="top" wrapText="1"/>
    </xf>
    <xf numFmtId="0" fontId="7" fillId="0" borderId="1" xfId="0" applyFont="1" applyBorder="1" applyAlignment="1">
      <alignment horizontal="center" vertical="center"/>
    </xf>
    <xf numFmtId="5" fontId="9" fillId="4" borderId="5" xfId="0" applyNumberFormat="1" applyFont="1" applyFill="1" applyBorder="1" applyAlignment="1">
      <alignment horizontal="left" vertical="top" wrapText="1"/>
    </xf>
    <xf numFmtId="10" fontId="7"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0" fontId="9"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5" fontId="9" fillId="4" borderId="17" xfId="0" applyNumberFormat="1" applyFont="1" applyFill="1" applyBorder="1" applyAlignment="1">
      <alignment horizontal="left" vertical="top" wrapText="1"/>
    </xf>
    <xf numFmtId="5" fontId="9" fillId="4" borderId="16" xfId="0" applyNumberFormat="1" applyFont="1" applyFill="1" applyBorder="1" applyAlignment="1">
      <alignment horizontal="left" vertical="top" wrapText="1"/>
    </xf>
    <xf numFmtId="5" fontId="9" fillId="4" borderId="26" xfId="0" applyNumberFormat="1" applyFont="1" applyFill="1" applyBorder="1" applyAlignment="1">
      <alignment horizontal="left" vertical="top" wrapText="1"/>
    </xf>
    <xf numFmtId="5" fontId="9" fillId="4" borderId="18" xfId="0" applyNumberFormat="1" applyFont="1" applyFill="1" applyBorder="1" applyAlignment="1">
      <alignment horizontal="left" vertical="top" wrapText="1"/>
    </xf>
    <xf numFmtId="5" fontId="9" fillId="4" borderId="0" xfId="0" applyNumberFormat="1" applyFont="1" applyFill="1" applyAlignment="1">
      <alignment horizontal="left" vertical="top" wrapText="1"/>
    </xf>
    <xf numFmtId="5" fontId="9" fillId="4" borderId="29" xfId="0" applyNumberFormat="1" applyFont="1" applyFill="1" applyBorder="1" applyAlignment="1">
      <alignment horizontal="left" vertical="top" wrapText="1"/>
    </xf>
    <xf numFmtId="0" fontId="9" fillId="0" borderId="2" xfId="0" applyFont="1" applyBorder="1" applyAlignment="1">
      <alignment horizontal="center" vertical="center"/>
    </xf>
    <xf numFmtId="3" fontId="9" fillId="0" borderId="1" xfId="0" applyNumberFormat="1" applyFont="1" applyBorder="1" applyAlignment="1">
      <alignment horizontal="center" vertical="center" wrapText="1"/>
    </xf>
    <xf numFmtId="5" fontId="9" fillId="4" borderId="8" xfId="0" applyNumberFormat="1" applyFont="1" applyFill="1" applyBorder="1" applyAlignment="1">
      <alignment horizontal="left" vertical="top" wrapText="1"/>
    </xf>
    <xf numFmtId="5" fontId="9" fillId="4" borderId="13" xfId="0" applyNumberFormat="1" applyFont="1" applyFill="1" applyBorder="1" applyAlignment="1">
      <alignment horizontal="left" vertical="top" wrapText="1"/>
    </xf>
    <xf numFmtId="5" fontId="9" fillId="4" borderId="9" xfId="0" applyNumberFormat="1" applyFont="1" applyFill="1" applyBorder="1" applyAlignment="1">
      <alignment horizontal="left" vertical="top" wrapText="1"/>
    </xf>
    <xf numFmtId="10" fontId="7" fillId="0" borderId="1" xfId="1" applyNumberFormat="1" applyFont="1" applyFill="1" applyBorder="1" applyAlignment="1">
      <alignment horizontal="center" vertical="center"/>
    </xf>
    <xf numFmtId="0" fontId="9" fillId="4" borderId="18" xfId="0" applyFont="1" applyFill="1" applyBorder="1" applyAlignment="1">
      <alignment horizontal="left" vertical="top" wrapText="1"/>
    </xf>
    <xf numFmtId="0" fontId="9" fillId="4" borderId="0" xfId="0" applyFont="1" applyFill="1" applyAlignment="1">
      <alignment horizontal="left" vertical="top" wrapText="1"/>
    </xf>
    <xf numFmtId="0" fontId="9" fillId="4" borderId="11" xfId="0" applyFont="1" applyFill="1" applyBorder="1" applyAlignment="1">
      <alignment horizontal="left" vertical="top" wrapText="1"/>
    </xf>
    <xf numFmtId="0" fontId="9" fillId="4" borderId="19" xfId="0" applyFont="1" applyFill="1" applyBorder="1" applyAlignment="1">
      <alignment horizontal="left" vertical="top" wrapText="1"/>
    </xf>
    <xf numFmtId="0" fontId="9" fillId="4" borderId="15" xfId="0" applyFont="1" applyFill="1" applyBorder="1" applyAlignment="1">
      <alignment horizontal="left" vertical="top" wrapText="1"/>
    </xf>
    <xf numFmtId="0" fontId="9" fillId="4" borderId="27" xfId="0" applyFont="1" applyFill="1" applyBorder="1" applyAlignment="1">
      <alignment horizontal="left" vertical="top"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7" fillId="0" borderId="1" xfId="0" applyFont="1" applyBorder="1" applyAlignment="1">
      <alignment horizontal="left" vertical="top"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5" fontId="9" fillId="4" borderId="28" xfId="0" applyNumberFormat="1" applyFont="1" applyFill="1" applyBorder="1" applyAlignment="1">
      <alignment horizontal="left" vertical="top" wrapText="1"/>
    </xf>
    <xf numFmtId="5" fontId="9" fillId="4" borderId="11" xfId="0" applyNumberFormat="1" applyFont="1" applyFill="1" applyBorder="1" applyAlignment="1">
      <alignment horizontal="lef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5" fontId="9" fillId="0" borderId="0" xfId="0" quotePrefix="1" applyNumberFormat="1" applyFont="1" applyAlignment="1">
      <alignment horizontal="center" vertical="center"/>
    </xf>
    <xf numFmtId="0" fontId="7" fillId="0" borderId="13" xfId="0" applyFont="1" applyBorder="1" applyAlignment="1">
      <alignment horizontal="center" vertical="center"/>
    </xf>
    <xf numFmtId="0" fontId="9" fillId="4" borderId="17" xfId="0" applyFont="1" applyFill="1" applyBorder="1" applyAlignment="1">
      <alignment horizontal="left" vertical="top" wrapText="1"/>
    </xf>
    <xf numFmtId="0" fontId="9" fillId="4" borderId="16" xfId="0" applyFont="1" applyFill="1" applyBorder="1" applyAlignment="1">
      <alignment horizontal="left" vertical="top"/>
    </xf>
    <xf numFmtId="0" fontId="9" fillId="4" borderId="18" xfId="0" applyFont="1" applyFill="1" applyBorder="1" applyAlignment="1">
      <alignment horizontal="left" vertical="top"/>
    </xf>
    <xf numFmtId="0" fontId="9" fillId="4" borderId="0" xfId="0" applyFont="1" applyFill="1" applyAlignment="1">
      <alignment horizontal="left" vertical="top"/>
    </xf>
    <xf numFmtId="0" fontId="9" fillId="4" borderId="19" xfId="0" applyFont="1" applyFill="1" applyBorder="1" applyAlignment="1">
      <alignment horizontal="left" vertical="top"/>
    </xf>
    <xf numFmtId="0" fontId="9" fillId="4" borderId="15" xfId="0" applyFont="1" applyFill="1" applyBorder="1" applyAlignment="1">
      <alignment horizontal="left" vertical="top"/>
    </xf>
    <xf numFmtId="0" fontId="9" fillId="4" borderId="16" xfId="0" applyFont="1" applyFill="1" applyBorder="1" applyAlignment="1">
      <alignment horizontal="left" vertical="top" wrapText="1"/>
    </xf>
    <xf numFmtId="0" fontId="9" fillId="4" borderId="26" xfId="0" applyFont="1" applyFill="1" applyBorder="1" applyAlignment="1">
      <alignment horizontal="left" vertical="top" wrapText="1"/>
    </xf>
    <xf numFmtId="3" fontId="9"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9" fillId="4" borderId="20" xfId="0" applyFont="1" applyFill="1" applyBorder="1" applyAlignment="1">
      <alignment horizontal="left" vertical="top" wrapText="1"/>
    </xf>
    <xf numFmtId="0" fontId="9" fillId="4" borderId="21" xfId="0" applyFont="1" applyFill="1" applyBorder="1" applyAlignment="1">
      <alignment horizontal="left" vertical="top" wrapText="1"/>
    </xf>
    <xf numFmtId="0" fontId="9" fillId="4" borderId="22" xfId="0" applyFont="1" applyFill="1" applyBorder="1" applyAlignment="1">
      <alignment horizontal="left" vertical="top" wrapText="1"/>
    </xf>
    <xf numFmtId="0" fontId="9" fillId="4" borderId="10" xfId="0" applyFont="1" applyFill="1" applyBorder="1" applyAlignment="1">
      <alignment horizontal="left" vertical="top" wrapText="1"/>
    </xf>
    <xf numFmtId="0" fontId="16" fillId="0" borderId="1" xfId="0" applyFont="1" applyBorder="1" applyAlignment="1">
      <alignment horizontal="center" vertical="center"/>
    </xf>
    <xf numFmtId="5" fontId="16" fillId="4" borderId="0" xfId="0" applyNumberFormat="1" applyFont="1" applyFill="1" applyBorder="1" applyAlignment="1">
      <alignment vertical="top" wrapText="1"/>
    </xf>
    <xf numFmtId="0" fontId="17" fillId="0" borderId="0" xfId="0" applyFont="1" applyAlignment="1">
      <alignment vertical="center"/>
    </xf>
    <xf numFmtId="0" fontId="17" fillId="0" borderId="1" xfId="0" applyFont="1" applyBorder="1" applyAlignment="1">
      <alignment vertical="center"/>
    </xf>
    <xf numFmtId="5" fontId="9" fillId="0" borderId="9" xfId="0" applyNumberFormat="1" applyFont="1" applyBorder="1" applyAlignment="1">
      <alignment horizontal="center" vertical="center"/>
    </xf>
    <xf numFmtId="5" fontId="9" fillId="0" borderId="34" xfId="0" applyNumberFormat="1" applyFont="1" applyBorder="1" applyAlignment="1">
      <alignment horizontal="center" vertical="center"/>
    </xf>
    <xf numFmtId="5" fontId="9" fillId="0" borderId="31" xfId="0" applyNumberFormat="1" applyFont="1" applyBorder="1" applyAlignment="1">
      <alignment horizontal="center" vertical="center"/>
    </xf>
    <xf numFmtId="5" fontId="7" fillId="0" borderId="35" xfId="0" applyNumberFormat="1" applyFont="1" applyBorder="1" applyAlignment="1">
      <alignment horizontal="center" vertical="center"/>
    </xf>
    <xf numFmtId="5" fontId="7" fillId="0" borderId="10" xfId="0" applyNumberFormat="1" applyFont="1" applyBorder="1" applyAlignment="1">
      <alignment horizontal="center" vertical="center"/>
    </xf>
    <xf numFmtId="5" fontId="7" fillId="0" borderId="36" xfId="0" applyNumberFormat="1" applyFont="1" applyBorder="1" applyAlignment="1">
      <alignment vertical="center"/>
    </xf>
    <xf numFmtId="5" fontId="7" fillId="0" borderId="37" xfId="0" applyNumberFormat="1" applyFont="1" applyBorder="1" applyAlignment="1">
      <alignment vertical="center"/>
    </xf>
    <xf numFmtId="5" fontId="9" fillId="0" borderId="37" xfId="0" applyNumberFormat="1" applyFont="1" applyBorder="1" applyAlignment="1">
      <alignment horizontal="center" vertical="center"/>
    </xf>
    <xf numFmtId="5" fontId="9" fillId="0" borderId="38" xfId="0" applyNumberFormat="1" applyFont="1" applyBorder="1" applyAlignment="1">
      <alignment horizontal="center" vertical="center"/>
    </xf>
    <xf numFmtId="164" fontId="9" fillId="0" borderId="14" xfId="3" applyNumberFormat="1" applyFont="1" applyFill="1" applyBorder="1" applyAlignment="1">
      <alignment vertical="center"/>
    </xf>
    <xf numFmtId="5" fontId="16" fillId="0" borderId="39" xfId="0" applyNumberFormat="1" applyFont="1" applyBorder="1" applyAlignment="1">
      <alignment horizontal="center" vertical="center"/>
    </xf>
    <xf numFmtId="43" fontId="16" fillId="0" borderId="1" xfId="2" applyFont="1" applyFill="1" applyBorder="1" applyAlignment="1">
      <alignment horizontal="center" vertical="center"/>
    </xf>
    <xf numFmtId="5" fontId="7" fillId="0" borderId="9" xfId="0" applyNumberFormat="1" applyFont="1" applyBorder="1" applyAlignment="1">
      <alignment horizontal="center" vertical="center"/>
    </xf>
    <xf numFmtId="5" fontId="7" fillId="0" borderId="14" xfId="0" applyNumberFormat="1" applyFont="1" applyBorder="1" applyAlignment="1">
      <alignment horizontal="center" vertical="center"/>
    </xf>
    <xf numFmtId="5" fontId="9" fillId="0" borderId="40" xfId="0" applyNumberFormat="1" applyFont="1" applyBorder="1" applyAlignment="1">
      <alignment horizontal="center" vertical="center"/>
    </xf>
    <xf numFmtId="5" fontId="9" fillId="0" borderId="39"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center" vertical="center" wrapText="1"/>
    </xf>
    <xf numFmtId="3" fontId="7" fillId="0" borderId="2" xfId="0" applyNumberFormat="1" applyFont="1" applyBorder="1" applyAlignment="1">
      <alignment horizontal="right" vertical="center" wrapText="1"/>
    </xf>
    <xf numFmtId="3" fontId="7" fillId="0" borderId="4" xfId="0" applyNumberFormat="1" applyFont="1" applyBorder="1" applyAlignment="1">
      <alignment horizontal="right" vertical="center" wrapText="1"/>
    </xf>
    <xf numFmtId="3" fontId="9" fillId="0" borderId="2" xfId="0" applyNumberFormat="1" applyFont="1" applyBorder="1" applyAlignment="1">
      <alignment horizontal="right" vertical="center" wrapText="1"/>
    </xf>
    <xf numFmtId="3" fontId="9" fillId="0" borderId="3" xfId="0" applyNumberFormat="1" applyFont="1" applyBorder="1" applyAlignment="1">
      <alignment horizontal="right" vertical="center" wrapText="1"/>
    </xf>
    <xf numFmtId="3" fontId="9" fillId="0" borderId="2" xfId="0" applyNumberFormat="1" applyFont="1" applyBorder="1" applyAlignment="1">
      <alignment horizontal="center" wrapText="1"/>
    </xf>
    <xf numFmtId="3" fontId="9" fillId="0" borderId="3" xfId="0" applyNumberFormat="1" applyFont="1" applyBorder="1" applyAlignment="1">
      <alignment horizontal="center" wrapText="1"/>
    </xf>
    <xf numFmtId="164" fontId="9" fillId="0" borderId="31" xfId="3" applyNumberFormat="1" applyFont="1" applyBorder="1" applyAlignment="1">
      <alignment horizontal="center" vertical="center"/>
    </xf>
    <xf numFmtId="5" fontId="7" fillId="0" borderId="41" xfId="0" applyNumberFormat="1" applyFont="1" applyBorder="1" applyAlignment="1">
      <alignment vertical="center"/>
    </xf>
    <xf numFmtId="164" fontId="9" fillId="0" borderId="14" xfId="3" applyNumberFormat="1"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0" fillId="0" borderId="0" xfId="0" applyBorder="1" applyAlignment="1">
      <alignment vertical="center" wrapText="1"/>
    </xf>
    <xf numFmtId="5" fontId="7" fillId="0" borderId="0" xfId="0" applyNumberFormat="1" applyFont="1" applyBorder="1" applyAlignment="1">
      <alignment vertical="center"/>
    </xf>
    <xf numFmtId="0" fontId="17" fillId="0" borderId="0" xfId="0" applyFont="1" applyBorder="1" applyAlignment="1">
      <alignment vertical="center"/>
    </xf>
    <xf numFmtId="0" fontId="17" fillId="0" borderId="11" xfId="0" applyFont="1" applyBorder="1" applyAlignment="1">
      <alignment vertical="center"/>
    </xf>
    <xf numFmtId="0" fontId="0" fillId="0" borderId="0" xfId="0" applyBorder="1" applyAlignment="1">
      <alignment vertical="center"/>
    </xf>
    <xf numFmtId="0" fontId="7" fillId="0" borderId="13" xfId="0" applyFont="1" applyBorder="1" applyAlignment="1">
      <alignment vertical="center" wrapText="1"/>
    </xf>
    <xf numFmtId="0" fontId="7" fillId="0" borderId="9"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1" fillId="0" borderId="2" xfId="0" applyFont="1" applyBorder="1" applyAlignment="1">
      <alignment vertical="center"/>
    </xf>
    <xf numFmtId="165" fontId="7" fillId="0" borderId="2" xfId="2" applyNumberFormat="1" applyFont="1" applyBorder="1" applyAlignment="1">
      <alignment vertical="center"/>
    </xf>
    <xf numFmtId="5" fontId="7" fillId="0" borderId="42" xfId="0" applyNumberFormat="1" applyFont="1" applyBorder="1" applyAlignment="1">
      <alignment horizontal="center" vertical="center"/>
    </xf>
    <xf numFmtId="5" fontId="9" fillId="0" borderId="43" xfId="0" applyNumberFormat="1" applyFont="1" applyBorder="1" applyAlignment="1">
      <alignment horizontal="center" vertical="center"/>
    </xf>
    <xf numFmtId="164" fontId="9" fillId="0" borderId="2" xfId="3" applyNumberFormat="1" applyFont="1" applyBorder="1" applyAlignment="1">
      <alignment horizontal="center" vertical="center"/>
    </xf>
    <xf numFmtId="164" fontId="7" fillId="0" borderId="2" xfId="3" applyNumberFormat="1" applyFont="1" applyBorder="1" applyAlignment="1">
      <alignment horizontal="center" vertical="center"/>
    </xf>
    <xf numFmtId="164" fontId="9" fillId="0" borderId="42" xfId="3" applyNumberFormat="1" applyFont="1" applyBorder="1" applyAlignment="1">
      <alignment horizontal="center" vertical="center"/>
    </xf>
    <xf numFmtId="5" fontId="7" fillId="0" borderId="21" xfId="0" applyNumberFormat="1" applyFont="1" applyBorder="1" applyAlignment="1">
      <alignment vertical="center"/>
    </xf>
    <xf numFmtId="164" fontId="9" fillId="0" borderId="8" xfId="3" applyNumberFormat="1" applyFont="1" applyBorder="1" applyAlignment="1">
      <alignment horizontal="center" vertical="center"/>
    </xf>
    <xf numFmtId="10" fontId="7" fillId="0" borderId="2" xfId="1" applyNumberFormat="1" applyFont="1" applyFill="1" applyBorder="1" applyAlignment="1">
      <alignment horizontal="center" vertical="center"/>
    </xf>
    <xf numFmtId="10" fontId="7" fillId="0" borderId="2" xfId="0" applyNumberFormat="1" applyFont="1" applyBorder="1" applyAlignment="1">
      <alignment horizontal="center" vertical="center"/>
    </xf>
    <xf numFmtId="0" fontId="7" fillId="0" borderId="13" xfId="0" applyFont="1" applyBorder="1" applyAlignment="1">
      <alignment vertical="center"/>
    </xf>
    <xf numFmtId="0" fontId="7" fillId="0" borderId="9" xfId="0" applyFont="1" applyBorder="1" applyAlignment="1">
      <alignment vertical="center"/>
    </xf>
    <xf numFmtId="0" fontId="0" fillId="0" borderId="0" xfId="0" applyBorder="1" applyAlignment="1">
      <alignment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vertical="center"/>
    </xf>
    <xf numFmtId="0" fontId="7" fillId="0" borderId="8" xfId="0" applyFont="1" applyBorder="1" applyAlignment="1">
      <alignment horizontal="center" vertical="top" wrapText="1"/>
    </xf>
    <xf numFmtId="0" fontId="7" fillId="0" borderId="13" xfId="0" applyFont="1" applyBorder="1" applyAlignment="1">
      <alignment horizontal="center" vertical="top" wrapText="1"/>
    </xf>
    <xf numFmtId="0" fontId="9" fillId="0" borderId="4" xfId="0" applyFont="1" applyBorder="1" applyAlignment="1">
      <alignment vertical="center"/>
    </xf>
    <xf numFmtId="0" fontId="9" fillId="0" borderId="3" xfId="0" applyFont="1" applyBorder="1" applyAlignment="1">
      <alignment vertical="center"/>
    </xf>
  </cellXfs>
  <cellStyles count="23">
    <cellStyle name="Comma" xfId="2" builtinId="3"/>
    <cellStyle name="Comma [0] 2" xfId="22" xr:uid="{00000000-0005-0000-0000-000001000000}"/>
    <cellStyle name="Comma 2" xfId="17" xr:uid="{00000000-0005-0000-0000-000002000000}"/>
    <cellStyle name="Comma 3" xfId="5" xr:uid="{00000000-0005-0000-0000-000003000000}"/>
    <cellStyle name="Comma 4" xfId="21" xr:uid="{00000000-0005-0000-0000-000004000000}"/>
    <cellStyle name="Currency" xfId="3" builtinId="4"/>
    <cellStyle name="Currency [0] 2" xfId="20" xr:uid="{00000000-0005-0000-0000-000006000000}"/>
    <cellStyle name="Currency 2" xfId="7" xr:uid="{00000000-0005-0000-0000-000007000000}"/>
    <cellStyle name="Currency 3" xfId="6" xr:uid="{00000000-0005-0000-0000-000008000000}"/>
    <cellStyle name="Currency 4" xfId="19" xr:uid="{00000000-0005-0000-0000-000009000000}"/>
    <cellStyle name="Followed Hyperlink" xfId="8" builtinId="9" customBuiltin="1"/>
    <cellStyle name="Hyperlink" xfId="9" builtinId="8" customBuiltin="1"/>
    <cellStyle name="Manual-Input" xfId="16" xr:uid="{00000000-0005-0000-0000-00000C000000}"/>
    <cellStyle name="Normal" xfId="0" builtinId="0"/>
    <cellStyle name="Normal 2" xfId="15" xr:uid="{00000000-0005-0000-0000-00000E000000}"/>
    <cellStyle name="Normal 2 2" xfId="10" xr:uid="{00000000-0005-0000-0000-00000F000000}"/>
    <cellStyle name="Normal 2 3" xfId="11" xr:uid="{00000000-0005-0000-0000-000010000000}"/>
    <cellStyle name="Normal 3" xfId="4" xr:uid="{00000000-0005-0000-0000-000011000000}"/>
    <cellStyle name="Normal 6" xfId="12" xr:uid="{00000000-0005-0000-0000-000012000000}"/>
    <cellStyle name="Percent" xfId="1" builtinId="5"/>
    <cellStyle name="Percent 2" xfId="14" xr:uid="{00000000-0005-0000-0000-000014000000}"/>
    <cellStyle name="Percent 3" xfId="13" xr:uid="{00000000-0005-0000-0000-000015000000}"/>
    <cellStyle name="Percent 4" xfId="18"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W127"/>
  <sheetViews>
    <sheetView tabSelected="1" view="pageBreakPreview" zoomScale="60" zoomScaleNormal="85" workbookViewId="0">
      <selection sqref="A1:V1"/>
    </sheetView>
  </sheetViews>
  <sheetFormatPr defaultColWidth="9.28515625" defaultRowHeight="15.75" x14ac:dyDescent="0.25"/>
  <cols>
    <col min="1" max="1" width="6.7109375" style="2" bestFit="1" customWidth="1"/>
    <col min="2" max="2" width="10" style="114" bestFit="1" customWidth="1"/>
    <col min="3" max="3" width="28.28515625" style="48" customWidth="1"/>
    <col min="4" max="4" width="49.42578125" style="48" customWidth="1"/>
    <col min="5" max="5" width="14.28515625" style="112" customWidth="1"/>
    <col min="6" max="6" width="17.7109375" style="112" customWidth="1"/>
    <col min="7" max="8" width="9" style="112" customWidth="1"/>
    <col min="9" max="20" width="9" style="2" customWidth="1"/>
    <col min="21" max="21" width="15.28515625" style="2" customWidth="1"/>
    <col min="22" max="22" width="18.42578125" style="2" bestFit="1" customWidth="1"/>
    <col min="23" max="23" width="9.28515625" style="2"/>
    <col min="24" max="24" width="18.85546875" style="2" customWidth="1"/>
    <col min="25" max="25" width="0.7109375" style="2" customWidth="1"/>
    <col min="26" max="26" width="9.28515625" style="2" hidden="1" customWidth="1"/>
    <col min="27" max="27" width="0.85546875" style="2" hidden="1" customWidth="1"/>
    <col min="28" max="28" width="1.28515625" style="2" hidden="1" customWidth="1"/>
    <col min="29" max="16384" width="9.28515625" style="2"/>
  </cols>
  <sheetData>
    <row r="1" spans="1:283" x14ac:dyDescent="0.25">
      <c r="A1" s="146" t="s">
        <v>96</v>
      </c>
      <c r="B1" s="146"/>
      <c r="C1" s="146"/>
      <c r="D1" s="146"/>
      <c r="E1" s="146"/>
      <c r="F1" s="146"/>
      <c r="G1" s="146"/>
      <c r="H1" s="146"/>
      <c r="I1" s="146"/>
      <c r="J1" s="146"/>
      <c r="K1" s="146"/>
      <c r="L1" s="146"/>
      <c r="M1" s="146"/>
      <c r="N1" s="146"/>
      <c r="O1" s="146"/>
      <c r="P1" s="146"/>
      <c r="Q1" s="146"/>
      <c r="R1" s="146"/>
      <c r="S1" s="146"/>
      <c r="T1" s="146"/>
      <c r="U1" s="146"/>
      <c r="V1" s="146"/>
    </row>
    <row r="2" spans="1:283" x14ac:dyDescent="0.25">
      <c r="A2" s="146" t="s">
        <v>15</v>
      </c>
      <c r="B2" s="146"/>
      <c r="C2" s="146"/>
      <c r="D2" s="146"/>
      <c r="E2" s="146"/>
      <c r="F2" s="146"/>
      <c r="G2" s="146"/>
      <c r="H2" s="146"/>
      <c r="I2" s="146"/>
      <c r="J2" s="146"/>
      <c r="K2" s="146"/>
      <c r="L2" s="146"/>
      <c r="M2" s="146"/>
      <c r="N2" s="146"/>
      <c r="O2" s="146"/>
      <c r="P2" s="146"/>
      <c r="Q2" s="146"/>
      <c r="R2" s="146"/>
      <c r="S2" s="146"/>
      <c r="T2" s="146"/>
      <c r="U2" s="146"/>
      <c r="V2" s="146"/>
    </row>
    <row r="3" spans="1:283" x14ac:dyDescent="0.25">
      <c r="A3" s="171" t="s">
        <v>377</v>
      </c>
      <c r="B3" s="171"/>
      <c r="C3" s="171"/>
      <c r="D3" s="171"/>
      <c r="E3" s="171"/>
      <c r="F3" s="171"/>
      <c r="G3" s="171"/>
      <c r="H3" s="171"/>
      <c r="I3" s="171"/>
      <c r="J3" s="171"/>
      <c r="K3" s="171"/>
      <c r="L3" s="171"/>
      <c r="M3" s="171"/>
      <c r="N3" s="171"/>
      <c r="O3" s="171"/>
      <c r="P3" s="171"/>
      <c r="Q3" s="171"/>
      <c r="R3" s="171"/>
      <c r="S3" s="171"/>
      <c r="T3" s="171"/>
      <c r="U3" s="171"/>
      <c r="V3" s="171"/>
    </row>
    <row r="4" spans="1:283" x14ac:dyDescent="0.25">
      <c r="A4" s="173"/>
      <c r="B4" s="174"/>
      <c r="C4" s="174"/>
      <c r="D4" s="174"/>
      <c r="E4" s="174"/>
      <c r="F4" s="174"/>
      <c r="G4" s="174"/>
      <c r="H4" s="174"/>
      <c r="I4" s="174"/>
      <c r="J4" s="174"/>
      <c r="K4" s="174"/>
      <c r="L4" s="174"/>
      <c r="M4" s="174"/>
      <c r="N4" s="174"/>
      <c r="O4" s="174"/>
      <c r="P4" s="174"/>
      <c r="Q4" s="174"/>
      <c r="R4" s="174"/>
      <c r="S4" s="174"/>
      <c r="T4" s="174"/>
      <c r="U4" s="174"/>
      <c r="V4" s="175"/>
    </row>
    <row r="5" spans="1:283" s="3" customFormat="1" ht="50.25" customHeight="1" x14ac:dyDescent="0.25">
      <c r="B5" s="4" t="s">
        <v>23</v>
      </c>
      <c r="C5" s="5" t="s">
        <v>0</v>
      </c>
      <c r="D5" s="5" t="s">
        <v>24</v>
      </c>
      <c r="E5" s="146" t="s">
        <v>17</v>
      </c>
      <c r="F5" s="146"/>
      <c r="G5" s="172" t="s">
        <v>1</v>
      </c>
      <c r="H5" s="172"/>
      <c r="I5" s="146" t="s">
        <v>78</v>
      </c>
      <c r="J5" s="146"/>
      <c r="K5" s="172" t="s">
        <v>2</v>
      </c>
      <c r="L5" s="172"/>
      <c r="M5" s="172" t="s">
        <v>95</v>
      </c>
      <c r="N5" s="172"/>
      <c r="O5" s="172" t="s">
        <v>94</v>
      </c>
      <c r="P5" s="172"/>
      <c r="Q5" s="172" t="s">
        <v>79</v>
      </c>
      <c r="R5" s="172"/>
      <c r="S5" s="146" t="s">
        <v>130</v>
      </c>
      <c r="T5" s="146"/>
      <c r="U5" s="172" t="s">
        <v>325</v>
      </c>
      <c r="V5" s="172"/>
      <c r="W5" s="201" t="s">
        <v>301</v>
      </c>
      <c r="X5" s="267"/>
      <c r="Y5" s="267"/>
      <c r="Z5" s="267"/>
      <c r="AA5" s="267"/>
      <c r="AB5" s="202"/>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row>
    <row r="6" spans="1:283" s="3" customFormat="1" x14ac:dyDescent="0.25">
      <c r="B6" s="4" t="s">
        <v>20</v>
      </c>
      <c r="C6" s="5"/>
      <c r="D6" s="5"/>
      <c r="E6" s="3" t="s">
        <v>21</v>
      </c>
      <c r="F6" s="3" t="s">
        <v>22</v>
      </c>
      <c r="G6" s="3" t="s">
        <v>21</v>
      </c>
      <c r="H6" s="3" t="s">
        <v>22</v>
      </c>
      <c r="I6" s="3" t="s">
        <v>21</v>
      </c>
      <c r="J6" s="3" t="s">
        <v>22</v>
      </c>
      <c r="K6" s="3" t="s">
        <v>21</v>
      </c>
      <c r="L6" s="3" t="s">
        <v>22</v>
      </c>
      <c r="M6" s="3" t="s">
        <v>21</v>
      </c>
      <c r="N6" s="3" t="s">
        <v>22</v>
      </c>
      <c r="O6" s="3" t="s">
        <v>21</v>
      </c>
      <c r="P6" s="3" t="s">
        <v>22</v>
      </c>
      <c r="Q6" s="3" t="s">
        <v>21</v>
      </c>
      <c r="R6" s="3" t="s">
        <v>22</v>
      </c>
      <c r="S6" s="3" t="s">
        <v>21</v>
      </c>
      <c r="T6" s="3" t="s">
        <v>22</v>
      </c>
      <c r="U6" s="3" t="s">
        <v>21</v>
      </c>
      <c r="V6" s="3" t="s">
        <v>22</v>
      </c>
      <c r="W6" s="130"/>
      <c r="X6" s="255"/>
      <c r="Y6" s="255"/>
      <c r="Z6" s="255"/>
      <c r="AA6" s="255"/>
      <c r="AB6" s="25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row>
    <row r="7" spans="1:283" s="3" customFormat="1" x14ac:dyDescent="0.25">
      <c r="B7" s="4"/>
      <c r="C7" s="5"/>
      <c r="D7" s="5"/>
      <c r="E7" s="146" t="s">
        <v>30</v>
      </c>
      <c r="F7" s="146"/>
      <c r="G7" s="146" t="s">
        <v>30</v>
      </c>
      <c r="H7" s="146"/>
      <c r="I7" s="146" t="s">
        <v>30</v>
      </c>
      <c r="J7" s="146"/>
      <c r="K7" s="146" t="s">
        <v>30</v>
      </c>
      <c r="L7" s="146"/>
      <c r="M7" s="146" t="s">
        <v>30</v>
      </c>
      <c r="N7" s="146"/>
      <c r="O7" s="146" t="s">
        <v>30</v>
      </c>
      <c r="P7" s="146"/>
      <c r="Q7" s="146" t="s">
        <v>30</v>
      </c>
      <c r="R7" s="146"/>
      <c r="S7" s="146" t="s">
        <v>30</v>
      </c>
      <c r="T7" s="146"/>
      <c r="U7" s="146" t="s">
        <v>30</v>
      </c>
      <c r="V7" s="146"/>
      <c r="W7" s="130"/>
      <c r="X7" s="255"/>
      <c r="Y7" s="255"/>
      <c r="Z7" s="255"/>
      <c r="AA7" s="255"/>
      <c r="AB7" s="25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row>
    <row r="8" spans="1:283" s="3" customFormat="1" ht="51.75" customHeight="1" x14ac:dyDescent="0.25">
      <c r="B8" s="7"/>
      <c r="C8" s="7"/>
      <c r="D8" s="163" t="s">
        <v>170</v>
      </c>
      <c r="E8" s="163"/>
      <c r="F8" s="163"/>
      <c r="G8" s="163"/>
      <c r="H8" s="163"/>
      <c r="I8" s="163"/>
      <c r="J8" s="163"/>
      <c r="K8" s="163"/>
      <c r="L8" s="163"/>
      <c r="M8" s="163"/>
      <c r="N8" s="163"/>
      <c r="O8" s="163"/>
      <c r="P8" s="163"/>
      <c r="Q8" s="163"/>
      <c r="R8" s="163"/>
      <c r="S8" s="163"/>
      <c r="T8" s="163"/>
      <c r="U8" s="8"/>
      <c r="V8" s="8"/>
      <c r="W8" s="130"/>
      <c r="X8" s="255"/>
      <c r="Y8" s="255"/>
      <c r="Z8" s="255"/>
      <c r="AA8" s="255"/>
      <c r="AB8" s="25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row>
    <row r="9" spans="1:283" s="3" customFormat="1" ht="16.5" thickBot="1" x14ac:dyDescent="0.3">
      <c r="A9" s="9"/>
      <c r="B9" s="9"/>
      <c r="C9" s="9"/>
      <c r="D9" s="9"/>
      <c r="E9" s="9"/>
      <c r="F9" s="9"/>
      <c r="G9" s="88"/>
      <c r="H9" s="88"/>
      <c r="I9" s="88"/>
      <c r="J9" s="88"/>
      <c r="K9" s="88"/>
      <c r="L9" s="88"/>
      <c r="M9" s="88"/>
      <c r="N9" s="88"/>
      <c r="O9" s="88"/>
      <c r="P9" s="88"/>
      <c r="Q9" s="88"/>
      <c r="R9" s="88"/>
      <c r="S9" s="88"/>
      <c r="T9" s="88"/>
      <c r="U9" s="9"/>
      <c r="V9" s="9"/>
      <c r="W9" s="130"/>
      <c r="X9" s="255"/>
      <c r="Y9" s="255"/>
      <c r="Z9" s="255"/>
      <c r="AA9" s="255"/>
      <c r="AB9" s="25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row>
    <row r="10" spans="1:283" s="3" customFormat="1" ht="79.5" customHeight="1" x14ac:dyDescent="0.25">
      <c r="A10" s="146" t="s">
        <v>71</v>
      </c>
      <c r="B10" s="146"/>
      <c r="C10" s="146"/>
      <c r="D10" s="146"/>
      <c r="E10" s="146"/>
      <c r="F10" s="182"/>
      <c r="G10" s="176" t="s">
        <v>193</v>
      </c>
      <c r="H10" s="177"/>
      <c r="I10" s="177"/>
      <c r="J10" s="177"/>
      <c r="K10" s="177"/>
      <c r="L10" s="177"/>
      <c r="M10" s="177"/>
      <c r="N10" s="177"/>
      <c r="O10" s="177"/>
      <c r="P10" s="177"/>
      <c r="Q10" s="177"/>
      <c r="R10" s="177"/>
      <c r="S10" s="177"/>
      <c r="T10" s="178"/>
      <c r="U10" s="35"/>
      <c r="W10" s="130"/>
      <c r="X10" s="255"/>
      <c r="Y10" s="255"/>
      <c r="Z10" s="255"/>
      <c r="AA10" s="255"/>
      <c r="AB10" s="25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row>
    <row r="11" spans="1:283" s="15" customFormat="1" ht="74.25" customHeight="1" x14ac:dyDescent="0.25">
      <c r="A11" s="3">
        <v>1</v>
      </c>
      <c r="B11" s="10">
        <v>1</v>
      </c>
      <c r="C11" s="11" t="s">
        <v>31</v>
      </c>
      <c r="D11" s="17" t="s">
        <v>175</v>
      </c>
      <c r="E11" s="13">
        <v>35512</v>
      </c>
      <c r="F11" s="82">
        <v>1824656</v>
      </c>
      <c r="G11" s="179"/>
      <c r="H11" s="180"/>
      <c r="I11" s="180"/>
      <c r="J11" s="180"/>
      <c r="K11" s="180"/>
      <c r="L11" s="180"/>
      <c r="M11" s="180"/>
      <c r="N11" s="180"/>
      <c r="O11" s="180"/>
      <c r="P11" s="180"/>
      <c r="Q11" s="180"/>
      <c r="R11" s="180"/>
      <c r="S11" s="180"/>
      <c r="T11" s="181"/>
      <c r="U11" s="87"/>
      <c r="V11" s="14"/>
      <c r="W11" s="257"/>
      <c r="X11" s="258"/>
      <c r="Y11" s="258"/>
      <c r="Z11" s="258"/>
      <c r="AA11" s="258"/>
      <c r="AB11" s="259"/>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row>
    <row r="12" spans="1:283" s="15" customFormat="1" ht="91.5" customHeight="1" x14ac:dyDescent="0.25">
      <c r="A12" s="3">
        <f>1+A11</f>
        <v>2</v>
      </c>
      <c r="B12" s="10">
        <v>1.01</v>
      </c>
      <c r="C12" s="11" t="s">
        <v>4</v>
      </c>
      <c r="D12" s="17" t="s">
        <v>176</v>
      </c>
      <c r="E12" s="13">
        <v>-61</v>
      </c>
      <c r="F12" s="82">
        <v>-680</v>
      </c>
      <c r="G12" s="179"/>
      <c r="H12" s="180"/>
      <c r="I12" s="180"/>
      <c r="J12" s="180"/>
      <c r="K12" s="180"/>
      <c r="L12" s="180"/>
      <c r="M12" s="180"/>
      <c r="N12" s="180"/>
      <c r="O12" s="180"/>
      <c r="P12" s="180"/>
      <c r="Q12" s="180"/>
      <c r="R12" s="180"/>
      <c r="S12" s="180"/>
      <c r="T12" s="181"/>
      <c r="U12" s="84"/>
      <c r="V12" s="13"/>
      <c r="W12" s="257"/>
      <c r="X12" s="258"/>
      <c r="Y12" s="258"/>
      <c r="Z12" s="258"/>
      <c r="AA12" s="258"/>
      <c r="AB12" s="259"/>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row>
    <row r="13" spans="1:283" s="15" customFormat="1" ht="134.25" customHeight="1" x14ac:dyDescent="0.25">
      <c r="A13" s="3">
        <f t="shared" ref="A13:A110" si="0">1+A12</f>
        <v>3</v>
      </c>
      <c r="B13" s="10">
        <v>1.02</v>
      </c>
      <c r="C13" s="11" t="s">
        <v>18</v>
      </c>
      <c r="D13" s="17" t="s">
        <v>67</v>
      </c>
      <c r="E13" s="13">
        <v>3</v>
      </c>
      <c r="F13" s="82">
        <v>19</v>
      </c>
      <c r="G13" s="179"/>
      <c r="H13" s="180"/>
      <c r="I13" s="180"/>
      <c r="J13" s="180"/>
      <c r="K13" s="180"/>
      <c r="L13" s="180"/>
      <c r="M13" s="180"/>
      <c r="N13" s="180"/>
      <c r="O13" s="180"/>
      <c r="P13" s="180"/>
      <c r="Q13" s="180"/>
      <c r="R13" s="180"/>
      <c r="S13" s="180"/>
      <c r="T13" s="181"/>
      <c r="U13" s="84"/>
      <c r="V13" s="13"/>
      <c r="W13" s="257"/>
      <c r="X13" s="258"/>
      <c r="Y13" s="258"/>
      <c r="Z13" s="258"/>
      <c r="AA13" s="258"/>
      <c r="AB13" s="259"/>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row>
    <row r="14" spans="1:283" s="15" customFormat="1" ht="57.75" customHeight="1" x14ac:dyDescent="0.25">
      <c r="A14" s="3">
        <f t="shared" si="0"/>
        <v>4</v>
      </c>
      <c r="B14" s="10">
        <v>1.03</v>
      </c>
      <c r="C14" s="11" t="s">
        <v>5</v>
      </c>
      <c r="D14" s="17" t="s">
        <v>75</v>
      </c>
      <c r="E14" s="13">
        <v>-27</v>
      </c>
      <c r="F14" s="82">
        <v>-295</v>
      </c>
      <c r="G14" s="179"/>
      <c r="H14" s="180"/>
      <c r="I14" s="180"/>
      <c r="J14" s="180"/>
      <c r="K14" s="180"/>
      <c r="L14" s="180"/>
      <c r="M14" s="180"/>
      <c r="N14" s="180"/>
      <c r="O14" s="180"/>
      <c r="P14" s="180"/>
      <c r="Q14" s="180"/>
      <c r="R14" s="180"/>
      <c r="S14" s="180"/>
      <c r="T14" s="181"/>
      <c r="U14" s="84"/>
      <c r="V14" s="13"/>
      <c r="W14" s="257"/>
      <c r="X14" s="258"/>
      <c r="Y14" s="258"/>
      <c r="Z14" s="258"/>
      <c r="AA14" s="258"/>
      <c r="AB14" s="259"/>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row>
    <row r="15" spans="1:283" s="15" customFormat="1" ht="42" customHeight="1" x14ac:dyDescent="0.25">
      <c r="A15" s="3">
        <f t="shared" si="0"/>
        <v>5</v>
      </c>
      <c r="B15" s="10">
        <v>2.0099999999999998</v>
      </c>
      <c r="C15" s="11" t="s">
        <v>32</v>
      </c>
      <c r="D15" s="17" t="s">
        <v>25</v>
      </c>
      <c r="E15" s="13">
        <v>-9</v>
      </c>
      <c r="F15" s="82">
        <v>0</v>
      </c>
      <c r="G15" s="179"/>
      <c r="H15" s="180"/>
      <c r="I15" s="180"/>
      <c r="J15" s="180"/>
      <c r="K15" s="180"/>
      <c r="L15" s="180"/>
      <c r="M15" s="180"/>
      <c r="N15" s="180"/>
      <c r="O15" s="180"/>
      <c r="P15" s="180"/>
      <c r="Q15" s="180"/>
      <c r="R15" s="180"/>
      <c r="S15" s="180"/>
      <c r="T15" s="181"/>
      <c r="U15" s="84"/>
      <c r="V15" s="13"/>
      <c r="W15" s="257"/>
      <c r="X15" s="258"/>
      <c r="Y15" s="258"/>
      <c r="Z15" s="258"/>
      <c r="AA15" s="258"/>
      <c r="AB15" s="259"/>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row>
    <row r="16" spans="1:283" s="15" customFormat="1" ht="54.75" customHeight="1" x14ac:dyDescent="0.25">
      <c r="A16" s="3">
        <f t="shared" si="0"/>
        <v>6</v>
      </c>
      <c r="B16" s="10">
        <v>2.02</v>
      </c>
      <c r="C16" s="11" t="s">
        <v>33</v>
      </c>
      <c r="D16" s="17" t="s">
        <v>177</v>
      </c>
      <c r="E16" s="13">
        <v>2</v>
      </c>
      <c r="F16" s="82">
        <v>0</v>
      </c>
      <c r="G16" s="89"/>
      <c r="H16" s="86"/>
      <c r="I16" s="86"/>
      <c r="J16" s="86"/>
      <c r="K16" s="86"/>
      <c r="L16" s="86"/>
      <c r="M16" s="86"/>
      <c r="N16" s="86"/>
      <c r="O16" s="86"/>
      <c r="P16" s="86"/>
      <c r="Q16" s="86"/>
      <c r="R16" s="86"/>
      <c r="S16" s="86"/>
      <c r="T16" s="90"/>
      <c r="U16" s="84"/>
      <c r="V16" s="13"/>
      <c r="W16" s="257"/>
      <c r="X16" s="258"/>
      <c r="Y16" s="258"/>
      <c r="Z16" s="258"/>
      <c r="AA16" s="258"/>
      <c r="AB16" s="259"/>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row>
    <row r="17" spans="1:283" s="15" customFormat="1" ht="54.75" customHeight="1" x14ac:dyDescent="0.25">
      <c r="A17" s="3">
        <f t="shared" si="0"/>
        <v>7</v>
      </c>
      <c r="B17" s="10">
        <v>2.0299999999999998</v>
      </c>
      <c r="C17" s="11" t="s">
        <v>43</v>
      </c>
      <c r="D17" s="17" t="s">
        <v>178</v>
      </c>
      <c r="E17" s="13">
        <v>1644</v>
      </c>
      <c r="F17" s="82">
        <v>0</v>
      </c>
      <c r="G17" s="89"/>
      <c r="H17" s="86"/>
      <c r="I17" s="86"/>
      <c r="J17" s="86"/>
      <c r="K17" s="86"/>
      <c r="L17" s="86"/>
      <c r="M17" s="86"/>
      <c r="N17" s="86"/>
      <c r="O17" s="86"/>
      <c r="P17" s="86"/>
      <c r="Q17" s="86"/>
      <c r="R17" s="86"/>
      <c r="S17" s="86"/>
      <c r="T17" s="90"/>
      <c r="U17" s="84"/>
      <c r="V17" s="13"/>
      <c r="W17" s="257"/>
      <c r="X17" s="258"/>
      <c r="Y17" s="258"/>
      <c r="Z17" s="258"/>
      <c r="AA17" s="258"/>
      <c r="AB17" s="259"/>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row>
    <row r="18" spans="1:283" s="15" customFormat="1" ht="84.75" customHeight="1" x14ac:dyDescent="0.25">
      <c r="A18" s="3">
        <f t="shared" si="0"/>
        <v>8</v>
      </c>
      <c r="B18" s="10">
        <v>2.04</v>
      </c>
      <c r="C18" s="11" t="s">
        <v>6</v>
      </c>
      <c r="D18" s="17" t="s">
        <v>179</v>
      </c>
      <c r="E18" s="13">
        <v>44</v>
      </c>
      <c r="F18" s="82">
        <v>0</v>
      </c>
      <c r="G18" s="89"/>
      <c r="H18" s="86"/>
      <c r="I18" s="86"/>
      <c r="J18" s="86"/>
      <c r="K18" s="86"/>
      <c r="L18" s="86"/>
      <c r="M18" s="86"/>
      <c r="N18" s="86"/>
      <c r="O18" s="86"/>
      <c r="P18" s="86"/>
      <c r="Q18" s="86"/>
      <c r="R18" s="86"/>
      <c r="S18" s="86"/>
      <c r="T18" s="90"/>
      <c r="U18" s="84"/>
      <c r="V18" s="13"/>
      <c r="W18" s="257"/>
      <c r="X18" s="258"/>
      <c r="Y18" s="258"/>
      <c r="Z18" s="258"/>
      <c r="AA18" s="258"/>
      <c r="AB18" s="259"/>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row>
    <row r="19" spans="1:283" s="15" customFormat="1" ht="56.25" customHeight="1" x14ac:dyDescent="0.25">
      <c r="A19" s="3">
        <f t="shared" si="0"/>
        <v>9</v>
      </c>
      <c r="B19" s="10">
        <v>2.0499999999999998</v>
      </c>
      <c r="C19" s="11" t="s">
        <v>7</v>
      </c>
      <c r="D19" s="17" t="s">
        <v>29</v>
      </c>
      <c r="E19" s="13">
        <v>-130</v>
      </c>
      <c r="F19" s="82">
        <v>0</v>
      </c>
      <c r="G19" s="89"/>
      <c r="H19" s="86"/>
      <c r="I19" s="86"/>
      <c r="J19" s="86"/>
      <c r="K19" s="86"/>
      <c r="L19" s="86"/>
      <c r="M19" s="86"/>
      <c r="N19" s="86"/>
      <c r="O19" s="86"/>
      <c r="P19" s="86"/>
      <c r="Q19" s="86"/>
      <c r="R19" s="86"/>
      <c r="S19" s="86"/>
      <c r="T19" s="90"/>
      <c r="U19" s="84"/>
      <c r="V19" s="13"/>
      <c r="W19" s="257"/>
      <c r="X19" s="258"/>
      <c r="Y19" s="258"/>
      <c r="Z19" s="258"/>
      <c r="AA19" s="258"/>
      <c r="AB19" s="259"/>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row>
    <row r="20" spans="1:283" s="15" customFormat="1" ht="63" x14ac:dyDescent="0.25">
      <c r="A20" s="3">
        <f t="shared" si="0"/>
        <v>10</v>
      </c>
      <c r="B20" s="10">
        <v>2.06</v>
      </c>
      <c r="C20" s="11" t="s">
        <v>76</v>
      </c>
      <c r="D20" s="17" t="s">
        <v>80</v>
      </c>
      <c r="E20" s="13">
        <v>1076</v>
      </c>
      <c r="F20" s="82">
        <v>0</v>
      </c>
      <c r="G20" s="89"/>
      <c r="H20" s="86"/>
      <c r="I20" s="86"/>
      <c r="J20" s="86"/>
      <c r="K20" s="86"/>
      <c r="L20" s="86"/>
      <c r="M20" s="86"/>
      <c r="N20" s="86"/>
      <c r="O20" s="86"/>
      <c r="P20" s="86"/>
      <c r="Q20" s="86"/>
      <c r="R20" s="86"/>
      <c r="S20" s="86"/>
      <c r="T20" s="90"/>
      <c r="U20" s="84"/>
      <c r="V20" s="13"/>
      <c r="W20" s="257"/>
      <c r="X20" s="258"/>
      <c r="Y20" s="258"/>
      <c r="Z20" s="258"/>
      <c r="AA20" s="258"/>
      <c r="AB20" s="259"/>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row>
    <row r="21" spans="1:283" s="15" customFormat="1" ht="57" customHeight="1" x14ac:dyDescent="0.25">
      <c r="A21" s="3">
        <f t="shared" si="0"/>
        <v>11</v>
      </c>
      <c r="B21" s="10">
        <v>2.0699999999999998</v>
      </c>
      <c r="C21" s="11" t="s">
        <v>72</v>
      </c>
      <c r="D21" s="17" t="s">
        <v>77</v>
      </c>
      <c r="E21" s="13">
        <v>-58</v>
      </c>
      <c r="F21" s="82">
        <v>0</v>
      </c>
      <c r="G21" s="89"/>
      <c r="H21" s="86"/>
      <c r="I21" s="86"/>
      <c r="J21" s="86"/>
      <c r="K21" s="86"/>
      <c r="L21" s="86"/>
      <c r="M21" s="86"/>
      <c r="N21" s="86"/>
      <c r="O21" s="86"/>
      <c r="P21" s="86"/>
      <c r="Q21" s="86"/>
      <c r="R21" s="86"/>
      <c r="S21" s="86"/>
      <c r="T21" s="90"/>
      <c r="U21" s="84"/>
      <c r="V21" s="13"/>
      <c r="W21" s="257"/>
      <c r="X21" s="258"/>
      <c r="Y21" s="258"/>
      <c r="Z21" s="258"/>
      <c r="AA21" s="258"/>
      <c r="AB21" s="259"/>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row>
    <row r="22" spans="1:283" s="15" customFormat="1" ht="31.5" x14ac:dyDescent="0.25">
      <c r="A22" s="3">
        <f t="shared" si="0"/>
        <v>12</v>
      </c>
      <c r="B22" s="10">
        <v>2.08</v>
      </c>
      <c r="C22" s="11" t="s">
        <v>9</v>
      </c>
      <c r="D22" s="17" t="s">
        <v>26</v>
      </c>
      <c r="E22" s="13">
        <v>19</v>
      </c>
      <c r="F22" s="82">
        <v>0</v>
      </c>
      <c r="G22" s="89"/>
      <c r="H22" s="86"/>
      <c r="I22" s="86"/>
      <c r="J22" s="86"/>
      <c r="K22" s="86"/>
      <c r="L22" s="86"/>
      <c r="M22" s="86"/>
      <c r="N22" s="86"/>
      <c r="O22" s="86"/>
      <c r="P22" s="86"/>
      <c r="Q22" s="86"/>
      <c r="R22" s="86"/>
      <c r="S22" s="86"/>
      <c r="T22" s="90"/>
      <c r="U22" s="84"/>
      <c r="V22" s="13"/>
      <c r="W22" s="257"/>
      <c r="X22" s="258"/>
      <c r="Y22" s="258"/>
      <c r="Z22" s="258"/>
      <c r="AA22" s="258"/>
      <c r="AB22" s="259"/>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row>
    <row r="23" spans="1:283" s="15" customFormat="1" ht="47.25" x14ac:dyDescent="0.25">
      <c r="A23" s="3">
        <f t="shared" si="0"/>
        <v>13</v>
      </c>
      <c r="B23" s="10">
        <v>2.09</v>
      </c>
      <c r="C23" s="11" t="s">
        <v>34</v>
      </c>
      <c r="D23" s="17" t="s">
        <v>180</v>
      </c>
      <c r="E23" s="13">
        <v>-66</v>
      </c>
      <c r="F23" s="82">
        <v>0</v>
      </c>
      <c r="G23" s="89"/>
      <c r="H23" s="86"/>
      <c r="I23" s="86"/>
      <c r="J23" s="86"/>
      <c r="K23" s="86"/>
      <c r="L23" s="86"/>
      <c r="M23" s="86"/>
      <c r="N23" s="86"/>
      <c r="O23" s="86"/>
      <c r="P23" s="86"/>
      <c r="Q23" s="86"/>
      <c r="R23" s="86"/>
      <c r="S23" s="86"/>
      <c r="T23" s="90"/>
      <c r="U23" s="84"/>
      <c r="V23" s="13"/>
      <c r="W23" s="257"/>
      <c r="X23" s="258"/>
      <c r="Y23" s="258"/>
      <c r="Z23" s="258"/>
      <c r="AA23" s="258"/>
      <c r="AB23" s="259"/>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row>
    <row r="24" spans="1:283" s="15" customFormat="1" ht="54" customHeight="1" x14ac:dyDescent="0.25">
      <c r="A24" s="3">
        <f t="shared" si="0"/>
        <v>14</v>
      </c>
      <c r="B24" s="10">
        <v>2.1</v>
      </c>
      <c r="C24" s="11" t="s">
        <v>35</v>
      </c>
      <c r="D24" s="17" t="s">
        <v>38</v>
      </c>
      <c r="E24" s="13">
        <v>1709</v>
      </c>
      <c r="F24" s="82">
        <v>0</v>
      </c>
      <c r="G24" s="89"/>
      <c r="H24" s="86"/>
      <c r="I24" s="86"/>
      <c r="J24" s="86"/>
      <c r="K24" s="86"/>
      <c r="L24" s="86"/>
      <c r="M24" s="86"/>
      <c r="N24" s="86"/>
      <c r="O24" s="86"/>
      <c r="P24" s="86"/>
      <c r="Q24" s="86"/>
      <c r="R24" s="86"/>
      <c r="S24" s="86"/>
      <c r="T24" s="90"/>
      <c r="U24" s="84"/>
      <c r="V24" s="13"/>
      <c r="W24" s="257"/>
      <c r="X24" s="258"/>
      <c r="Y24" s="258"/>
      <c r="Z24" s="258"/>
      <c r="AA24" s="258"/>
      <c r="AB24" s="259"/>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row>
    <row r="25" spans="1:283" s="15" customFormat="1" ht="163.5" customHeight="1" x14ac:dyDescent="0.25">
      <c r="A25" s="3">
        <f t="shared" si="0"/>
        <v>15</v>
      </c>
      <c r="B25" s="10">
        <v>2.11</v>
      </c>
      <c r="C25" s="11" t="s">
        <v>36</v>
      </c>
      <c r="D25" s="17" t="s">
        <v>68</v>
      </c>
      <c r="E25" s="13">
        <v>1</v>
      </c>
      <c r="F25" s="82">
        <v>0</v>
      </c>
      <c r="G25" s="89"/>
      <c r="H25" s="86"/>
      <c r="I25" s="86"/>
      <c r="J25" s="86"/>
      <c r="K25" s="86"/>
      <c r="L25" s="86"/>
      <c r="M25" s="86"/>
      <c r="N25" s="86"/>
      <c r="O25" s="86"/>
      <c r="P25" s="86"/>
      <c r="Q25" s="86"/>
      <c r="R25" s="86"/>
      <c r="S25" s="86"/>
      <c r="T25" s="90"/>
      <c r="U25" s="84"/>
      <c r="V25" s="13"/>
      <c r="W25" s="257"/>
      <c r="X25" s="258"/>
      <c r="Y25" s="258"/>
      <c r="Z25" s="258"/>
      <c r="AA25" s="258"/>
      <c r="AB25" s="259"/>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row>
    <row r="26" spans="1:283" s="15" customFormat="1" ht="165.75" customHeight="1" x14ac:dyDescent="0.25">
      <c r="A26" s="3">
        <f t="shared" si="0"/>
        <v>16</v>
      </c>
      <c r="B26" s="10">
        <v>2.12</v>
      </c>
      <c r="C26" s="11" t="s">
        <v>44</v>
      </c>
      <c r="D26" s="17" t="s">
        <v>181</v>
      </c>
      <c r="E26" s="13">
        <v>-1506</v>
      </c>
      <c r="F26" s="82">
        <v>0</v>
      </c>
      <c r="G26" s="89"/>
      <c r="H26" s="86"/>
      <c r="I26" s="86"/>
      <c r="J26" s="86"/>
      <c r="K26" s="86"/>
      <c r="L26" s="86"/>
      <c r="M26" s="86"/>
      <c r="N26" s="86"/>
      <c r="O26" s="86"/>
      <c r="P26" s="86"/>
      <c r="Q26" s="86"/>
      <c r="R26" s="86"/>
      <c r="S26" s="86"/>
      <c r="T26" s="90"/>
      <c r="U26" s="84"/>
      <c r="V26" s="13"/>
      <c r="W26" s="257"/>
      <c r="X26" s="258"/>
      <c r="Y26" s="258"/>
      <c r="Z26" s="258"/>
      <c r="AA26" s="258"/>
      <c r="AB26" s="259"/>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row>
    <row r="27" spans="1:283" s="15" customFormat="1" ht="101.25" customHeight="1" x14ac:dyDescent="0.25">
      <c r="A27" s="3">
        <f t="shared" si="0"/>
        <v>17</v>
      </c>
      <c r="B27" s="10">
        <v>2.13</v>
      </c>
      <c r="C27" s="11" t="s">
        <v>46</v>
      </c>
      <c r="D27" s="17" t="s">
        <v>182</v>
      </c>
      <c r="E27" s="13">
        <v>2865</v>
      </c>
      <c r="F27" s="82">
        <v>0</v>
      </c>
      <c r="G27" s="89"/>
      <c r="H27" s="86"/>
      <c r="I27" s="86"/>
      <c r="J27" s="86"/>
      <c r="K27" s="86"/>
      <c r="L27" s="86"/>
      <c r="M27" s="86"/>
      <c r="N27" s="86"/>
      <c r="O27" s="86"/>
      <c r="P27" s="86"/>
      <c r="Q27" s="86"/>
      <c r="R27" s="86"/>
      <c r="S27" s="86"/>
      <c r="T27" s="90"/>
      <c r="U27" s="84"/>
      <c r="V27" s="13"/>
      <c r="W27" s="257"/>
      <c r="X27" s="258"/>
      <c r="Y27" s="258"/>
      <c r="Z27" s="258"/>
      <c r="AA27" s="258"/>
      <c r="AB27" s="259"/>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row>
    <row r="28" spans="1:283" s="15" customFormat="1" ht="37.5" customHeight="1" x14ac:dyDescent="0.25">
      <c r="A28" s="3">
        <f t="shared" si="0"/>
        <v>18</v>
      </c>
      <c r="B28" s="10">
        <v>2.14</v>
      </c>
      <c r="C28" s="11" t="s">
        <v>10</v>
      </c>
      <c r="D28" s="19" t="s">
        <v>27</v>
      </c>
      <c r="E28" s="13">
        <v>1354</v>
      </c>
      <c r="F28" s="82">
        <v>0</v>
      </c>
      <c r="G28" s="89"/>
      <c r="H28" s="86"/>
      <c r="I28" s="86"/>
      <c r="J28" s="86"/>
      <c r="K28" s="86"/>
      <c r="L28" s="86"/>
      <c r="M28" s="86"/>
      <c r="N28" s="86"/>
      <c r="O28" s="86"/>
      <c r="P28" s="86"/>
      <c r="Q28" s="86"/>
      <c r="R28" s="86"/>
      <c r="S28" s="86"/>
      <c r="T28" s="90"/>
      <c r="U28" s="84"/>
      <c r="V28" s="13"/>
      <c r="W28" s="257"/>
      <c r="X28" s="258"/>
      <c r="Y28" s="258"/>
      <c r="Z28" s="258"/>
      <c r="AA28" s="258"/>
      <c r="AB28" s="259"/>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row>
    <row r="29" spans="1:283" s="15" customFormat="1" ht="102" customHeight="1" x14ac:dyDescent="0.25">
      <c r="A29" s="3">
        <f t="shared" si="0"/>
        <v>19</v>
      </c>
      <c r="B29" s="10">
        <v>2.15</v>
      </c>
      <c r="C29" s="11" t="s">
        <v>97</v>
      </c>
      <c r="D29" s="19" t="s">
        <v>183</v>
      </c>
      <c r="E29" s="13">
        <v>6698</v>
      </c>
      <c r="F29" s="82">
        <v>74189</v>
      </c>
      <c r="G29" s="89"/>
      <c r="H29" s="86"/>
      <c r="I29" s="86"/>
      <c r="J29" s="86"/>
      <c r="K29" s="86"/>
      <c r="L29" s="86"/>
      <c r="M29" s="86"/>
      <c r="N29" s="86"/>
      <c r="O29" s="86"/>
      <c r="P29" s="86"/>
      <c r="Q29" s="86"/>
      <c r="R29" s="86"/>
      <c r="S29" s="86"/>
      <c r="T29" s="90"/>
      <c r="U29" s="84"/>
      <c r="V29" s="13"/>
      <c r="W29" s="257"/>
      <c r="X29" s="258"/>
      <c r="Y29" s="258"/>
      <c r="Z29" s="258"/>
      <c r="AA29" s="258"/>
      <c r="AB29" s="259"/>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row>
    <row r="30" spans="1:283" s="15" customFormat="1" ht="147" customHeight="1" x14ac:dyDescent="0.25">
      <c r="A30" s="3">
        <f t="shared" si="0"/>
        <v>20</v>
      </c>
      <c r="B30" s="10">
        <v>2.16</v>
      </c>
      <c r="C30" s="11" t="s">
        <v>45</v>
      </c>
      <c r="D30" s="17" t="s">
        <v>69</v>
      </c>
      <c r="E30" s="13">
        <v>-2223</v>
      </c>
      <c r="F30" s="82">
        <v>0</v>
      </c>
      <c r="G30" s="89"/>
      <c r="H30" s="86"/>
      <c r="I30" s="86"/>
      <c r="J30" s="86"/>
      <c r="K30" s="86"/>
      <c r="L30" s="86"/>
      <c r="M30" s="86"/>
      <c r="N30" s="86"/>
      <c r="O30" s="86"/>
      <c r="P30" s="86"/>
      <c r="Q30" s="86"/>
      <c r="R30" s="86"/>
      <c r="S30" s="86"/>
      <c r="T30" s="90"/>
      <c r="U30" s="84"/>
      <c r="V30" s="13"/>
      <c r="W30" s="257"/>
      <c r="X30" s="258"/>
      <c r="Y30" s="258"/>
      <c r="Z30" s="258"/>
      <c r="AA30" s="258"/>
      <c r="AB30" s="259"/>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row>
    <row r="31" spans="1:283" s="15" customFormat="1" ht="88.5" customHeight="1" x14ac:dyDescent="0.25">
      <c r="A31" s="3">
        <f t="shared" si="0"/>
        <v>21</v>
      </c>
      <c r="B31" s="10">
        <v>2.17</v>
      </c>
      <c r="C31" s="11" t="s">
        <v>8</v>
      </c>
      <c r="D31" s="17" t="s">
        <v>28</v>
      </c>
      <c r="E31" s="13">
        <v>-6</v>
      </c>
      <c r="F31" s="82">
        <v>0</v>
      </c>
      <c r="G31" s="89"/>
      <c r="H31" s="86"/>
      <c r="I31" s="86"/>
      <c r="J31" s="86"/>
      <c r="K31" s="86"/>
      <c r="L31" s="86"/>
      <c r="M31" s="86"/>
      <c r="N31" s="86"/>
      <c r="O31" s="86"/>
      <c r="P31" s="86"/>
      <c r="Q31" s="86"/>
      <c r="R31" s="86"/>
      <c r="S31" s="86"/>
      <c r="T31" s="90"/>
      <c r="U31" s="84"/>
      <c r="V31" s="13"/>
      <c r="W31" s="257"/>
      <c r="X31" s="258"/>
      <c r="Y31" s="258"/>
      <c r="Z31" s="258"/>
      <c r="AA31" s="258"/>
      <c r="AB31" s="259"/>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row>
    <row r="32" spans="1:283" s="15" customFormat="1" ht="167.25" customHeight="1" x14ac:dyDescent="0.25">
      <c r="A32" s="3">
        <f t="shared" si="0"/>
        <v>22</v>
      </c>
      <c r="B32" s="10">
        <v>2.1800000000000002</v>
      </c>
      <c r="C32" s="11" t="s">
        <v>63</v>
      </c>
      <c r="D32" s="19" t="s">
        <v>70</v>
      </c>
      <c r="E32" s="13">
        <v>-1772</v>
      </c>
      <c r="F32" s="82">
        <v>0</v>
      </c>
      <c r="G32" s="89"/>
      <c r="H32" s="86"/>
      <c r="I32" s="86"/>
      <c r="J32" s="86"/>
      <c r="K32" s="86"/>
      <c r="L32" s="86"/>
      <c r="M32" s="86"/>
      <c r="N32" s="86"/>
      <c r="O32" s="86"/>
      <c r="P32" s="86"/>
      <c r="Q32" s="86"/>
      <c r="R32" s="86"/>
      <c r="S32" s="86"/>
      <c r="T32" s="90"/>
      <c r="U32" s="84"/>
      <c r="V32" s="13"/>
      <c r="W32" s="257"/>
      <c r="X32" s="258"/>
      <c r="Y32" s="258"/>
      <c r="Z32" s="258"/>
      <c r="AA32" s="258"/>
      <c r="AB32" s="259"/>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row>
    <row r="33" spans="1:283" s="15" customFormat="1" ht="73.5" customHeight="1" x14ac:dyDescent="0.25">
      <c r="A33" s="3">
        <f t="shared" si="0"/>
        <v>23</v>
      </c>
      <c r="B33" s="10">
        <v>2.19</v>
      </c>
      <c r="C33" s="11" t="s">
        <v>64</v>
      </c>
      <c r="D33" s="19" t="s">
        <v>184</v>
      </c>
      <c r="E33" s="13">
        <v>-5724</v>
      </c>
      <c r="F33" s="82">
        <v>0</v>
      </c>
      <c r="G33" s="89"/>
      <c r="H33" s="86"/>
      <c r="I33" s="86"/>
      <c r="J33" s="86"/>
      <c r="K33" s="86"/>
      <c r="L33" s="86"/>
      <c r="M33" s="86"/>
      <c r="N33" s="86"/>
      <c r="O33" s="86"/>
      <c r="P33" s="86"/>
      <c r="Q33" s="86"/>
      <c r="R33" s="86"/>
      <c r="S33" s="86"/>
      <c r="T33" s="90"/>
      <c r="U33" s="84"/>
      <c r="V33" s="13"/>
      <c r="W33" s="257"/>
      <c r="X33" s="258"/>
      <c r="Y33" s="258"/>
      <c r="Z33" s="258"/>
      <c r="AA33" s="258"/>
      <c r="AB33" s="259"/>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row>
    <row r="34" spans="1:283" s="15" customFormat="1" ht="138.75" customHeight="1" thickBot="1" x14ac:dyDescent="0.3">
      <c r="A34" s="3">
        <f t="shared" si="0"/>
        <v>24</v>
      </c>
      <c r="B34" s="10">
        <v>2.2000000000000002</v>
      </c>
      <c r="C34" s="11" t="s">
        <v>98</v>
      </c>
      <c r="D34" s="19" t="s">
        <v>187</v>
      </c>
      <c r="E34" s="13">
        <v>-2248</v>
      </c>
      <c r="F34" s="82">
        <v>-24902</v>
      </c>
      <c r="G34" s="89"/>
      <c r="H34" s="86"/>
      <c r="I34" s="86"/>
      <c r="J34" s="86"/>
      <c r="K34" s="86"/>
      <c r="L34" s="86"/>
      <c r="M34" s="86"/>
      <c r="N34" s="86"/>
      <c r="O34" s="86"/>
      <c r="P34" s="86"/>
      <c r="Q34" s="86"/>
      <c r="R34" s="86"/>
      <c r="S34" s="86"/>
      <c r="T34" s="90"/>
      <c r="U34" s="84"/>
      <c r="V34" s="13"/>
      <c r="W34" s="257"/>
      <c r="X34" s="258"/>
      <c r="Y34" s="258"/>
      <c r="Z34" s="258"/>
      <c r="AA34" s="258"/>
      <c r="AB34" s="259"/>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row>
    <row r="35" spans="1:283" s="15" customFormat="1" ht="122.25" customHeight="1" thickBot="1" x14ac:dyDescent="0.3">
      <c r="A35" s="3">
        <f t="shared" si="0"/>
        <v>25</v>
      </c>
      <c r="B35" s="10" t="s">
        <v>85</v>
      </c>
      <c r="C35" s="16" t="s">
        <v>88</v>
      </c>
      <c r="D35" s="19" t="s">
        <v>185</v>
      </c>
      <c r="E35" s="13">
        <v>-21505</v>
      </c>
      <c r="F35" s="82">
        <v>0</v>
      </c>
      <c r="G35" s="140" t="s">
        <v>199</v>
      </c>
      <c r="H35" s="141"/>
      <c r="I35" s="141"/>
      <c r="J35" s="141"/>
      <c r="K35" s="141"/>
      <c r="L35" s="141"/>
      <c r="M35" s="141"/>
      <c r="N35" s="141"/>
      <c r="O35" s="141"/>
      <c r="P35" s="141"/>
      <c r="Q35" s="141"/>
      <c r="R35" s="141"/>
      <c r="S35" s="141"/>
      <c r="T35" s="142"/>
      <c r="U35" s="84">
        <v>-12065</v>
      </c>
      <c r="V35" s="13"/>
      <c r="W35" s="241" t="s">
        <v>318</v>
      </c>
      <c r="X35" s="242"/>
      <c r="Y35" s="258"/>
      <c r="Z35" s="258"/>
      <c r="AA35" s="258"/>
      <c r="AB35" s="259"/>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row>
    <row r="36" spans="1:283" s="15" customFormat="1" ht="47.25" x14ac:dyDescent="0.25">
      <c r="A36" s="3">
        <f t="shared" si="0"/>
        <v>26</v>
      </c>
      <c r="B36" s="10" t="s">
        <v>86</v>
      </c>
      <c r="C36" s="11" t="s">
        <v>87</v>
      </c>
      <c r="D36" s="19" t="s">
        <v>186</v>
      </c>
      <c r="E36" s="13">
        <v>-11089</v>
      </c>
      <c r="F36" s="82">
        <v>0</v>
      </c>
      <c r="G36" s="89"/>
      <c r="H36" s="86"/>
      <c r="I36" s="86"/>
      <c r="J36" s="86"/>
      <c r="K36" s="86"/>
      <c r="L36" s="86"/>
      <c r="M36" s="86"/>
      <c r="N36" s="86"/>
      <c r="O36" s="86"/>
      <c r="P36" s="86"/>
      <c r="Q36" s="86"/>
      <c r="R36" s="86"/>
      <c r="S36" s="86"/>
      <c r="T36" s="90"/>
      <c r="U36" s="84"/>
      <c r="V36" s="13"/>
      <c r="W36" s="257"/>
      <c r="X36" s="258"/>
      <c r="Y36" s="258"/>
      <c r="Z36" s="258"/>
      <c r="AA36" s="258"/>
      <c r="AB36" s="259"/>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row>
    <row r="37" spans="1:283" s="15" customFormat="1" ht="192" customHeight="1" x14ac:dyDescent="0.25">
      <c r="A37" s="3">
        <f t="shared" si="0"/>
        <v>27</v>
      </c>
      <c r="B37" s="10">
        <v>3.01</v>
      </c>
      <c r="C37" s="11" t="s">
        <v>42</v>
      </c>
      <c r="D37" s="21" t="s">
        <v>188</v>
      </c>
      <c r="E37" s="13">
        <v>-13294</v>
      </c>
      <c r="F37" s="82">
        <v>0</v>
      </c>
      <c r="G37" s="89"/>
      <c r="H37" s="86"/>
      <c r="I37" s="86"/>
      <c r="J37" s="86"/>
      <c r="K37" s="86"/>
      <c r="L37" s="86"/>
      <c r="M37" s="86"/>
      <c r="N37" s="86"/>
      <c r="O37" s="86"/>
      <c r="P37" s="86"/>
      <c r="Q37" s="86"/>
      <c r="R37" s="86"/>
      <c r="S37" s="86"/>
      <c r="T37" s="90"/>
      <c r="U37" s="84"/>
      <c r="V37" s="13"/>
      <c r="W37" s="257"/>
      <c r="X37" s="258"/>
      <c r="Y37" s="258"/>
      <c r="Z37" s="258"/>
      <c r="AA37" s="258"/>
      <c r="AB37" s="259"/>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row>
    <row r="38" spans="1:283" s="15" customFormat="1" ht="340.5" customHeight="1" x14ac:dyDescent="0.25">
      <c r="A38" s="3">
        <f t="shared" si="0"/>
        <v>28</v>
      </c>
      <c r="B38" s="10">
        <v>3.02</v>
      </c>
      <c r="C38" s="11" t="s">
        <v>66</v>
      </c>
      <c r="D38" s="21" t="s">
        <v>192</v>
      </c>
      <c r="E38" s="13">
        <v>1197</v>
      </c>
      <c r="F38" s="82">
        <v>-27</v>
      </c>
      <c r="G38" s="89"/>
      <c r="H38" s="86"/>
      <c r="I38" s="86"/>
      <c r="J38" s="86"/>
      <c r="K38" s="86"/>
      <c r="L38" s="86"/>
      <c r="M38" s="86"/>
      <c r="N38" s="86"/>
      <c r="O38" s="86"/>
      <c r="P38" s="86"/>
      <c r="Q38" s="86"/>
      <c r="R38" s="86"/>
      <c r="S38" s="86"/>
      <c r="T38" s="90"/>
      <c r="U38" s="84"/>
      <c r="V38" s="13"/>
      <c r="W38" s="257"/>
      <c r="X38" s="258"/>
      <c r="Y38" s="258"/>
      <c r="Z38" s="258"/>
      <c r="AA38" s="258"/>
      <c r="AB38" s="259"/>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row>
    <row r="39" spans="1:283" s="15" customFormat="1" ht="89.25" customHeight="1" thickBot="1" x14ac:dyDescent="0.3">
      <c r="A39" s="3">
        <f t="shared" si="0"/>
        <v>29</v>
      </c>
      <c r="B39" s="10">
        <v>3.03</v>
      </c>
      <c r="C39" s="11" t="s">
        <v>83</v>
      </c>
      <c r="D39" s="19" t="s">
        <v>191</v>
      </c>
      <c r="E39" s="13">
        <v>839</v>
      </c>
      <c r="F39" s="82">
        <v>0</v>
      </c>
      <c r="G39" s="89"/>
      <c r="H39" s="86"/>
      <c r="I39" s="86"/>
      <c r="J39" s="86"/>
      <c r="K39" s="86"/>
      <c r="L39" s="86"/>
      <c r="M39" s="86"/>
      <c r="N39" s="86"/>
      <c r="O39" s="86"/>
      <c r="P39" s="86"/>
      <c r="Q39" s="86"/>
      <c r="R39" s="86"/>
      <c r="S39" s="86"/>
      <c r="T39" s="90"/>
      <c r="U39" s="84"/>
      <c r="V39" s="13"/>
      <c r="W39" s="257"/>
      <c r="X39" s="258"/>
      <c r="Y39" s="258"/>
      <c r="Z39" s="258"/>
      <c r="AA39" s="258"/>
      <c r="AB39" s="259"/>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row>
    <row r="40" spans="1:283" s="15" customFormat="1" ht="102" customHeight="1" thickBot="1" x14ac:dyDescent="0.3">
      <c r="A40" s="3">
        <f t="shared" si="0"/>
        <v>30</v>
      </c>
      <c r="B40" s="10">
        <v>3.04</v>
      </c>
      <c r="C40" s="11" t="s">
        <v>99</v>
      </c>
      <c r="D40" s="19" t="s">
        <v>208</v>
      </c>
      <c r="E40" s="13">
        <v>13996</v>
      </c>
      <c r="F40" s="82">
        <v>30417</v>
      </c>
      <c r="G40" s="140" t="s">
        <v>213</v>
      </c>
      <c r="H40" s="141"/>
      <c r="I40" s="141"/>
      <c r="J40" s="141"/>
      <c r="K40" s="141"/>
      <c r="L40" s="141"/>
      <c r="M40" s="141"/>
      <c r="N40" s="141"/>
      <c r="O40" s="141"/>
      <c r="P40" s="141"/>
      <c r="Q40" s="141"/>
      <c r="R40" s="141"/>
      <c r="S40" s="141"/>
      <c r="T40" s="142"/>
      <c r="U40" s="84"/>
      <c r="V40" s="13"/>
      <c r="W40" s="257"/>
      <c r="X40" s="258"/>
      <c r="Y40" s="258"/>
      <c r="Z40" s="258"/>
      <c r="AA40" s="258"/>
      <c r="AB40" s="259"/>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row>
    <row r="41" spans="1:283" s="15" customFormat="1" ht="262.5" customHeight="1" thickBot="1" x14ac:dyDescent="0.3">
      <c r="A41" s="3">
        <f t="shared" si="0"/>
        <v>31</v>
      </c>
      <c r="B41" s="10">
        <v>3.05</v>
      </c>
      <c r="C41" s="11" t="s">
        <v>100</v>
      </c>
      <c r="D41" s="19" t="s">
        <v>214</v>
      </c>
      <c r="E41" s="13">
        <v>920</v>
      </c>
      <c r="F41" s="82"/>
      <c r="G41" s="140" t="s">
        <v>212</v>
      </c>
      <c r="H41" s="141"/>
      <c r="I41" s="141"/>
      <c r="J41" s="141"/>
      <c r="K41" s="141"/>
      <c r="L41" s="141"/>
      <c r="M41" s="141"/>
      <c r="N41" s="141"/>
      <c r="O41" s="141"/>
      <c r="P41" s="141"/>
      <c r="Q41" s="141"/>
      <c r="R41" s="141"/>
      <c r="S41" s="141"/>
      <c r="T41" s="142"/>
      <c r="U41" s="84"/>
      <c r="V41" s="13"/>
      <c r="W41" s="257"/>
      <c r="X41" s="258"/>
      <c r="Y41" s="258"/>
      <c r="Z41" s="258"/>
      <c r="AA41" s="258"/>
      <c r="AB41" s="259"/>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row>
    <row r="42" spans="1:283" s="15" customFormat="1" ht="73.5" customHeight="1" x14ac:dyDescent="0.25">
      <c r="A42" s="3">
        <f t="shared" si="0"/>
        <v>32</v>
      </c>
      <c r="B42" s="10">
        <v>3.06</v>
      </c>
      <c r="C42" s="11" t="s">
        <v>101</v>
      </c>
      <c r="D42" s="19" t="s">
        <v>217</v>
      </c>
      <c r="E42" s="13">
        <v>373</v>
      </c>
      <c r="F42" s="82"/>
      <c r="G42" s="89"/>
      <c r="H42" s="86"/>
      <c r="I42" s="86"/>
      <c r="J42" s="86"/>
      <c r="K42" s="86"/>
      <c r="L42" s="86"/>
      <c r="M42" s="86"/>
      <c r="N42" s="86"/>
      <c r="O42" s="86"/>
      <c r="P42" s="86"/>
      <c r="Q42" s="86"/>
      <c r="R42" s="86"/>
      <c r="S42" s="86"/>
      <c r="T42" s="90"/>
      <c r="U42" s="84">
        <v>-249</v>
      </c>
      <c r="V42" s="13"/>
      <c r="W42" s="241" t="s">
        <v>319</v>
      </c>
      <c r="X42" s="242"/>
      <c r="Y42" s="258"/>
      <c r="Z42" s="258"/>
      <c r="AA42" s="258"/>
      <c r="AB42" s="259"/>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row>
    <row r="43" spans="1:283" s="15" customFormat="1" ht="69" customHeight="1" x14ac:dyDescent="0.25">
      <c r="A43" s="3">
        <f t="shared" si="0"/>
        <v>33</v>
      </c>
      <c r="B43" s="10">
        <v>3.07</v>
      </c>
      <c r="C43" s="11" t="s">
        <v>39</v>
      </c>
      <c r="D43" s="17" t="s">
        <v>218</v>
      </c>
      <c r="E43" s="13">
        <v>6421</v>
      </c>
      <c r="F43" s="82">
        <v>0</v>
      </c>
      <c r="G43" s="89"/>
      <c r="H43" s="86"/>
      <c r="I43" s="86"/>
      <c r="J43" s="86"/>
      <c r="K43" s="86"/>
      <c r="L43" s="86"/>
      <c r="M43" s="86"/>
      <c r="N43" s="86"/>
      <c r="O43" s="86"/>
      <c r="P43" s="86"/>
      <c r="Q43" s="86"/>
      <c r="R43" s="86"/>
      <c r="S43" s="86"/>
      <c r="T43" s="90"/>
      <c r="U43" s="84">
        <v>-412</v>
      </c>
      <c r="V43" s="13"/>
      <c r="W43" s="241" t="s">
        <v>320</v>
      </c>
      <c r="X43" s="242"/>
      <c r="Y43" s="258"/>
      <c r="Z43" s="258"/>
      <c r="AA43" s="258"/>
      <c r="AB43" s="259"/>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row>
    <row r="44" spans="1:283" s="15" customFormat="1" ht="121.5" customHeight="1" x14ac:dyDescent="0.25">
      <c r="A44" s="3">
        <f t="shared" si="0"/>
        <v>34</v>
      </c>
      <c r="B44" s="10">
        <v>3.08</v>
      </c>
      <c r="C44" s="11" t="s">
        <v>40</v>
      </c>
      <c r="D44" s="17" t="s">
        <v>219</v>
      </c>
      <c r="E44" s="13">
        <v>67</v>
      </c>
      <c r="F44" s="82">
        <v>0</v>
      </c>
      <c r="G44" s="89"/>
      <c r="H44" s="86"/>
      <c r="I44" s="86"/>
      <c r="J44" s="86"/>
      <c r="K44" s="86"/>
      <c r="L44" s="86"/>
      <c r="M44" s="86"/>
      <c r="N44" s="86"/>
      <c r="O44" s="86"/>
      <c r="P44" s="86"/>
      <c r="Q44" s="86"/>
      <c r="R44" s="86"/>
      <c r="S44" s="86"/>
      <c r="T44" s="90"/>
      <c r="U44" s="84"/>
      <c r="V44" s="13"/>
      <c r="W44" s="257"/>
      <c r="X44" s="258"/>
      <c r="Y44" s="258"/>
      <c r="Z44" s="258"/>
      <c r="AA44" s="258"/>
      <c r="AB44" s="259"/>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row>
    <row r="45" spans="1:283" s="15" customFormat="1" ht="94.5" customHeight="1" x14ac:dyDescent="0.25">
      <c r="A45" s="3">
        <f t="shared" si="0"/>
        <v>35</v>
      </c>
      <c r="B45" s="10">
        <v>3.09</v>
      </c>
      <c r="C45" s="11" t="s">
        <v>41</v>
      </c>
      <c r="D45" s="17" t="s">
        <v>220</v>
      </c>
      <c r="E45" s="13">
        <v>-412</v>
      </c>
      <c r="F45" s="82">
        <v>0</v>
      </c>
      <c r="G45" s="89"/>
      <c r="H45" s="86"/>
      <c r="I45" s="86"/>
      <c r="J45" s="86"/>
      <c r="K45" s="86"/>
      <c r="L45" s="86"/>
      <c r="M45" s="86"/>
      <c r="N45" s="86"/>
      <c r="O45" s="86"/>
      <c r="P45" s="86"/>
      <c r="Q45" s="86"/>
      <c r="R45" s="86"/>
      <c r="S45" s="86"/>
      <c r="T45" s="90"/>
      <c r="U45" s="84">
        <v>-1168</v>
      </c>
      <c r="V45" s="13"/>
      <c r="W45" s="241" t="s">
        <v>321</v>
      </c>
      <c r="X45" s="242"/>
      <c r="Y45" s="258"/>
      <c r="Z45" s="258"/>
      <c r="AA45" s="258"/>
      <c r="AB45" s="259"/>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row>
    <row r="46" spans="1:283" s="15" customFormat="1" ht="131.25" customHeight="1" x14ac:dyDescent="0.25">
      <c r="A46" s="3">
        <f t="shared" si="0"/>
        <v>36</v>
      </c>
      <c r="B46" s="10">
        <v>3.1</v>
      </c>
      <c r="C46" s="11" t="s">
        <v>102</v>
      </c>
      <c r="D46" s="17" t="s">
        <v>221</v>
      </c>
      <c r="E46" s="13">
        <v>-73</v>
      </c>
      <c r="F46" s="82"/>
      <c r="G46" s="89"/>
      <c r="H46" s="86"/>
      <c r="I46" s="86"/>
      <c r="J46" s="86"/>
      <c r="K46" s="86"/>
      <c r="L46" s="86"/>
      <c r="M46" s="86"/>
      <c r="N46" s="86"/>
      <c r="O46" s="86"/>
      <c r="P46" s="86"/>
      <c r="Q46" s="86"/>
      <c r="R46" s="86"/>
      <c r="S46" s="86"/>
      <c r="T46" s="90"/>
      <c r="U46" s="84"/>
      <c r="V46" s="13"/>
      <c r="W46" s="257"/>
      <c r="X46" s="258"/>
      <c r="Y46" s="258"/>
      <c r="Z46" s="258"/>
      <c r="AA46" s="258"/>
      <c r="AB46" s="259"/>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row>
    <row r="47" spans="1:283" s="15" customFormat="1" ht="118.5" customHeight="1" x14ac:dyDescent="0.25">
      <c r="A47" s="3">
        <f t="shared" si="0"/>
        <v>37</v>
      </c>
      <c r="B47" s="10">
        <v>3.11</v>
      </c>
      <c r="C47" s="11" t="s">
        <v>84</v>
      </c>
      <c r="D47" s="19" t="s">
        <v>245</v>
      </c>
      <c r="E47" s="18">
        <v>1006</v>
      </c>
      <c r="F47" s="82">
        <v>0</v>
      </c>
      <c r="G47" s="89"/>
      <c r="H47" s="86"/>
      <c r="I47" s="86"/>
      <c r="J47" s="86"/>
      <c r="K47" s="86"/>
      <c r="L47" s="86"/>
      <c r="M47" s="86"/>
      <c r="N47" s="86"/>
      <c r="O47" s="86"/>
      <c r="P47" s="86"/>
      <c r="Q47" s="86"/>
      <c r="R47" s="86"/>
      <c r="S47" s="86"/>
      <c r="T47" s="90"/>
      <c r="U47" s="84"/>
      <c r="V47" s="13"/>
      <c r="W47" s="257"/>
      <c r="X47" s="258"/>
      <c r="Y47" s="258"/>
      <c r="Z47" s="258"/>
      <c r="AA47" s="258"/>
      <c r="AB47" s="259"/>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row>
    <row r="48" spans="1:283" s="15" customFormat="1" ht="150" customHeight="1" x14ac:dyDescent="0.25">
      <c r="A48" s="3">
        <f t="shared" si="0"/>
        <v>38</v>
      </c>
      <c r="B48" s="10">
        <v>3.12</v>
      </c>
      <c r="C48" s="11" t="s">
        <v>74</v>
      </c>
      <c r="D48" s="17" t="s">
        <v>222</v>
      </c>
      <c r="E48" s="13">
        <v>4489</v>
      </c>
      <c r="F48" s="82">
        <v>0</v>
      </c>
      <c r="G48" s="89"/>
      <c r="H48" s="86"/>
      <c r="I48" s="86"/>
      <c r="J48" s="86"/>
      <c r="K48" s="86"/>
      <c r="L48" s="86"/>
      <c r="M48" s="86"/>
      <c r="N48" s="86"/>
      <c r="O48" s="86"/>
      <c r="P48" s="86"/>
      <c r="Q48" s="86"/>
      <c r="R48" s="86"/>
      <c r="S48" s="86"/>
      <c r="T48" s="90"/>
      <c r="U48" s="84">
        <v>-1710</v>
      </c>
      <c r="V48" s="13"/>
      <c r="W48" s="241" t="s">
        <v>322</v>
      </c>
      <c r="X48" s="242"/>
      <c r="Y48" s="258"/>
      <c r="Z48" s="258"/>
      <c r="AA48" s="258"/>
      <c r="AB48" s="259"/>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row>
    <row r="49" spans="1:283" s="15" customFormat="1" ht="94.5" customHeight="1" x14ac:dyDescent="0.25">
      <c r="A49" s="3">
        <f t="shared" si="0"/>
        <v>39</v>
      </c>
      <c r="B49" s="10">
        <v>3.13</v>
      </c>
      <c r="C49" s="11" t="s">
        <v>65</v>
      </c>
      <c r="D49" s="19" t="s">
        <v>223</v>
      </c>
      <c r="E49" s="13">
        <v>1320</v>
      </c>
      <c r="F49" s="82">
        <v>0</v>
      </c>
      <c r="G49" s="89"/>
      <c r="H49" s="86"/>
      <c r="I49" s="86"/>
      <c r="J49" s="86"/>
      <c r="K49" s="86"/>
      <c r="L49" s="86"/>
      <c r="M49" s="86"/>
      <c r="N49" s="86"/>
      <c r="O49" s="86"/>
      <c r="P49" s="86"/>
      <c r="Q49" s="86"/>
      <c r="R49" s="86"/>
      <c r="S49" s="86"/>
      <c r="T49" s="90"/>
      <c r="U49" s="84">
        <v>-759</v>
      </c>
      <c r="V49" s="13"/>
      <c r="W49" s="241" t="s">
        <v>323</v>
      </c>
      <c r="X49" s="242"/>
      <c r="Y49" s="258"/>
      <c r="Z49" s="258"/>
      <c r="AA49" s="258"/>
      <c r="AB49" s="259"/>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row>
    <row r="50" spans="1:283" s="15" customFormat="1" ht="178.5" customHeight="1" x14ac:dyDescent="0.25">
      <c r="A50" s="3">
        <f t="shared" si="0"/>
        <v>40</v>
      </c>
      <c r="B50" s="10">
        <v>3.14</v>
      </c>
      <c r="C50" s="11" t="s">
        <v>103</v>
      </c>
      <c r="D50" s="17" t="s">
        <v>224</v>
      </c>
      <c r="E50" s="13">
        <v>10222</v>
      </c>
      <c r="F50" s="82">
        <v>0</v>
      </c>
      <c r="G50" s="89"/>
      <c r="H50" s="86"/>
      <c r="I50" s="86"/>
      <c r="J50" s="86"/>
      <c r="K50" s="86"/>
      <c r="L50" s="86"/>
      <c r="M50" s="86"/>
      <c r="N50" s="86"/>
      <c r="O50" s="86"/>
      <c r="P50" s="86"/>
      <c r="Q50" s="86"/>
      <c r="R50" s="86"/>
      <c r="S50" s="86"/>
      <c r="T50" s="90"/>
      <c r="U50" s="84">
        <v>-5517</v>
      </c>
      <c r="V50" s="13"/>
      <c r="W50" s="241" t="s">
        <v>302</v>
      </c>
      <c r="X50" s="242"/>
      <c r="Y50" s="258"/>
      <c r="Z50" s="258"/>
      <c r="AA50" s="258"/>
      <c r="AB50" s="259"/>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row>
    <row r="51" spans="1:283" s="15" customFormat="1" ht="69" customHeight="1" thickBot="1" x14ac:dyDescent="0.3">
      <c r="A51" s="3">
        <f t="shared" si="0"/>
        <v>41</v>
      </c>
      <c r="B51" s="10">
        <v>3.15</v>
      </c>
      <c r="C51" s="11" t="s">
        <v>104</v>
      </c>
      <c r="D51" s="19" t="s">
        <v>225</v>
      </c>
      <c r="E51" s="13">
        <v>5409</v>
      </c>
      <c r="F51" s="82">
        <v>34834</v>
      </c>
      <c r="G51" s="89"/>
      <c r="H51" s="86"/>
      <c r="I51" s="86"/>
      <c r="J51" s="86"/>
      <c r="K51" s="86"/>
      <c r="L51" s="86"/>
      <c r="M51" s="86"/>
      <c r="N51" s="86"/>
      <c r="O51" s="86"/>
      <c r="P51" s="86"/>
      <c r="Q51" s="86"/>
      <c r="R51" s="86"/>
      <c r="S51" s="86"/>
      <c r="T51" s="90"/>
      <c r="U51" s="84"/>
      <c r="V51" s="13"/>
      <c r="W51" s="257"/>
      <c r="X51" s="258"/>
      <c r="Y51" s="258"/>
      <c r="Z51" s="258"/>
      <c r="AA51" s="258"/>
      <c r="AB51" s="259"/>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row>
    <row r="52" spans="1:283" s="15" customFormat="1" ht="144.75" customHeight="1" thickBot="1" x14ac:dyDescent="0.3">
      <c r="A52" s="3">
        <f t="shared" si="0"/>
        <v>42</v>
      </c>
      <c r="B52" s="10">
        <v>3.16</v>
      </c>
      <c r="C52" s="11" t="s">
        <v>106</v>
      </c>
      <c r="D52" s="19" t="s">
        <v>226</v>
      </c>
      <c r="E52" s="13">
        <v>65</v>
      </c>
      <c r="F52" s="82"/>
      <c r="G52" s="140" t="s">
        <v>146</v>
      </c>
      <c r="H52" s="141"/>
      <c r="I52" s="141"/>
      <c r="J52" s="141"/>
      <c r="K52" s="141"/>
      <c r="L52" s="141"/>
      <c r="M52" s="141"/>
      <c r="N52" s="141"/>
      <c r="O52" s="141"/>
      <c r="P52" s="141"/>
      <c r="Q52" s="141"/>
      <c r="R52" s="141"/>
      <c r="S52" s="141"/>
      <c r="T52" s="142"/>
      <c r="U52" s="84"/>
      <c r="V52" s="13"/>
      <c r="W52" s="241" t="s">
        <v>367</v>
      </c>
      <c r="X52" s="242"/>
      <c r="Y52" s="282"/>
      <c r="Z52" s="282"/>
      <c r="AA52" s="258"/>
      <c r="AB52" s="259"/>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row>
    <row r="53" spans="1:283" s="15" customFormat="1" ht="272.25" customHeight="1" x14ac:dyDescent="0.25">
      <c r="A53" s="3">
        <f t="shared" si="0"/>
        <v>43</v>
      </c>
      <c r="B53" s="10">
        <v>3.17</v>
      </c>
      <c r="C53" s="11" t="s">
        <v>107</v>
      </c>
      <c r="D53" s="19" t="s">
        <v>227</v>
      </c>
      <c r="E53" s="13">
        <v>2892</v>
      </c>
      <c r="F53" s="82">
        <v>6302</v>
      </c>
      <c r="G53" s="179"/>
      <c r="H53" s="180"/>
      <c r="I53" s="180"/>
      <c r="J53" s="180"/>
      <c r="K53" s="180"/>
      <c r="L53" s="180"/>
      <c r="M53" s="180"/>
      <c r="N53" s="180"/>
      <c r="O53" s="180"/>
      <c r="P53" s="180"/>
      <c r="Q53" s="180"/>
      <c r="R53" s="180"/>
      <c r="S53" s="180"/>
      <c r="T53" s="90"/>
      <c r="U53" s="84"/>
      <c r="V53" s="13"/>
      <c r="W53" s="257"/>
      <c r="X53" s="258"/>
      <c r="Y53" s="258"/>
      <c r="Z53" s="258"/>
      <c r="AA53" s="258"/>
      <c r="AB53" s="259"/>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row>
    <row r="54" spans="1:283" s="15" customFormat="1" ht="163.5" customHeight="1" x14ac:dyDescent="0.25">
      <c r="A54" s="3">
        <f t="shared" si="0"/>
        <v>44</v>
      </c>
      <c r="B54" s="10">
        <v>3.18</v>
      </c>
      <c r="C54" s="11" t="s">
        <v>108</v>
      </c>
      <c r="D54" s="19" t="s">
        <v>228</v>
      </c>
      <c r="E54" s="13">
        <v>233</v>
      </c>
      <c r="F54" s="82">
        <v>2497</v>
      </c>
      <c r="G54" s="89"/>
      <c r="H54" s="86"/>
      <c r="I54" s="86"/>
      <c r="J54" s="86"/>
      <c r="K54" s="86"/>
      <c r="L54" s="86"/>
      <c r="M54" s="86"/>
      <c r="N54" s="86"/>
      <c r="O54" s="86"/>
      <c r="P54" s="86"/>
      <c r="Q54" s="86"/>
      <c r="R54" s="86"/>
      <c r="S54" s="86"/>
      <c r="T54" s="90"/>
      <c r="U54" s="84"/>
      <c r="V54" s="13"/>
      <c r="W54" s="241" t="s">
        <v>350</v>
      </c>
      <c r="X54" s="242"/>
      <c r="Y54" s="282"/>
      <c r="Z54" s="282"/>
      <c r="AA54" s="258"/>
      <c r="AB54" s="259"/>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row>
    <row r="55" spans="1:283" s="15" customFormat="1" ht="117.75" customHeight="1" x14ac:dyDescent="0.25">
      <c r="A55" s="3">
        <f t="shared" si="0"/>
        <v>45</v>
      </c>
      <c r="B55" s="10">
        <v>3.19</v>
      </c>
      <c r="C55" s="11" t="s">
        <v>109</v>
      </c>
      <c r="D55" s="19" t="s">
        <v>229</v>
      </c>
      <c r="E55" s="13">
        <v>181</v>
      </c>
      <c r="F55" s="82">
        <v>-3045</v>
      </c>
      <c r="G55" s="89"/>
      <c r="H55" s="86"/>
      <c r="I55" s="86"/>
      <c r="J55" s="86"/>
      <c r="K55" s="86"/>
      <c r="L55" s="86"/>
      <c r="M55" s="86"/>
      <c r="N55" s="86"/>
      <c r="O55" s="86"/>
      <c r="P55" s="86"/>
      <c r="Q55" s="86"/>
      <c r="R55" s="86"/>
      <c r="S55" s="86"/>
      <c r="T55" s="90"/>
      <c r="U55" s="84"/>
      <c r="V55" s="13"/>
      <c r="W55" s="257"/>
      <c r="X55" s="258"/>
      <c r="Y55" s="258"/>
      <c r="Z55" s="258"/>
      <c r="AA55" s="258"/>
      <c r="AB55" s="259"/>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row>
    <row r="56" spans="1:283" s="15" customFormat="1" ht="212.25" customHeight="1" x14ac:dyDescent="0.25">
      <c r="A56" s="3">
        <f t="shared" si="0"/>
        <v>46</v>
      </c>
      <c r="B56" s="10">
        <v>4.01</v>
      </c>
      <c r="C56" s="11" t="s">
        <v>110</v>
      </c>
      <c r="D56" s="19" t="s">
        <v>235</v>
      </c>
      <c r="E56" s="13">
        <v>9844</v>
      </c>
      <c r="F56" s="82">
        <v>78398</v>
      </c>
      <c r="G56" s="89"/>
      <c r="H56" s="86"/>
      <c r="I56" s="86"/>
      <c r="J56" s="86"/>
      <c r="K56" s="86"/>
      <c r="L56" s="86"/>
      <c r="M56" s="86"/>
      <c r="N56" s="86"/>
      <c r="O56" s="86"/>
      <c r="P56" s="86"/>
      <c r="Q56" s="86"/>
      <c r="R56" s="86"/>
      <c r="S56" s="86"/>
      <c r="T56" s="90"/>
      <c r="U56" s="84">
        <v>-1942</v>
      </c>
      <c r="V56" s="13">
        <v>-11656</v>
      </c>
      <c r="W56" s="241" t="s">
        <v>303</v>
      </c>
      <c r="X56" s="242"/>
      <c r="Y56" s="258"/>
      <c r="Z56" s="258"/>
      <c r="AA56" s="258"/>
      <c r="AB56" s="259"/>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row>
    <row r="57" spans="1:283" s="15" customFormat="1" ht="180.75" customHeight="1" x14ac:dyDescent="0.25">
      <c r="A57" s="3">
        <f t="shared" si="0"/>
        <v>47</v>
      </c>
      <c r="B57" s="10">
        <v>4.0199999999999996</v>
      </c>
      <c r="C57" s="11" t="s">
        <v>111</v>
      </c>
      <c r="D57" s="19" t="s">
        <v>231</v>
      </c>
      <c r="E57" s="13">
        <v>3773</v>
      </c>
      <c r="F57" s="82">
        <v>14181</v>
      </c>
      <c r="G57" s="89"/>
      <c r="H57" s="86"/>
      <c r="I57" s="86"/>
      <c r="J57" s="86"/>
      <c r="K57" s="86"/>
      <c r="L57" s="86"/>
      <c r="M57" s="86"/>
      <c r="N57" s="86"/>
      <c r="O57" s="86"/>
      <c r="P57" s="86"/>
      <c r="Q57" s="86"/>
      <c r="R57" s="86"/>
      <c r="S57" s="86"/>
      <c r="T57" s="90"/>
      <c r="U57" s="84">
        <v>-5233</v>
      </c>
      <c r="V57" s="13">
        <v>-26261</v>
      </c>
      <c r="W57" s="241" t="s">
        <v>304</v>
      </c>
      <c r="X57" s="242"/>
      <c r="Y57" s="258"/>
      <c r="Z57" s="258"/>
      <c r="AA57" s="258"/>
      <c r="AB57" s="259"/>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row>
    <row r="58" spans="1:283" s="15" customFormat="1" ht="117" customHeight="1" x14ac:dyDescent="0.25">
      <c r="A58" s="3">
        <f t="shared" si="0"/>
        <v>48</v>
      </c>
      <c r="B58" s="15">
        <v>4.03</v>
      </c>
      <c r="C58" s="11" t="s">
        <v>112</v>
      </c>
      <c r="D58" s="48" t="s">
        <v>232</v>
      </c>
      <c r="E58" s="13">
        <v>-8174</v>
      </c>
      <c r="F58" s="82">
        <v>0</v>
      </c>
      <c r="G58" s="89"/>
      <c r="H58" s="86"/>
      <c r="I58" s="86"/>
      <c r="J58" s="86"/>
      <c r="K58" s="86"/>
      <c r="L58" s="86"/>
      <c r="M58" s="86"/>
      <c r="N58" s="86"/>
      <c r="O58" s="86"/>
      <c r="P58" s="86"/>
      <c r="Q58" s="86"/>
      <c r="R58" s="86"/>
      <c r="S58" s="86"/>
      <c r="T58" s="90"/>
      <c r="U58" s="84">
        <v>234</v>
      </c>
      <c r="V58" s="13"/>
      <c r="W58" s="241" t="s">
        <v>305</v>
      </c>
      <c r="X58" s="242"/>
      <c r="Y58" s="258"/>
      <c r="Z58" s="258"/>
      <c r="AA58" s="258"/>
      <c r="AB58" s="259"/>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row>
    <row r="59" spans="1:283" s="15" customFormat="1" ht="210" customHeight="1" x14ac:dyDescent="0.25">
      <c r="A59" s="3">
        <f t="shared" si="0"/>
        <v>49</v>
      </c>
      <c r="B59" s="15">
        <v>4.04</v>
      </c>
      <c r="C59" s="11" t="s">
        <v>113</v>
      </c>
      <c r="D59" s="19" t="s">
        <v>233</v>
      </c>
      <c r="E59" s="13">
        <v>4661</v>
      </c>
      <c r="F59" s="82">
        <v>13806</v>
      </c>
      <c r="G59" s="89"/>
      <c r="H59" s="86"/>
      <c r="I59" s="86"/>
      <c r="J59" s="86"/>
      <c r="K59" s="86"/>
      <c r="L59" s="86"/>
      <c r="M59" s="86"/>
      <c r="N59" s="86"/>
      <c r="O59" s="86"/>
      <c r="P59" s="86"/>
      <c r="Q59" s="86"/>
      <c r="R59" s="86"/>
      <c r="S59" s="86"/>
      <c r="T59" s="90"/>
      <c r="U59" s="84">
        <v>-560</v>
      </c>
      <c r="V59" s="13"/>
      <c r="W59" s="241" t="s">
        <v>306</v>
      </c>
      <c r="X59" s="242"/>
      <c r="Y59" s="258"/>
      <c r="Z59" s="258"/>
      <c r="AA59" s="258"/>
      <c r="AB59" s="259"/>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row>
    <row r="60" spans="1:283" s="15" customFormat="1" ht="115.5" customHeight="1" x14ac:dyDescent="0.25">
      <c r="A60" s="3">
        <f t="shared" si="0"/>
        <v>50</v>
      </c>
      <c r="B60" s="15">
        <v>4.05</v>
      </c>
      <c r="C60" s="11" t="s">
        <v>114</v>
      </c>
      <c r="D60" s="19" t="s">
        <v>234</v>
      </c>
      <c r="E60" s="13">
        <v>1086</v>
      </c>
      <c r="F60" s="82">
        <v>7135</v>
      </c>
      <c r="G60" s="89"/>
      <c r="H60" s="86"/>
      <c r="I60" s="86"/>
      <c r="J60" s="86"/>
      <c r="K60" s="86"/>
      <c r="L60" s="86"/>
      <c r="M60" s="86"/>
      <c r="N60" s="86"/>
      <c r="O60" s="86"/>
      <c r="P60" s="86"/>
      <c r="Q60" s="86"/>
      <c r="R60" s="86"/>
      <c r="S60" s="86"/>
      <c r="T60" s="90"/>
      <c r="U60" s="84">
        <v>-67</v>
      </c>
      <c r="V60" s="13">
        <v>-565</v>
      </c>
      <c r="W60" s="241" t="s">
        <v>307</v>
      </c>
      <c r="X60" s="242"/>
      <c r="Y60" s="258"/>
      <c r="Z60" s="258"/>
      <c r="AA60" s="258"/>
      <c r="AB60" s="259"/>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row>
    <row r="61" spans="1:283" s="15" customFormat="1" ht="180.75" customHeight="1" x14ac:dyDescent="0.25">
      <c r="A61" s="3">
        <f t="shared" si="0"/>
        <v>51</v>
      </c>
      <c r="B61" s="15">
        <v>4.0599999999999996</v>
      </c>
      <c r="C61" s="11" t="s">
        <v>115</v>
      </c>
      <c r="D61" s="19" t="s">
        <v>236</v>
      </c>
      <c r="E61" s="13">
        <v>605</v>
      </c>
      <c r="F61" s="108">
        <v>-5981</v>
      </c>
      <c r="G61" s="89"/>
      <c r="H61" s="86"/>
      <c r="I61" s="86"/>
      <c r="J61" s="86"/>
      <c r="K61" s="86"/>
      <c r="L61" s="86"/>
      <c r="M61" s="86"/>
      <c r="N61" s="86"/>
      <c r="O61" s="86"/>
      <c r="P61" s="86"/>
      <c r="Q61" s="86"/>
      <c r="R61" s="86"/>
      <c r="S61" s="86"/>
      <c r="T61" s="90"/>
      <c r="U61" s="84"/>
      <c r="V61" s="13"/>
      <c r="W61" s="257"/>
      <c r="X61" s="258"/>
      <c r="Y61" s="258"/>
      <c r="Z61" s="258"/>
      <c r="AA61" s="258"/>
      <c r="AB61" s="259"/>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row>
    <row r="62" spans="1:283" s="15" customFormat="1" ht="181.5" customHeight="1" x14ac:dyDescent="0.25">
      <c r="A62" s="3">
        <f t="shared" si="0"/>
        <v>52</v>
      </c>
      <c r="B62" s="15">
        <v>4.07</v>
      </c>
      <c r="C62" s="11" t="s">
        <v>116</v>
      </c>
      <c r="D62" s="19" t="s">
        <v>237</v>
      </c>
      <c r="E62" s="13">
        <v>300</v>
      </c>
      <c r="F62" s="82">
        <v>-4757</v>
      </c>
      <c r="G62" s="89"/>
      <c r="H62" s="86"/>
      <c r="I62" s="86"/>
      <c r="J62" s="86"/>
      <c r="K62" s="86"/>
      <c r="L62" s="86"/>
      <c r="M62" s="86"/>
      <c r="N62" s="86"/>
      <c r="O62" s="86"/>
      <c r="P62" s="86"/>
      <c r="Q62" s="86"/>
      <c r="R62" s="86"/>
      <c r="S62" s="86"/>
      <c r="T62" s="90"/>
      <c r="U62" s="84"/>
      <c r="V62" s="13"/>
      <c r="W62" s="257"/>
      <c r="X62" s="258"/>
      <c r="Y62" s="258"/>
      <c r="Z62" s="258"/>
      <c r="AA62" s="258"/>
      <c r="AB62" s="259"/>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row>
    <row r="63" spans="1:283" s="15" customFormat="1" ht="102" customHeight="1" x14ac:dyDescent="0.25">
      <c r="A63" s="3">
        <f t="shared" si="0"/>
        <v>53</v>
      </c>
      <c r="B63" s="15">
        <v>4.08</v>
      </c>
      <c r="C63" s="11" t="s">
        <v>117</v>
      </c>
      <c r="D63" s="19" t="s">
        <v>238</v>
      </c>
      <c r="E63" s="13">
        <v>401</v>
      </c>
      <c r="F63" s="82">
        <v>-902</v>
      </c>
      <c r="G63" s="89"/>
      <c r="H63" s="86"/>
      <c r="I63" s="86"/>
      <c r="J63" s="86"/>
      <c r="K63" s="86"/>
      <c r="L63" s="86"/>
      <c r="M63" s="86"/>
      <c r="N63" s="86"/>
      <c r="O63" s="86"/>
      <c r="P63" s="86"/>
      <c r="Q63" s="86"/>
      <c r="R63" s="86"/>
      <c r="S63" s="86"/>
      <c r="T63" s="90"/>
      <c r="U63" s="84"/>
      <c r="V63" s="13"/>
      <c r="W63" s="257"/>
      <c r="X63" s="258"/>
      <c r="Y63" s="258"/>
      <c r="Z63" s="258"/>
      <c r="AA63" s="258"/>
      <c r="AB63" s="259"/>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row>
    <row r="64" spans="1:283" s="15" customFormat="1" ht="68.25" customHeight="1" x14ac:dyDescent="0.25">
      <c r="A64" s="3">
        <f>1+A61</f>
        <v>52</v>
      </c>
      <c r="B64" s="10"/>
      <c r="C64" s="11" t="s">
        <v>324</v>
      </c>
      <c r="D64" s="21" t="s">
        <v>48</v>
      </c>
      <c r="E64" s="13">
        <v>2</v>
      </c>
      <c r="F64" s="82"/>
      <c r="G64" s="89"/>
      <c r="H64" s="86"/>
      <c r="I64" s="86"/>
      <c r="J64" s="86"/>
      <c r="K64" s="86"/>
      <c r="L64" s="86"/>
      <c r="M64" s="86"/>
      <c r="N64" s="86"/>
      <c r="O64" s="86"/>
      <c r="P64" s="86"/>
      <c r="Q64" s="86"/>
      <c r="R64" s="86"/>
      <c r="S64" s="86"/>
      <c r="T64" s="90"/>
      <c r="U64" s="84">
        <v>-23024</v>
      </c>
      <c r="V64" s="13"/>
      <c r="W64" s="243" t="s">
        <v>308</v>
      </c>
      <c r="X64" s="244"/>
      <c r="Y64" s="258"/>
      <c r="Z64" s="258"/>
      <c r="AA64" s="258"/>
      <c r="AB64" s="259"/>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row>
    <row r="65" spans="1:283" s="15" customFormat="1" ht="75.75" customHeight="1" thickBot="1" x14ac:dyDescent="0.3">
      <c r="A65" s="127"/>
      <c r="B65" s="10"/>
      <c r="C65" s="128"/>
      <c r="D65" s="21"/>
      <c r="E65" s="13"/>
      <c r="F65" s="82"/>
      <c r="G65" s="89"/>
      <c r="H65" s="86"/>
      <c r="I65" s="86"/>
      <c r="J65" s="86"/>
      <c r="K65" s="86"/>
      <c r="L65" s="86"/>
      <c r="M65" s="86"/>
      <c r="N65" s="86"/>
      <c r="O65" s="86"/>
      <c r="P65" s="86"/>
      <c r="Q65" s="86"/>
      <c r="R65" s="86"/>
      <c r="S65" s="86"/>
      <c r="T65" s="90"/>
      <c r="U65" s="226">
        <v>-52470</v>
      </c>
      <c r="V65" s="227">
        <v>-38482</v>
      </c>
      <c r="W65" s="283" t="s">
        <v>309</v>
      </c>
      <c r="X65" s="284"/>
      <c r="Y65" s="258"/>
      <c r="Z65" s="258"/>
      <c r="AA65" s="258"/>
      <c r="AB65" s="259"/>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row>
    <row r="66" spans="1:283" s="15" customFormat="1" ht="77.25" customHeight="1" thickBot="1" x14ac:dyDescent="0.3">
      <c r="A66" s="3">
        <f>1+A64</f>
        <v>53</v>
      </c>
      <c r="B66" s="10"/>
      <c r="C66" s="183" t="s">
        <v>118</v>
      </c>
      <c r="D66" s="183"/>
      <c r="E66" s="20">
        <f>SUM(E5:E64)</f>
        <v>52852</v>
      </c>
      <c r="F66" s="83">
        <f>SUM(F5:F64)</f>
        <v>2045845</v>
      </c>
      <c r="G66" s="89"/>
      <c r="H66" s="86"/>
      <c r="I66" s="86"/>
      <c r="J66" s="86"/>
      <c r="K66" s="86"/>
      <c r="L66" s="86"/>
      <c r="M66" s="86"/>
      <c r="N66" s="86"/>
      <c r="O66" s="86"/>
      <c r="P66" s="86"/>
      <c r="Q66" s="86"/>
      <c r="R66" s="86"/>
      <c r="S66" s="86"/>
      <c r="T66" s="90"/>
      <c r="U66" s="239">
        <f>E66+U65</f>
        <v>382</v>
      </c>
      <c r="V66" s="240">
        <f>F66+V65</f>
        <v>2007363</v>
      </c>
      <c r="W66" s="285" t="s">
        <v>371</v>
      </c>
      <c r="X66" s="286"/>
      <c r="Y66" s="258"/>
      <c r="Z66" s="258"/>
      <c r="AA66" s="258"/>
      <c r="AB66" s="259"/>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row>
    <row r="67" spans="1:283" s="15" customFormat="1" ht="16.5" thickBot="1" x14ac:dyDescent="0.3">
      <c r="A67" s="3">
        <f t="shared" si="0"/>
        <v>54</v>
      </c>
      <c r="B67" s="10"/>
      <c r="C67" s="11"/>
      <c r="D67" s="21"/>
      <c r="E67" s="13"/>
      <c r="F67" s="82"/>
      <c r="G67" s="91"/>
      <c r="H67" s="92"/>
      <c r="I67" s="92"/>
      <c r="J67" s="92"/>
      <c r="K67" s="92"/>
      <c r="L67" s="92"/>
      <c r="M67" s="92"/>
      <c r="N67" s="92"/>
      <c r="O67" s="92"/>
      <c r="P67" s="92"/>
      <c r="Q67" s="92"/>
      <c r="R67" s="92"/>
      <c r="S67" s="92"/>
      <c r="T67" s="93"/>
      <c r="U67" s="237"/>
      <c r="V67" s="238"/>
      <c r="W67" s="257"/>
      <c r="X67" s="261"/>
      <c r="Y67" s="258"/>
      <c r="Z67" s="258"/>
      <c r="AA67" s="258"/>
      <c r="AB67" s="259"/>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row>
    <row r="68" spans="1:283" s="15" customFormat="1" ht="91.5" customHeight="1" x14ac:dyDescent="0.25">
      <c r="A68" s="3">
        <f t="shared" si="0"/>
        <v>55</v>
      </c>
      <c r="B68" s="10">
        <v>5</v>
      </c>
      <c r="C68" s="11" t="s">
        <v>119</v>
      </c>
      <c r="D68" s="21" t="s">
        <v>239</v>
      </c>
      <c r="E68" s="13">
        <v>1114.7976814326607</v>
      </c>
      <c r="F68" s="82">
        <v>0</v>
      </c>
      <c r="G68" s="179" t="s">
        <v>247</v>
      </c>
      <c r="H68" s="180"/>
      <c r="I68" s="180"/>
      <c r="J68" s="180"/>
      <c r="K68" s="180"/>
      <c r="L68" s="180"/>
      <c r="M68" s="180"/>
      <c r="N68" s="180"/>
      <c r="O68" s="180"/>
      <c r="P68" s="180"/>
      <c r="Q68" s="180"/>
      <c r="R68" s="180"/>
      <c r="S68" s="180"/>
      <c r="T68" s="181"/>
      <c r="U68" s="84"/>
      <c r="V68" s="13"/>
      <c r="W68" s="257"/>
      <c r="X68" s="258"/>
      <c r="Y68" s="258"/>
      <c r="Z68" s="258"/>
      <c r="AA68" s="258"/>
      <c r="AB68" s="259"/>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row>
    <row r="69" spans="1:283" s="15" customFormat="1" ht="189" x14ac:dyDescent="0.25">
      <c r="A69" s="3">
        <f t="shared" si="0"/>
        <v>56</v>
      </c>
      <c r="B69" s="10">
        <v>5.01</v>
      </c>
      <c r="C69" s="11" t="s">
        <v>120</v>
      </c>
      <c r="D69" s="21" t="s">
        <v>240</v>
      </c>
      <c r="E69" s="13">
        <v>-1097.1919702791231</v>
      </c>
      <c r="F69" s="82">
        <v>-2992</v>
      </c>
      <c r="G69" s="179"/>
      <c r="H69" s="180"/>
      <c r="I69" s="180"/>
      <c r="J69" s="180"/>
      <c r="K69" s="180"/>
      <c r="L69" s="180"/>
      <c r="M69" s="180"/>
      <c r="N69" s="180"/>
      <c r="O69" s="180"/>
      <c r="P69" s="180"/>
      <c r="Q69" s="180"/>
      <c r="R69" s="180"/>
      <c r="S69" s="180"/>
      <c r="T69" s="181"/>
      <c r="U69" s="84"/>
      <c r="V69" s="13"/>
      <c r="W69" s="257"/>
      <c r="X69" s="258"/>
      <c r="Y69" s="258"/>
      <c r="Z69" s="258"/>
      <c r="AA69" s="258"/>
      <c r="AB69" s="259"/>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row>
    <row r="70" spans="1:283" s="15" customFormat="1" ht="127.5" customHeight="1" x14ac:dyDescent="0.25">
      <c r="A70" s="3">
        <f t="shared" si="0"/>
        <v>57</v>
      </c>
      <c r="B70" s="10">
        <v>5.0199999999999996</v>
      </c>
      <c r="C70" s="11" t="s">
        <v>241</v>
      </c>
      <c r="D70" s="21" t="s">
        <v>242</v>
      </c>
      <c r="E70" s="13">
        <v>2038.5571711148241</v>
      </c>
      <c r="F70" s="82">
        <v>0</v>
      </c>
      <c r="G70" s="89"/>
      <c r="H70" s="86"/>
      <c r="I70" s="86"/>
      <c r="J70" s="86"/>
      <c r="K70" s="86"/>
      <c r="L70" s="86"/>
      <c r="M70" s="86"/>
      <c r="N70" s="86"/>
      <c r="O70" s="86"/>
      <c r="P70" s="86"/>
      <c r="Q70" s="86"/>
      <c r="R70" s="86"/>
      <c r="S70" s="86"/>
      <c r="T70" s="90"/>
      <c r="U70" s="84">
        <v>-180</v>
      </c>
      <c r="V70" s="13"/>
      <c r="W70" s="241" t="s">
        <v>310</v>
      </c>
      <c r="X70" s="242"/>
      <c r="Y70" s="258"/>
      <c r="Z70" s="258"/>
      <c r="AA70" s="258"/>
      <c r="AB70" s="259"/>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row>
    <row r="71" spans="1:283" s="15" customFormat="1" ht="99" customHeight="1" x14ac:dyDescent="0.25">
      <c r="A71" s="3">
        <f t="shared" si="0"/>
        <v>58</v>
      </c>
      <c r="B71" s="10">
        <v>5.0299999999999994</v>
      </c>
      <c r="C71" s="11" t="s">
        <v>41</v>
      </c>
      <c r="D71" s="21" t="s">
        <v>243</v>
      </c>
      <c r="E71" s="13">
        <v>483.22904723193881</v>
      </c>
      <c r="F71" s="82">
        <v>0</v>
      </c>
      <c r="G71" s="89"/>
      <c r="H71" s="86"/>
      <c r="I71" s="86"/>
      <c r="J71" s="86"/>
      <c r="K71" s="86"/>
      <c r="L71" s="86"/>
      <c r="M71" s="86"/>
      <c r="N71" s="86"/>
      <c r="O71" s="86"/>
      <c r="P71" s="86"/>
      <c r="Q71" s="86"/>
      <c r="R71" s="86"/>
      <c r="S71" s="86"/>
      <c r="T71" s="90"/>
      <c r="U71" s="84">
        <v>-380</v>
      </c>
      <c r="V71" s="13"/>
      <c r="W71" s="241" t="s">
        <v>311</v>
      </c>
      <c r="X71" s="242"/>
      <c r="Y71" s="258"/>
      <c r="Z71" s="258"/>
      <c r="AA71" s="258"/>
      <c r="AB71" s="259"/>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row>
    <row r="72" spans="1:283" s="15" customFormat="1" ht="125.25" customHeight="1" x14ac:dyDescent="0.25">
      <c r="A72" s="3">
        <f t="shared" si="0"/>
        <v>59</v>
      </c>
      <c r="B72" s="10">
        <v>5.0399999999999991</v>
      </c>
      <c r="C72" s="11" t="s">
        <v>84</v>
      </c>
      <c r="D72" s="21" t="s">
        <v>244</v>
      </c>
      <c r="E72" s="13">
        <v>654.76489949609015</v>
      </c>
      <c r="F72" s="82">
        <v>0</v>
      </c>
      <c r="G72" s="89"/>
      <c r="H72" s="86"/>
      <c r="I72" s="86"/>
      <c r="J72" s="86"/>
      <c r="K72" s="86"/>
      <c r="L72" s="86"/>
      <c r="M72" s="86"/>
      <c r="N72" s="86"/>
      <c r="O72" s="86"/>
      <c r="P72" s="86"/>
      <c r="Q72" s="86"/>
      <c r="R72" s="86"/>
      <c r="S72" s="86"/>
      <c r="T72" s="90"/>
      <c r="U72" s="84"/>
      <c r="V72" s="13"/>
      <c r="W72" s="257"/>
      <c r="X72" s="258"/>
      <c r="Y72" s="258"/>
      <c r="Z72" s="258"/>
      <c r="AA72" s="258"/>
      <c r="AB72" s="259"/>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row>
    <row r="73" spans="1:283" s="15" customFormat="1" ht="176.25" customHeight="1" thickBot="1" x14ac:dyDescent="0.3">
      <c r="A73" s="3">
        <f t="shared" si="0"/>
        <v>60</v>
      </c>
      <c r="B73" s="10">
        <v>5.0499999999999989</v>
      </c>
      <c r="C73" s="11" t="s">
        <v>74</v>
      </c>
      <c r="D73" s="21" t="s">
        <v>248</v>
      </c>
      <c r="E73" s="13">
        <v>1581.4768818499815</v>
      </c>
      <c r="F73" s="108">
        <v>0</v>
      </c>
      <c r="G73" s="89"/>
      <c r="H73" s="86"/>
      <c r="I73" s="86"/>
      <c r="J73" s="86"/>
      <c r="K73" s="86"/>
      <c r="L73" s="86"/>
      <c r="M73" s="86"/>
      <c r="N73" s="86"/>
      <c r="O73" s="86"/>
      <c r="P73" s="86"/>
      <c r="Q73" s="86"/>
      <c r="R73" s="86"/>
      <c r="S73" s="86"/>
      <c r="T73" s="90"/>
      <c r="U73" s="84">
        <v>-1382</v>
      </c>
      <c r="V73" s="13"/>
      <c r="W73" s="241" t="s">
        <v>312</v>
      </c>
      <c r="X73" s="242"/>
      <c r="Y73" s="258"/>
      <c r="Z73" s="258"/>
      <c r="AA73" s="258"/>
      <c r="AB73" s="259"/>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row>
    <row r="74" spans="1:283" s="15" customFormat="1" ht="147.75" customHeight="1" thickBot="1" x14ac:dyDescent="0.3">
      <c r="A74" s="3">
        <f t="shared" si="0"/>
        <v>61</v>
      </c>
      <c r="B74" s="10">
        <v>5.0599999999999987</v>
      </c>
      <c r="C74" s="11" t="s">
        <v>105</v>
      </c>
      <c r="D74" s="21" t="s">
        <v>249</v>
      </c>
      <c r="E74" s="13">
        <v>48.113714659457116</v>
      </c>
      <c r="F74" s="82">
        <v>0</v>
      </c>
      <c r="G74" s="140" t="s">
        <v>146</v>
      </c>
      <c r="H74" s="141"/>
      <c r="I74" s="141"/>
      <c r="J74" s="141"/>
      <c r="K74" s="141"/>
      <c r="L74" s="141"/>
      <c r="M74" s="141"/>
      <c r="N74" s="141"/>
      <c r="O74" s="141"/>
      <c r="P74" s="141"/>
      <c r="Q74" s="141"/>
      <c r="R74" s="141"/>
      <c r="S74" s="141"/>
      <c r="T74" s="142"/>
      <c r="U74" s="126"/>
      <c r="V74" s="13"/>
      <c r="W74" s="241" t="s">
        <v>348</v>
      </c>
      <c r="X74" s="242"/>
      <c r="Y74" s="282"/>
      <c r="Z74" s="282"/>
      <c r="AA74" s="258"/>
      <c r="AB74" s="259"/>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row>
    <row r="75" spans="1:283" s="15" customFormat="1" ht="177" customHeight="1" x14ac:dyDescent="0.25">
      <c r="A75" s="3">
        <f t="shared" si="0"/>
        <v>62</v>
      </c>
      <c r="B75" s="10">
        <v>5.0699999999999985</v>
      </c>
      <c r="C75" s="11" t="s">
        <v>121</v>
      </c>
      <c r="D75" s="21" t="s">
        <v>252</v>
      </c>
      <c r="E75" s="13">
        <v>4543.027681935775</v>
      </c>
      <c r="F75" s="82">
        <v>0</v>
      </c>
      <c r="G75" s="89"/>
      <c r="H75" s="86"/>
      <c r="I75" s="86"/>
      <c r="J75" s="86"/>
      <c r="K75" s="86"/>
      <c r="L75" s="86"/>
      <c r="M75" s="86"/>
      <c r="N75" s="86"/>
      <c r="O75" s="86"/>
      <c r="P75" s="86"/>
      <c r="Q75" s="86"/>
      <c r="R75" s="86"/>
      <c r="S75" s="86"/>
      <c r="T75" s="90"/>
      <c r="U75" s="84">
        <v>-2953</v>
      </c>
      <c r="V75" s="13"/>
      <c r="W75" s="241" t="s">
        <v>313</v>
      </c>
      <c r="X75" s="242"/>
      <c r="Y75" s="258"/>
      <c r="Z75" s="258"/>
      <c r="AA75" s="258"/>
      <c r="AB75" s="259"/>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row>
    <row r="76" spans="1:283" s="15" customFormat="1" ht="158.25" customHeight="1" x14ac:dyDescent="0.25">
      <c r="A76" s="3">
        <f t="shared" si="0"/>
        <v>63</v>
      </c>
      <c r="B76" s="10">
        <v>5.0799999999999983</v>
      </c>
      <c r="C76" s="11" t="s">
        <v>122</v>
      </c>
      <c r="D76" s="21" t="s">
        <v>253</v>
      </c>
      <c r="E76" s="13">
        <v>8689.2678957817097</v>
      </c>
      <c r="F76" s="82">
        <v>76786.318394927875</v>
      </c>
      <c r="G76" s="89"/>
      <c r="H76" s="86"/>
      <c r="I76" s="86"/>
      <c r="J76" s="86"/>
      <c r="K76" s="86"/>
      <c r="L76" s="86"/>
      <c r="M76" s="86"/>
      <c r="N76" s="86"/>
      <c r="O76" s="86"/>
      <c r="P76" s="86"/>
      <c r="Q76" s="86"/>
      <c r="R76" s="86"/>
      <c r="S76" s="86"/>
      <c r="T76" s="90"/>
      <c r="U76" s="84">
        <v>-8479</v>
      </c>
      <c r="V76" s="13">
        <v>-46912</v>
      </c>
      <c r="W76" s="241" t="s">
        <v>314</v>
      </c>
      <c r="X76" s="242"/>
      <c r="Y76" s="258"/>
      <c r="Z76" s="258"/>
      <c r="AA76" s="258"/>
      <c r="AB76" s="259"/>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row>
    <row r="77" spans="1:283" s="15" customFormat="1" ht="126.75" customHeight="1" x14ac:dyDescent="0.25">
      <c r="A77" s="3">
        <f t="shared" si="0"/>
        <v>64</v>
      </c>
      <c r="B77" s="10">
        <v>5.0899999999999981</v>
      </c>
      <c r="C77" s="11" t="s">
        <v>251</v>
      </c>
      <c r="D77" s="21" t="s">
        <v>254</v>
      </c>
      <c r="E77" s="13">
        <v>-3558.3229841624584</v>
      </c>
      <c r="F77" s="82">
        <v>0</v>
      </c>
      <c r="G77" s="89"/>
      <c r="H77" s="86"/>
      <c r="I77" s="86"/>
      <c r="J77" s="86"/>
      <c r="K77" s="86"/>
      <c r="L77" s="86"/>
      <c r="M77" s="86"/>
      <c r="N77" s="86"/>
      <c r="O77" s="86"/>
      <c r="P77" s="86"/>
      <c r="Q77" s="86"/>
      <c r="R77" s="86"/>
      <c r="S77" s="86"/>
      <c r="T77" s="90"/>
      <c r="U77" s="84">
        <v>170</v>
      </c>
      <c r="V77" s="13"/>
      <c r="W77" s="241" t="s">
        <v>315</v>
      </c>
      <c r="X77" s="242"/>
      <c r="Y77" s="258"/>
      <c r="Z77" s="258"/>
      <c r="AA77" s="258"/>
      <c r="AB77" s="259"/>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row>
    <row r="78" spans="1:283" s="15" customFormat="1" ht="119.25" customHeight="1" x14ac:dyDescent="0.25">
      <c r="A78" s="3">
        <f t="shared" si="0"/>
        <v>65</v>
      </c>
      <c r="B78" s="10">
        <v>5.0999999999999979</v>
      </c>
      <c r="C78" s="11" t="s">
        <v>124</v>
      </c>
      <c r="D78" s="21" t="s">
        <v>255</v>
      </c>
      <c r="E78" s="13">
        <v>1900.7278490230296</v>
      </c>
      <c r="F78" s="82">
        <v>15690</v>
      </c>
      <c r="G78" s="89"/>
      <c r="H78" s="86"/>
      <c r="I78" s="86"/>
      <c r="J78" s="86"/>
      <c r="K78" s="86"/>
      <c r="L78" s="86"/>
      <c r="M78" s="86"/>
      <c r="N78" s="86"/>
      <c r="O78" s="86"/>
      <c r="P78" s="86"/>
      <c r="Q78" s="86"/>
      <c r="R78" s="86"/>
      <c r="S78" s="86"/>
      <c r="T78" s="90"/>
      <c r="U78" s="84">
        <v>-183</v>
      </c>
      <c r="V78" s="13">
        <v>-1535</v>
      </c>
      <c r="W78" s="241" t="s">
        <v>326</v>
      </c>
      <c r="X78" s="242"/>
      <c r="Y78" s="258"/>
      <c r="Z78" s="258"/>
      <c r="AA78" s="258"/>
      <c r="AB78" s="259"/>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row>
    <row r="79" spans="1:283" s="15" customFormat="1" ht="163.5" customHeight="1" x14ac:dyDescent="0.25">
      <c r="A79" s="3">
        <f t="shared" si="0"/>
        <v>66</v>
      </c>
      <c r="B79" s="10">
        <v>5.1099999999999977</v>
      </c>
      <c r="C79" s="11" t="s">
        <v>125</v>
      </c>
      <c r="D79" s="21" t="s">
        <v>256</v>
      </c>
      <c r="E79" s="13">
        <v>842.14212214051759</v>
      </c>
      <c r="F79" s="82">
        <v>-8178</v>
      </c>
      <c r="G79" s="89"/>
      <c r="H79" s="86"/>
      <c r="I79" s="86"/>
      <c r="J79" s="86"/>
      <c r="K79" s="86"/>
      <c r="L79" s="86"/>
      <c r="M79" s="86"/>
      <c r="N79" s="86"/>
      <c r="O79" s="86"/>
      <c r="P79" s="86"/>
      <c r="Q79" s="86"/>
      <c r="R79" s="86"/>
      <c r="S79" s="86"/>
      <c r="T79" s="90"/>
      <c r="U79" s="84"/>
      <c r="V79" s="13"/>
      <c r="W79" s="257"/>
      <c r="X79" s="258"/>
      <c r="Y79" s="258"/>
      <c r="Z79" s="258"/>
      <c r="AA79" s="258"/>
      <c r="AB79" s="259"/>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row>
    <row r="80" spans="1:283" s="15" customFormat="1" ht="107.25" customHeight="1" x14ac:dyDescent="0.25">
      <c r="A80" s="3">
        <f t="shared" si="0"/>
        <v>67</v>
      </c>
      <c r="B80" s="10">
        <v>5.1199999999999974</v>
      </c>
      <c r="C80" s="11" t="s">
        <v>126</v>
      </c>
      <c r="D80" s="21" t="s">
        <v>257</v>
      </c>
      <c r="E80" s="13">
        <v>-107.12892463067362</v>
      </c>
      <c r="F80" s="82">
        <v>-1569</v>
      </c>
      <c r="G80" s="89"/>
      <c r="H80" s="86"/>
      <c r="I80" s="86"/>
      <c r="J80" s="86"/>
      <c r="K80" s="86"/>
      <c r="L80" s="86"/>
      <c r="M80" s="86"/>
      <c r="N80" s="86"/>
      <c r="O80" s="86"/>
      <c r="P80" s="86"/>
      <c r="Q80" s="86"/>
      <c r="R80" s="86"/>
      <c r="S80" s="86"/>
      <c r="T80" s="90"/>
      <c r="U80" s="84"/>
      <c r="V80" s="13"/>
      <c r="W80" s="257"/>
      <c r="X80" s="258"/>
      <c r="Y80" s="258"/>
      <c r="Z80" s="258"/>
      <c r="AA80" s="258"/>
      <c r="AB80" s="259"/>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row>
    <row r="81" spans="1:283" s="15" customFormat="1" ht="53.25" customHeight="1" thickBot="1" x14ac:dyDescent="0.3">
      <c r="A81" s="3">
        <f>1+A78</f>
        <v>66</v>
      </c>
      <c r="B81" s="10"/>
      <c r="C81" s="11" t="s">
        <v>324</v>
      </c>
      <c r="D81" s="120"/>
      <c r="E81" s="105"/>
      <c r="F81" s="107"/>
      <c r="G81" s="89"/>
      <c r="H81" s="86"/>
      <c r="I81" s="86"/>
      <c r="J81" s="86"/>
      <c r="K81" s="86"/>
      <c r="L81" s="86"/>
      <c r="M81" s="86"/>
      <c r="N81" s="86"/>
      <c r="O81" s="86"/>
      <c r="P81" s="86"/>
      <c r="Q81" s="86"/>
      <c r="R81" s="86"/>
      <c r="S81" s="86"/>
      <c r="T81" s="90"/>
      <c r="U81" s="84">
        <v>-898</v>
      </c>
      <c r="V81" s="13"/>
      <c r="W81" s="241" t="s">
        <v>316</v>
      </c>
      <c r="X81" s="242"/>
      <c r="Y81" s="258"/>
      <c r="Z81" s="258"/>
      <c r="AA81" s="258"/>
      <c r="AB81" s="259"/>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row>
    <row r="82" spans="1:283" s="15" customFormat="1" ht="65.25" customHeight="1" thickBot="1" x14ac:dyDescent="0.3">
      <c r="A82" s="127"/>
      <c r="B82" s="10"/>
      <c r="C82" s="128"/>
      <c r="D82" s="120"/>
      <c r="E82" s="228"/>
      <c r="F82" s="229"/>
      <c r="G82" s="89"/>
      <c r="H82" s="86"/>
      <c r="I82" s="86"/>
      <c r="J82" s="86"/>
      <c r="K82" s="86"/>
      <c r="L82" s="86"/>
      <c r="M82" s="86"/>
      <c r="N82" s="86"/>
      <c r="O82" s="86"/>
      <c r="P82" s="86"/>
      <c r="Q82" s="86"/>
      <c r="R82" s="86"/>
      <c r="S82" s="86"/>
      <c r="T82" s="90"/>
      <c r="U82" s="226">
        <v>-14284</v>
      </c>
      <c r="V82" s="227">
        <v>-48447</v>
      </c>
      <c r="W82" s="283" t="s">
        <v>317</v>
      </c>
      <c r="X82" s="284"/>
      <c r="Y82" s="258"/>
      <c r="Z82" s="258"/>
      <c r="AA82" s="258"/>
      <c r="AB82" s="259"/>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row>
    <row r="83" spans="1:283" s="15" customFormat="1" ht="70.5" customHeight="1" thickBot="1" x14ac:dyDescent="0.3">
      <c r="A83" s="3">
        <f>1+A81</f>
        <v>67</v>
      </c>
      <c r="B83" s="10"/>
      <c r="C83" s="183" t="s">
        <v>127</v>
      </c>
      <c r="D83" s="183"/>
      <c r="E83" s="232">
        <f>SUM(E66:E81)</f>
        <v>69985.461065593729</v>
      </c>
      <c r="F83" s="233">
        <f>SUM(F66:F81)</f>
        <v>2125582.3183949278</v>
      </c>
      <c r="G83" s="91"/>
      <c r="H83" s="92"/>
      <c r="I83" s="92"/>
      <c r="J83" s="92"/>
      <c r="K83" s="92"/>
      <c r="L83" s="92"/>
      <c r="M83" s="92"/>
      <c r="N83" s="92"/>
      <c r="O83" s="92"/>
      <c r="P83" s="92"/>
      <c r="Q83" s="92"/>
      <c r="R83" s="92"/>
      <c r="S83" s="92"/>
      <c r="T83" s="93"/>
      <c r="U83" s="230">
        <f>E83+U65+U82</f>
        <v>3231.4610655937286</v>
      </c>
      <c r="V83" s="231">
        <f>F83+V82+V65</f>
        <v>2038653.3183949278</v>
      </c>
      <c r="W83" s="283" t="s">
        <v>372</v>
      </c>
      <c r="X83" s="284"/>
      <c r="Y83" s="258"/>
      <c r="Z83" s="258"/>
      <c r="AA83" s="258"/>
      <c r="AB83" s="259"/>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row>
    <row r="84" spans="1:283" s="224" customFormat="1" ht="99.75" customHeight="1" thickBot="1" x14ac:dyDescent="0.3">
      <c r="A84" s="221"/>
      <c r="B84" s="236" t="s">
        <v>374</v>
      </c>
      <c r="C84" s="183" t="s">
        <v>375</v>
      </c>
      <c r="D84" s="183"/>
      <c r="E84" s="235">
        <f>E83-E66</f>
        <v>17133.461065593729</v>
      </c>
      <c r="F84" s="235">
        <f>F83-F66</f>
        <v>79737.318394927774</v>
      </c>
      <c r="G84" s="222"/>
      <c r="H84" s="222"/>
      <c r="I84" s="222"/>
      <c r="J84" s="222"/>
      <c r="K84" s="222"/>
      <c r="L84" s="222"/>
      <c r="M84" s="222"/>
      <c r="N84" s="222"/>
      <c r="O84" s="222"/>
      <c r="P84" s="222"/>
      <c r="Q84" s="222"/>
      <c r="R84" s="222"/>
      <c r="S84" s="222"/>
      <c r="T84" s="222"/>
      <c r="U84" s="235">
        <f>U83-U66</f>
        <v>2849.4610655937286</v>
      </c>
      <c r="V84" s="235">
        <f>V83-V66</f>
        <v>31290.318394927774</v>
      </c>
      <c r="W84" s="283" t="s">
        <v>373</v>
      </c>
      <c r="X84" s="284"/>
      <c r="Y84" s="262"/>
      <c r="Z84" s="262"/>
      <c r="AA84" s="262"/>
      <c r="AB84" s="263"/>
      <c r="AC84" s="223"/>
      <c r="AD84" s="223"/>
      <c r="AE84" s="223"/>
      <c r="AF84" s="223"/>
      <c r="AG84" s="223"/>
      <c r="AH84" s="223"/>
      <c r="AI84" s="223"/>
      <c r="AJ84" s="223"/>
      <c r="AK84" s="223"/>
      <c r="AL84" s="223"/>
      <c r="AM84" s="223"/>
      <c r="AN84" s="223"/>
      <c r="AO84" s="223"/>
      <c r="AP84" s="223"/>
      <c r="AQ84" s="223"/>
      <c r="AR84" s="223"/>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3"/>
      <c r="CW84" s="223"/>
      <c r="CX84" s="223"/>
      <c r="CY84" s="223"/>
      <c r="CZ84" s="223"/>
      <c r="DA84" s="223"/>
      <c r="DB84" s="223"/>
      <c r="DC84" s="223"/>
      <c r="DD84" s="223"/>
      <c r="DE84" s="223"/>
      <c r="DF84" s="223"/>
      <c r="DG84" s="223"/>
      <c r="DH84" s="223"/>
      <c r="DI84" s="223"/>
      <c r="DJ84" s="223"/>
      <c r="DK84" s="223"/>
      <c r="DL84" s="223"/>
      <c r="DM84" s="223"/>
      <c r="DN84" s="223"/>
      <c r="DO84" s="223"/>
      <c r="DP84" s="223"/>
      <c r="DQ84" s="223"/>
      <c r="DR84" s="223"/>
      <c r="DS84" s="223"/>
      <c r="DT84" s="223"/>
      <c r="DU84" s="223"/>
      <c r="DV84" s="223"/>
      <c r="DW84" s="223"/>
      <c r="DX84" s="223"/>
      <c r="DY84" s="223"/>
      <c r="DZ84" s="223"/>
      <c r="EA84" s="223"/>
      <c r="EB84" s="223"/>
      <c r="EC84" s="223"/>
      <c r="ED84" s="223"/>
      <c r="EE84" s="223"/>
      <c r="EF84" s="223"/>
      <c r="EG84" s="223"/>
      <c r="EH84" s="223"/>
      <c r="EI84" s="223"/>
      <c r="EJ84" s="223"/>
      <c r="EK84" s="223"/>
      <c r="EL84" s="223"/>
      <c r="EM84" s="223"/>
      <c r="EN84" s="223"/>
      <c r="EO84" s="223"/>
      <c r="EP84" s="223"/>
      <c r="EQ84" s="223"/>
      <c r="ER84" s="223"/>
      <c r="ES84" s="223"/>
      <c r="ET84" s="223"/>
      <c r="EU84" s="223"/>
      <c r="EV84" s="223"/>
      <c r="EW84" s="223"/>
      <c r="EX84" s="223"/>
      <c r="EY84" s="223"/>
      <c r="EZ84" s="223"/>
      <c r="FA84" s="223"/>
      <c r="FB84" s="223"/>
      <c r="FC84" s="223"/>
      <c r="FD84" s="223"/>
      <c r="FE84" s="223"/>
      <c r="FF84" s="223"/>
      <c r="FG84" s="223"/>
      <c r="FH84" s="223"/>
      <c r="FI84" s="223"/>
      <c r="FJ84" s="223"/>
      <c r="FK84" s="223"/>
      <c r="FL84" s="223"/>
      <c r="FM84" s="223"/>
      <c r="FN84" s="223"/>
      <c r="FO84" s="223"/>
      <c r="FP84" s="223"/>
      <c r="FQ84" s="223"/>
      <c r="FR84" s="223"/>
      <c r="FS84" s="223"/>
      <c r="FT84" s="223"/>
      <c r="FU84" s="223"/>
      <c r="FV84" s="223"/>
      <c r="FW84" s="223"/>
      <c r="FX84" s="223"/>
      <c r="FY84" s="223"/>
      <c r="FZ84" s="223"/>
      <c r="GA84" s="223"/>
      <c r="GB84" s="223"/>
      <c r="GC84" s="223"/>
      <c r="GD84" s="223"/>
      <c r="GE84" s="223"/>
      <c r="GF84" s="223"/>
      <c r="GG84" s="223"/>
      <c r="GH84" s="223"/>
      <c r="GI84" s="223"/>
      <c r="GJ84" s="223"/>
      <c r="GK84" s="223"/>
      <c r="GL84" s="223"/>
      <c r="GM84" s="223"/>
      <c r="GN84" s="223"/>
      <c r="GO84" s="223"/>
      <c r="GP84" s="223"/>
      <c r="GQ84" s="223"/>
      <c r="GR84" s="223"/>
      <c r="GS84" s="223"/>
      <c r="GT84" s="223"/>
      <c r="GU84" s="223"/>
      <c r="GV84" s="223"/>
      <c r="GW84" s="223"/>
      <c r="GX84" s="223"/>
      <c r="GY84" s="223"/>
      <c r="GZ84" s="223"/>
      <c r="HA84" s="223"/>
      <c r="HB84" s="223"/>
      <c r="HC84" s="223"/>
      <c r="HD84" s="223"/>
      <c r="HE84" s="223"/>
      <c r="HF84" s="223"/>
      <c r="HG84" s="223"/>
      <c r="HH84" s="223"/>
      <c r="HI84" s="223"/>
      <c r="HJ84" s="223"/>
      <c r="HK84" s="223"/>
      <c r="HL84" s="223"/>
      <c r="HM84" s="223"/>
      <c r="HN84" s="223"/>
      <c r="HO84" s="223"/>
      <c r="HP84" s="223"/>
      <c r="HQ84" s="223"/>
      <c r="HR84" s="223"/>
      <c r="HS84" s="223"/>
      <c r="HT84" s="223"/>
      <c r="HU84" s="223"/>
      <c r="HV84" s="223"/>
      <c r="HW84" s="223"/>
      <c r="HX84" s="223"/>
      <c r="HY84" s="223"/>
      <c r="HZ84" s="223"/>
      <c r="IA84" s="223"/>
      <c r="IB84" s="223"/>
      <c r="IC84" s="223"/>
      <c r="ID84" s="223"/>
      <c r="IE84" s="223"/>
      <c r="IF84" s="223"/>
      <c r="IG84" s="223"/>
      <c r="IH84" s="223"/>
      <c r="II84" s="223"/>
      <c r="IJ84" s="223"/>
      <c r="IK84" s="223"/>
      <c r="IL84" s="223"/>
      <c r="IM84" s="223"/>
      <c r="IN84" s="223"/>
      <c r="IO84" s="223"/>
      <c r="IP84" s="223"/>
      <c r="IQ84" s="223"/>
      <c r="IR84" s="223"/>
      <c r="IS84" s="223"/>
      <c r="IT84" s="223"/>
      <c r="IU84" s="223"/>
      <c r="IV84" s="223"/>
      <c r="IW84" s="223"/>
      <c r="IX84" s="223"/>
      <c r="IY84" s="223"/>
      <c r="IZ84" s="223"/>
      <c r="JA84" s="223"/>
      <c r="JB84" s="223"/>
      <c r="JC84" s="223"/>
      <c r="JD84" s="223"/>
      <c r="JE84" s="223"/>
      <c r="JF84" s="223"/>
      <c r="JG84" s="223"/>
      <c r="JH84" s="223"/>
      <c r="JI84" s="223"/>
      <c r="JJ84" s="223"/>
      <c r="JK84" s="223"/>
      <c r="JL84" s="223"/>
      <c r="JM84" s="223"/>
      <c r="JN84" s="223"/>
      <c r="JO84" s="223"/>
      <c r="JP84" s="223"/>
      <c r="JQ84" s="223"/>
      <c r="JR84" s="223"/>
      <c r="JS84" s="223"/>
      <c r="JT84" s="223"/>
      <c r="JU84" s="223"/>
      <c r="JV84" s="223"/>
      <c r="JW84" s="223"/>
    </row>
    <row r="85" spans="1:283" s="15" customFormat="1" ht="26.25" customHeight="1" x14ac:dyDescent="0.25">
      <c r="A85" s="3">
        <f>1+A83</f>
        <v>68</v>
      </c>
      <c r="B85" s="10"/>
      <c r="C85" s="21"/>
      <c r="D85" s="21"/>
      <c r="E85" s="234"/>
      <c r="F85" s="234"/>
      <c r="G85" s="85"/>
      <c r="H85" s="85"/>
      <c r="I85" s="85"/>
      <c r="J85" s="85"/>
      <c r="K85" s="85"/>
      <c r="L85" s="85"/>
      <c r="M85" s="85"/>
      <c r="N85" s="85"/>
      <c r="O85" s="85"/>
      <c r="P85" s="85"/>
      <c r="Q85" s="85"/>
      <c r="R85" s="85"/>
      <c r="S85" s="85"/>
      <c r="T85" s="85"/>
      <c r="U85" s="225"/>
      <c r="V85" s="104"/>
      <c r="W85" s="60"/>
      <c r="X85" s="258"/>
      <c r="Y85" s="258"/>
      <c r="Z85" s="258"/>
      <c r="AA85" s="258"/>
      <c r="AB85" s="259"/>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row>
    <row r="86" spans="1:283" s="15" customFormat="1" x14ac:dyDescent="0.25">
      <c r="A86" s="3">
        <f t="shared" si="0"/>
        <v>69</v>
      </c>
      <c r="B86" s="10"/>
      <c r="C86" s="23" t="s">
        <v>16</v>
      </c>
      <c r="D86" s="23"/>
      <c r="E86" s="146" t="s">
        <v>62</v>
      </c>
      <c r="F86" s="146"/>
      <c r="G86" s="147" t="s">
        <v>194</v>
      </c>
      <c r="H86" s="147"/>
      <c r="I86" s="147"/>
      <c r="J86" s="147"/>
      <c r="K86" s="147"/>
      <c r="L86" s="147"/>
      <c r="M86" s="147"/>
      <c r="N86" s="147"/>
      <c r="O86" s="147"/>
      <c r="P86" s="147"/>
      <c r="Q86" s="147"/>
      <c r="R86" s="147"/>
      <c r="S86" s="147"/>
      <c r="T86" s="147"/>
      <c r="U86" s="146"/>
      <c r="V86" s="146"/>
      <c r="W86" s="257"/>
      <c r="X86" s="258"/>
      <c r="Y86" s="258"/>
      <c r="Z86" s="258"/>
      <c r="AA86" s="258"/>
      <c r="AB86" s="259"/>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row>
    <row r="87" spans="1:283" s="15" customFormat="1" ht="41.25" customHeight="1" x14ac:dyDescent="0.25">
      <c r="A87" s="3">
        <f t="shared" si="0"/>
        <v>70</v>
      </c>
      <c r="B87" s="10"/>
      <c r="C87" s="24" t="s">
        <v>11</v>
      </c>
      <c r="E87" s="187">
        <v>0.10249999999999999</v>
      </c>
      <c r="F87" s="187"/>
      <c r="G87" s="147"/>
      <c r="H87" s="147"/>
      <c r="I87" s="147"/>
      <c r="J87" s="147"/>
      <c r="K87" s="147"/>
      <c r="L87" s="147"/>
      <c r="M87" s="147"/>
      <c r="N87" s="147"/>
      <c r="O87" s="147"/>
      <c r="P87" s="147"/>
      <c r="Q87" s="147"/>
      <c r="R87" s="147"/>
      <c r="S87" s="147"/>
      <c r="T87" s="147"/>
      <c r="U87" s="187">
        <v>8.7499999999999994E-2</v>
      </c>
      <c r="V87" s="187"/>
      <c r="W87" s="257"/>
      <c r="X87" s="258"/>
      <c r="Y87" s="258"/>
      <c r="Z87" s="258"/>
      <c r="AA87" s="258"/>
      <c r="AB87" s="259"/>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row>
    <row r="88" spans="1:283" s="15" customFormat="1" x14ac:dyDescent="0.25">
      <c r="A88" s="3">
        <f t="shared" si="0"/>
        <v>71</v>
      </c>
      <c r="B88" s="10"/>
      <c r="C88" s="24" t="s">
        <v>12</v>
      </c>
      <c r="E88" s="187">
        <v>4.5400000000000003E-2</v>
      </c>
      <c r="F88" s="187"/>
      <c r="G88" s="147"/>
      <c r="H88" s="147"/>
      <c r="I88" s="147"/>
      <c r="J88" s="147"/>
      <c r="K88" s="147"/>
      <c r="L88" s="147"/>
      <c r="M88" s="147"/>
      <c r="N88" s="147"/>
      <c r="O88" s="147"/>
      <c r="P88" s="147"/>
      <c r="Q88" s="147"/>
      <c r="R88" s="147"/>
      <c r="S88" s="147"/>
      <c r="T88" s="147"/>
      <c r="U88" s="187">
        <v>4.5400000000000003E-2</v>
      </c>
      <c r="V88" s="187"/>
      <c r="W88" s="257"/>
      <c r="X88" s="258"/>
      <c r="Y88" s="258"/>
      <c r="Z88" s="258"/>
      <c r="AA88" s="258"/>
      <c r="AB88" s="259"/>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row>
    <row r="89" spans="1:283" s="15" customFormat="1" ht="31.5" x14ac:dyDescent="0.25">
      <c r="A89" s="3">
        <f t="shared" si="0"/>
        <v>72</v>
      </c>
      <c r="B89" s="10"/>
      <c r="C89" s="24" t="s">
        <v>13</v>
      </c>
      <c r="E89" s="168" t="s">
        <v>128</v>
      </c>
      <c r="F89" s="168"/>
      <c r="G89" s="147"/>
      <c r="H89" s="147"/>
      <c r="I89" s="147"/>
      <c r="J89" s="147"/>
      <c r="K89" s="147"/>
      <c r="L89" s="147"/>
      <c r="M89" s="147"/>
      <c r="N89" s="147"/>
      <c r="O89" s="147"/>
      <c r="P89" s="147"/>
      <c r="Q89" s="147"/>
      <c r="R89" s="147"/>
      <c r="S89" s="147"/>
      <c r="T89" s="147"/>
      <c r="U89" s="168" t="s">
        <v>300</v>
      </c>
      <c r="V89" s="168"/>
      <c r="W89" s="257"/>
      <c r="X89" s="258"/>
      <c r="Y89" s="258"/>
      <c r="Z89" s="258"/>
      <c r="AA89" s="258"/>
      <c r="AB89" s="259"/>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row>
    <row r="90" spans="1:283" s="15" customFormat="1" x14ac:dyDescent="0.25">
      <c r="A90" s="3">
        <f t="shared" si="0"/>
        <v>73</v>
      </c>
      <c r="B90" s="10"/>
      <c r="C90" s="24" t="s">
        <v>19</v>
      </c>
      <c r="E90" s="170">
        <v>7.3099999999999998E-2</v>
      </c>
      <c r="F90" s="168"/>
      <c r="G90" s="147"/>
      <c r="H90" s="147"/>
      <c r="I90" s="147"/>
      <c r="J90" s="147"/>
      <c r="K90" s="147"/>
      <c r="L90" s="147"/>
      <c r="M90" s="147"/>
      <c r="N90" s="147"/>
      <c r="O90" s="147"/>
      <c r="P90" s="147"/>
      <c r="Q90" s="147"/>
      <c r="R90" s="147"/>
      <c r="S90" s="147"/>
      <c r="T90" s="147"/>
      <c r="U90" s="170">
        <v>6.4600000000000005E-2</v>
      </c>
      <c r="V90" s="170"/>
      <c r="W90" s="257"/>
      <c r="X90" s="258"/>
      <c r="Y90" s="258"/>
      <c r="Z90" s="258"/>
      <c r="AA90" s="258"/>
      <c r="AB90" s="259"/>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row>
    <row r="91" spans="1:283" s="15" customFormat="1" x14ac:dyDescent="0.25">
      <c r="A91" s="3">
        <f t="shared" si="0"/>
        <v>74</v>
      </c>
      <c r="B91" s="10"/>
      <c r="C91" s="24"/>
      <c r="D91" s="24"/>
      <c r="E91" s="146"/>
      <c r="F91" s="146"/>
      <c r="G91" s="22"/>
      <c r="H91" s="22"/>
      <c r="I91" s="22"/>
      <c r="J91" s="22"/>
      <c r="K91" s="22"/>
      <c r="L91" s="22"/>
      <c r="M91" s="22"/>
      <c r="N91" s="22"/>
      <c r="O91" s="22"/>
      <c r="P91" s="22"/>
      <c r="Q91" s="22"/>
      <c r="R91" s="22"/>
      <c r="S91" s="22"/>
      <c r="T91" s="22"/>
      <c r="U91" s="146"/>
      <c r="V91" s="146"/>
      <c r="W91" s="257"/>
      <c r="X91" s="258"/>
      <c r="Y91" s="258"/>
      <c r="Z91" s="258"/>
      <c r="AA91" s="258"/>
      <c r="AB91" s="259"/>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row>
    <row r="92" spans="1:283" s="15" customFormat="1" ht="174" customHeight="1" x14ac:dyDescent="0.25">
      <c r="A92" s="3">
        <f t="shared" si="0"/>
        <v>75</v>
      </c>
      <c r="B92" s="10"/>
      <c r="C92" s="25" t="s">
        <v>137</v>
      </c>
      <c r="D92" s="24" t="s">
        <v>272</v>
      </c>
      <c r="E92" s="3"/>
      <c r="F92" s="3"/>
      <c r="G92" s="147" t="s">
        <v>195</v>
      </c>
      <c r="H92" s="147"/>
      <c r="I92" s="147"/>
      <c r="J92" s="147"/>
      <c r="K92" s="147"/>
      <c r="L92" s="147"/>
      <c r="M92" s="147"/>
      <c r="N92" s="147"/>
      <c r="O92" s="147"/>
      <c r="P92" s="147"/>
      <c r="Q92" s="147"/>
      <c r="R92" s="147"/>
      <c r="S92" s="147"/>
      <c r="T92" s="147"/>
      <c r="U92" s="3"/>
      <c r="V92" s="3"/>
      <c r="W92" s="241" t="s">
        <v>346</v>
      </c>
      <c r="X92" s="242"/>
      <c r="Y92" s="287"/>
      <c r="Z92" s="287"/>
      <c r="AA92" s="258"/>
      <c r="AB92" s="259"/>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row>
    <row r="93" spans="1:283" s="15" customFormat="1" x14ac:dyDescent="0.25">
      <c r="A93" s="3">
        <f t="shared" si="0"/>
        <v>76</v>
      </c>
      <c r="B93" s="10"/>
      <c r="C93" s="24"/>
      <c r="D93" s="24"/>
      <c r="E93" s="3"/>
      <c r="F93" s="3"/>
      <c r="G93" s="22"/>
      <c r="H93" s="22"/>
      <c r="I93" s="22"/>
      <c r="J93" s="22"/>
      <c r="K93" s="22"/>
      <c r="L93" s="22"/>
      <c r="M93" s="22"/>
      <c r="N93" s="22"/>
      <c r="O93" s="22"/>
      <c r="P93" s="22"/>
      <c r="Q93" s="22"/>
      <c r="R93" s="22"/>
      <c r="S93" s="22"/>
      <c r="T93" s="22"/>
      <c r="U93" s="3"/>
      <c r="V93" s="3"/>
      <c r="W93" s="257"/>
      <c r="X93" s="258"/>
      <c r="Y93" s="258"/>
      <c r="Z93" s="258"/>
      <c r="AA93" s="258"/>
      <c r="AB93" s="259"/>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row>
    <row r="94" spans="1:283" s="15" customFormat="1" ht="31.5" customHeight="1" x14ac:dyDescent="0.25">
      <c r="A94" s="3">
        <f t="shared" si="0"/>
        <v>77</v>
      </c>
      <c r="B94" s="10"/>
      <c r="C94" s="23" t="s">
        <v>14</v>
      </c>
      <c r="D94" s="23"/>
      <c r="E94" s="168"/>
      <c r="F94" s="168"/>
      <c r="H94" s="22"/>
      <c r="I94" s="22"/>
      <c r="J94" s="22"/>
      <c r="K94" s="22"/>
      <c r="L94" s="22"/>
      <c r="M94" s="22"/>
      <c r="N94" s="22"/>
      <c r="O94" s="22"/>
      <c r="P94" s="22"/>
      <c r="Q94" s="22"/>
      <c r="R94" s="22"/>
      <c r="S94" s="22"/>
      <c r="T94" s="22"/>
      <c r="U94" s="146"/>
      <c r="V94" s="146"/>
      <c r="W94" s="257"/>
      <c r="X94" s="258"/>
      <c r="Y94" s="258"/>
      <c r="Z94" s="258"/>
      <c r="AA94" s="258"/>
      <c r="AB94" s="259"/>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row>
    <row r="95" spans="1:283" s="15" customFormat="1" x14ac:dyDescent="0.25">
      <c r="A95" s="3">
        <f t="shared" si="0"/>
        <v>78</v>
      </c>
      <c r="B95" s="10"/>
      <c r="C95" s="23" t="s">
        <v>49</v>
      </c>
      <c r="D95" s="23"/>
      <c r="E95" s="26"/>
      <c r="F95" s="26"/>
      <c r="G95" s="22"/>
      <c r="H95" s="22"/>
      <c r="I95" s="22"/>
      <c r="J95" s="22"/>
      <c r="K95" s="22"/>
      <c r="L95" s="22"/>
      <c r="M95" s="22"/>
      <c r="N95" s="22"/>
      <c r="O95" s="22"/>
      <c r="P95" s="22"/>
      <c r="Q95" s="22"/>
      <c r="R95" s="22"/>
      <c r="S95" s="22"/>
      <c r="T95" s="22"/>
      <c r="U95" s="3"/>
      <c r="V95" s="3"/>
      <c r="W95" s="257"/>
      <c r="X95" s="258"/>
      <c r="Y95" s="258"/>
      <c r="Z95" s="258"/>
      <c r="AA95" s="258"/>
      <c r="AB95" s="259"/>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row>
    <row r="96" spans="1:283" s="15" customFormat="1" ht="189" customHeight="1" x14ac:dyDescent="0.25">
      <c r="A96" s="3">
        <f t="shared" si="0"/>
        <v>79</v>
      </c>
      <c r="B96" s="10"/>
      <c r="C96" s="24" t="s">
        <v>93</v>
      </c>
      <c r="D96" s="116" t="s">
        <v>275</v>
      </c>
      <c r="E96" s="26"/>
      <c r="F96" s="26"/>
      <c r="G96" s="159" t="s">
        <v>196</v>
      </c>
      <c r="H96" s="160"/>
      <c r="I96" s="160"/>
      <c r="J96" s="160"/>
      <c r="K96" s="160"/>
      <c r="L96" s="160"/>
      <c r="M96" s="160"/>
      <c r="N96" s="160"/>
      <c r="O96" s="160"/>
      <c r="P96" s="160"/>
      <c r="Q96" s="160"/>
      <c r="R96" s="160"/>
      <c r="S96" s="160"/>
      <c r="T96" s="161"/>
      <c r="U96" s="3"/>
      <c r="V96" s="3"/>
      <c r="W96" s="241" t="s">
        <v>366</v>
      </c>
      <c r="X96" s="242"/>
      <c r="Y96" s="287"/>
      <c r="Z96" s="287"/>
      <c r="AA96" s="258"/>
      <c r="AB96" s="259"/>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row>
    <row r="97" spans="1:283" s="15" customFormat="1" ht="127.5" customHeight="1" x14ac:dyDescent="0.25">
      <c r="A97" s="3">
        <f t="shared" si="0"/>
        <v>80</v>
      </c>
      <c r="B97" s="10"/>
      <c r="C97" s="116" t="s">
        <v>276</v>
      </c>
      <c r="D97" s="151" t="s">
        <v>292</v>
      </c>
      <c r="E97" s="152"/>
      <c r="F97" s="26"/>
      <c r="G97" s="184"/>
      <c r="H97" s="185"/>
      <c r="I97" s="185"/>
      <c r="J97" s="185"/>
      <c r="K97" s="185"/>
      <c r="L97" s="185"/>
      <c r="M97" s="185"/>
      <c r="N97" s="185"/>
      <c r="O97" s="185"/>
      <c r="P97" s="185"/>
      <c r="Q97" s="185"/>
      <c r="R97" s="185"/>
      <c r="S97" s="185"/>
      <c r="T97" s="186"/>
      <c r="U97" s="3"/>
      <c r="V97" s="3"/>
      <c r="W97" s="257"/>
      <c r="X97" s="258"/>
      <c r="Y97" s="258"/>
      <c r="Z97" s="258"/>
      <c r="AA97" s="258"/>
      <c r="AB97" s="259"/>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row>
    <row r="98" spans="1:283" s="15" customFormat="1" ht="127.5" customHeight="1" x14ac:dyDescent="0.25">
      <c r="A98" s="3">
        <f t="shared" si="0"/>
        <v>81</v>
      </c>
      <c r="B98" s="10"/>
      <c r="C98" s="116" t="s">
        <v>277</v>
      </c>
      <c r="D98" s="151" t="s">
        <v>293</v>
      </c>
      <c r="E98" s="152"/>
      <c r="F98" s="26"/>
      <c r="G98" s="95"/>
      <c r="H98" s="96"/>
      <c r="I98" s="96"/>
      <c r="J98" s="96"/>
      <c r="K98" s="96"/>
      <c r="L98" s="96"/>
      <c r="M98" s="96"/>
      <c r="N98" s="96"/>
      <c r="O98" s="96"/>
      <c r="P98" s="96"/>
      <c r="Q98" s="96"/>
      <c r="R98" s="96"/>
      <c r="S98" s="96"/>
      <c r="T98" s="97"/>
      <c r="U98" s="3"/>
      <c r="V98" s="3"/>
      <c r="W98" s="257"/>
      <c r="X98" s="258"/>
      <c r="Y98" s="258"/>
      <c r="Z98" s="258"/>
      <c r="AA98" s="258"/>
      <c r="AB98" s="259"/>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row>
    <row r="99" spans="1:283" s="15" customFormat="1" ht="127.5" customHeight="1" x14ac:dyDescent="0.25">
      <c r="A99" s="3">
        <f t="shared" si="0"/>
        <v>82</v>
      </c>
      <c r="B99" s="10"/>
      <c r="C99" s="116" t="s">
        <v>278</v>
      </c>
      <c r="D99" s="151" t="s">
        <v>294</v>
      </c>
      <c r="E99" s="152"/>
      <c r="F99" s="26"/>
      <c r="G99" s="95"/>
      <c r="H99" s="96"/>
      <c r="I99" s="96"/>
      <c r="J99" s="96"/>
      <c r="K99" s="96"/>
      <c r="L99" s="96"/>
      <c r="M99" s="96"/>
      <c r="N99" s="96"/>
      <c r="O99" s="96"/>
      <c r="P99" s="96"/>
      <c r="Q99" s="96"/>
      <c r="R99" s="96"/>
      <c r="S99" s="96"/>
      <c r="T99" s="97"/>
      <c r="U99" s="3"/>
      <c r="V99" s="3"/>
      <c r="W99" s="257"/>
      <c r="X99" s="258"/>
      <c r="Y99" s="258"/>
      <c r="Z99" s="258"/>
      <c r="AA99" s="258"/>
      <c r="AB99" s="259"/>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row>
    <row r="100" spans="1:283" s="15" customFormat="1" ht="127.5" customHeight="1" x14ac:dyDescent="0.25">
      <c r="A100" s="3">
        <f t="shared" si="0"/>
        <v>83</v>
      </c>
      <c r="B100" s="10"/>
      <c r="C100" s="116" t="s">
        <v>279</v>
      </c>
      <c r="D100" s="151" t="s">
        <v>295</v>
      </c>
      <c r="E100" s="152"/>
      <c r="F100" s="26"/>
      <c r="G100" s="95"/>
      <c r="H100" s="96"/>
      <c r="I100" s="96"/>
      <c r="J100" s="96"/>
      <c r="K100" s="96"/>
      <c r="L100" s="96"/>
      <c r="M100" s="96"/>
      <c r="N100" s="96"/>
      <c r="O100" s="96"/>
      <c r="P100" s="96"/>
      <c r="Q100" s="96"/>
      <c r="R100" s="96"/>
      <c r="S100" s="96"/>
      <c r="T100" s="97"/>
      <c r="U100" s="3"/>
      <c r="V100" s="3"/>
      <c r="W100" s="257"/>
      <c r="X100" s="258"/>
      <c r="Y100" s="258"/>
      <c r="Z100" s="258"/>
      <c r="AA100" s="258"/>
      <c r="AB100" s="259"/>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row>
    <row r="101" spans="1:283" s="15" customFormat="1" ht="127.5" customHeight="1" x14ac:dyDescent="0.25">
      <c r="A101" s="3">
        <f t="shared" si="0"/>
        <v>84</v>
      </c>
      <c r="B101" s="10"/>
      <c r="C101" s="116" t="s">
        <v>280</v>
      </c>
      <c r="D101" s="151" t="s">
        <v>295</v>
      </c>
      <c r="E101" s="152"/>
      <c r="F101" s="26"/>
      <c r="G101" s="95"/>
      <c r="H101" s="96"/>
      <c r="I101" s="96"/>
      <c r="J101" s="96"/>
      <c r="K101" s="96"/>
      <c r="L101" s="96"/>
      <c r="M101" s="96"/>
      <c r="N101" s="96"/>
      <c r="O101" s="96"/>
      <c r="P101" s="96"/>
      <c r="Q101" s="96"/>
      <c r="R101" s="96"/>
      <c r="S101" s="96"/>
      <c r="T101" s="97"/>
      <c r="U101" s="3"/>
      <c r="V101" s="3"/>
      <c r="W101" s="257"/>
      <c r="X101" s="258"/>
      <c r="Y101" s="258"/>
      <c r="Z101" s="258"/>
      <c r="AA101" s="258"/>
      <c r="AB101" s="259"/>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row>
    <row r="102" spans="1:283" s="15" customFormat="1" ht="127.5" customHeight="1" x14ac:dyDescent="0.25">
      <c r="A102" s="3">
        <f t="shared" si="0"/>
        <v>85</v>
      </c>
      <c r="B102" s="10"/>
      <c r="C102" s="116" t="s">
        <v>281</v>
      </c>
      <c r="D102" s="151" t="s">
        <v>296</v>
      </c>
      <c r="E102" s="152"/>
      <c r="F102" s="26"/>
      <c r="G102" s="95"/>
      <c r="H102" s="96"/>
      <c r="I102" s="96"/>
      <c r="J102" s="96"/>
      <c r="K102" s="96"/>
      <c r="L102" s="96"/>
      <c r="M102" s="96"/>
      <c r="N102" s="96"/>
      <c r="O102" s="96"/>
      <c r="P102" s="96"/>
      <c r="Q102" s="96"/>
      <c r="R102" s="96"/>
      <c r="S102" s="96"/>
      <c r="T102" s="97"/>
      <c r="U102" s="3"/>
      <c r="V102" s="3"/>
      <c r="W102" s="257"/>
      <c r="X102" s="258"/>
      <c r="Y102" s="258"/>
      <c r="Z102" s="258"/>
      <c r="AA102" s="258"/>
      <c r="AB102" s="259"/>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row>
    <row r="103" spans="1:283" s="15" customFormat="1" ht="127.5" customHeight="1" x14ac:dyDescent="0.25">
      <c r="A103" s="3">
        <f t="shared" si="0"/>
        <v>86</v>
      </c>
      <c r="B103" s="10"/>
      <c r="C103" s="116" t="s">
        <v>282</v>
      </c>
      <c r="D103" s="151" t="s">
        <v>283</v>
      </c>
      <c r="E103" s="152"/>
      <c r="F103" s="26"/>
      <c r="G103" s="95"/>
      <c r="H103" s="96"/>
      <c r="I103" s="96"/>
      <c r="J103" s="96"/>
      <c r="K103" s="96"/>
      <c r="L103" s="96"/>
      <c r="M103" s="96"/>
      <c r="N103" s="96"/>
      <c r="O103" s="96"/>
      <c r="P103" s="96"/>
      <c r="Q103" s="96"/>
      <c r="R103" s="96"/>
      <c r="S103" s="96"/>
      <c r="T103" s="97"/>
      <c r="U103" s="3"/>
      <c r="V103" s="3"/>
      <c r="W103" s="257"/>
      <c r="X103" s="258"/>
      <c r="Y103" s="258"/>
      <c r="Z103" s="258"/>
      <c r="AA103" s="258"/>
      <c r="AB103" s="259"/>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row>
    <row r="104" spans="1:283" s="15" customFormat="1" x14ac:dyDescent="0.25">
      <c r="A104" s="3">
        <f>1+A103</f>
        <v>87</v>
      </c>
      <c r="B104" s="10"/>
      <c r="C104" s="17"/>
      <c r="E104" s="162"/>
      <c r="F104" s="162"/>
      <c r="G104" s="22"/>
      <c r="H104" s="22"/>
      <c r="I104" s="22"/>
      <c r="J104" s="22"/>
      <c r="K104" s="22"/>
      <c r="L104" s="22"/>
      <c r="M104" s="22"/>
      <c r="N104" s="22"/>
      <c r="O104" s="22"/>
      <c r="P104" s="22"/>
      <c r="Q104" s="22"/>
      <c r="R104" s="22"/>
      <c r="S104" s="22"/>
      <c r="T104" s="22"/>
      <c r="U104" s="162"/>
      <c r="V104" s="162"/>
      <c r="W104" s="257"/>
      <c r="X104" s="258"/>
      <c r="Y104" s="258"/>
      <c r="Z104" s="258"/>
      <c r="AA104" s="258"/>
      <c r="AB104" s="259"/>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row>
    <row r="105" spans="1:283" s="15" customFormat="1" ht="29.25" customHeight="1" x14ac:dyDescent="0.25">
      <c r="A105" s="3">
        <f t="shared" si="0"/>
        <v>88</v>
      </c>
      <c r="B105" s="10"/>
      <c r="C105" s="23" t="s">
        <v>3</v>
      </c>
      <c r="D105" s="19"/>
      <c r="E105" s="162"/>
      <c r="F105" s="162"/>
      <c r="G105" s="22"/>
      <c r="H105" s="22"/>
      <c r="I105" s="22"/>
      <c r="J105" s="22"/>
      <c r="K105" s="22"/>
      <c r="L105" s="22"/>
      <c r="M105" s="22"/>
      <c r="N105" s="22"/>
      <c r="O105" s="22"/>
      <c r="P105" s="22"/>
      <c r="Q105" s="22"/>
      <c r="R105" s="22"/>
      <c r="S105" s="22"/>
      <c r="T105" s="22"/>
      <c r="U105" s="146"/>
      <c r="V105" s="146"/>
      <c r="W105" s="257"/>
      <c r="X105" s="258"/>
      <c r="Y105" s="258"/>
      <c r="Z105" s="258"/>
      <c r="AA105" s="258"/>
      <c r="AB105" s="259"/>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row>
    <row r="106" spans="1:283" ht="379.5" customHeight="1" x14ac:dyDescent="0.25">
      <c r="A106" s="3">
        <f t="shared" si="0"/>
        <v>89</v>
      </c>
      <c r="B106" s="10"/>
      <c r="C106" s="17" t="s">
        <v>138</v>
      </c>
      <c r="D106" s="19" t="s">
        <v>262</v>
      </c>
      <c r="E106" s="22"/>
      <c r="F106" s="22"/>
      <c r="G106" s="156" t="s">
        <v>298</v>
      </c>
      <c r="H106" s="157"/>
      <c r="I106" s="157"/>
      <c r="J106" s="157"/>
      <c r="K106" s="157"/>
      <c r="L106" s="157"/>
      <c r="M106" s="157"/>
      <c r="N106" s="157"/>
      <c r="O106" s="157"/>
      <c r="P106" s="157"/>
      <c r="Q106" s="157"/>
      <c r="R106" s="157"/>
      <c r="S106" s="157"/>
      <c r="T106" s="158"/>
      <c r="U106" s="124"/>
      <c r="V106" s="3"/>
      <c r="W106" s="241" t="s">
        <v>365</v>
      </c>
      <c r="X106" s="242"/>
      <c r="Y106" s="282"/>
      <c r="Z106" s="282"/>
      <c r="AA106" s="258"/>
      <c r="AB106" s="259"/>
    </row>
    <row r="107" spans="1:283" ht="94.5" customHeight="1" x14ac:dyDescent="0.25">
      <c r="A107" s="3">
        <f t="shared" si="0"/>
        <v>90</v>
      </c>
      <c r="B107" s="10"/>
      <c r="C107" s="27" t="s">
        <v>89</v>
      </c>
      <c r="D107" s="27" t="s">
        <v>92</v>
      </c>
      <c r="E107" s="28"/>
      <c r="F107" s="28"/>
      <c r="G107" s="147" t="s">
        <v>197</v>
      </c>
      <c r="H107" s="147"/>
      <c r="I107" s="147"/>
      <c r="J107" s="147"/>
      <c r="K107" s="147"/>
      <c r="L107" s="147"/>
      <c r="M107" s="147"/>
      <c r="N107" s="147"/>
      <c r="O107" s="147"/>
      <c r="P107" s="147"/>
      <c r="Q107" s="147"/>
      <c r="R107" s="147"/>
      <c r="S107" s="147"/>
      <c r="T107" s="147"/>
      <c r="U107" s="29"/>
      <c r="V107" s="29"/>
      <c r="W107" s="241" t="s">
        <v>376</v>
      </c>
      <c r="X107" s="242"/>
      <c r="Y107" s="282"/>
      <c r="Z107" s="282"/>
      <c r="AA107" s="258"/>
      <c r="AB107" s="259"/>
    </row>
    <row r="108" spans="1:283" ht="111.75" customHeight="1" thickBot="1" x14ac:dyDescent="0.3">
      <c r="A108" s="3">
        <f t="shared" si="0"/>
        <v>91</v>
      </c>
      <c r="B108" s="10"/>
      <c r="C108" s="27" t="s">
        <v>129</v>
      </c>
      <c r="D108" s="27" t="s">
        <v>274</v>
      </c>
      <c r="E108" s="28"/>
      <c r="F108" s="28"/>
      <c r="G108" s="169" t="s">
        <v>198</v>
      </c>
      <c r="H108" s="169"/>
      <c r="I108" s="169"/>
      <c r="J108" s="169"/>
      <c r="K108" s="169"/>
      <c r="L108" s="169"/>
      <c r="M108" s="169"/>
      <c r="N108" s="169"/>
      <c r="O108" s="169"/>
      <c r="P108" s="169"/>
      <c r="Q108" s="169"/>
      <c r="R108" s="169"/>
      <c r="S108" s="169"/>
      <c r="T108" s="169"/>
      <c r="U108" s="119"/>
      <c r="V108" s="29"/>
      <c r="W108" s="241" t="s">
        <v>349</v>
      </c>
      <c r="X108" s="242"/>
      <c r="Y108" s="282"/>
      <c r="Z108" s="282"/>
      <c r="AA108" s="258"/>
      <c r="AB108" s="259"/>
    </row>
    <row r="109" spans="1:283" s="15" customFormat="1" ht="183" customHeight="1" thickBot="1" x14ac:dyDescent="0.3">
      <c r="A109" s="3">
        <f>1+A107</f>
        <v>91</v>
      </c>
      <c r="B109" s="10"/>
      <c r="C109" s="21" t="s">
        <v>139</v>
      </c>
      <c r="D109" s="21" t="s">
        <v>261</v>
      </c>
      <c r="E109" s="30"/>
      <c r="F109" s="31"/>
      <c r="G109" s="140" t="s">
        <v>199</v>
      </c>
      <c r="H109" s="141"/>
      <c r="I109" s="141"/>
      <c r="J109" s="141"/>
      <c r="K109" s="141"/>
      <c r="L109" s="141"/>
      <c r="M109" s="141"/>
      <c r="N109" s="141"/>
      <c r="O109" s="141"/>
      <c r="P109" s="141"/>
      <c r="Q109" s="141"/>
      <c r="R109" s="141"/>
      <c r="S109" s="141"/>
      <c r="T109" s="142"/>
      <c r="U109" s="32"/>
      <c r="V109" s="30"/>
      <c r="W109" s="241" t="s">
        <v>364</v>
      </c>
      <c r="X109" s="242"/>
      <c r="Y109" s="282"/>
      <c r="Z109" s="282"/>
      <c r="AA109" s="258"/>
      <c r="AB109" s="259"/>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row>
    <row r="110" spans="1:283" s="15" customFormat="1" ht="240.75" customHeight="1" thickBot="1" x14ac:dyDescent="0.3">
      <c r="A110" s="3">
        <f t="shared" si="0"/>
        <v>92</v>
      </c>
      <c r="B110" s="10"/>
      <c r="C110" s="21" t="s">
        <v>140</v>
      </c>
      <c r="D110" s="21" t="s">
        <v>259</v>
      </c>
      <c r="E110" s="30"/>
      <c r="F110" s="30"/>
      <c r="G110" s="140" t="s">
        <v>258</v>
      </c>
      <c r="H110" s="141"/>
      <c r="I110" s="141"/>
      <c r="J110" s="141"/>
      <c r="K110" s="141"/>
      <c r="L110" s="141"/>
      <c r="M110" s="141"/>
      <c r="N110" s="141"/>
      <c r="O110" s="141"/>
      <c r="P110" s="141"/>
      <c r="Q110" s="141"/>
      <c r="R110" s="141"/>
      <c r="S110" s="141"/>
      <c r="T110" s="142"/>
      <c r="U110" s="30"/>
      <c r="V110" s="30"/>
      <c r="W110" s="241" t="s">
        <v>347</v>
      </c>
      <c r="X110" s="242"/>
      <c r="Y110" s="282"/>
      <c r="Z110" s="282"/>
      <c r="AA110" s="258"/>
      <c r="AB110" s="259"/>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row>
    <row r="111" spans="1:283" ht="366" customHeight="1" x14ac:dyDescent="0.25">
      <c r="A111" s="3">
        <f t="shared" ref="A111:A116" si="1">1+A110</f>
        <v>93</v>
      </c>
      <c r="B111" s="33"/>
      <c r="C111" s="19" t="s">
        <v>141</v>
      </c>
      <c r="D111" s="19" t="s">
        <v>271</v>
      </c>
      <c r="E111" s="8"/>
      <c r="F111" s="8"/>
      <c r="G111" s="153" t="s">
        <v>201</v>
      </c>
      <c r="H111" s="154"/>
      <c r="I111" s="154"/>
      <c r="J111" s="154"/>
      <c r="K111" s="154"/>
      <c r="L111" s="154"/>
      <c r="M111" s="154"/>
      <c r="N111" s="154"/>
      <c r="O111" s="154"/>
      <c r="P111" s="154"/>
      <c r="Q111" s="154"/>
      <c r="R111" s="154"/>
      <c r="S111" s="154"/>
      <c r="T111" s="155"/>
      <c r="U111" s="15"/>
      <c r="V111" s="15"/>
      <c r="W111" s="241" t="s">
        <v>363</v>
      </c>
      <c r="X111" s="242"/>
      <c r="Y111" s="282"/>
      <c r="Z111" s="282"/>
      <c r="AA111" s="258"/>
      <c r="AB111" s="259"/>
    </row>
    <row r="112" spans="1:283" ht="101.25" customHeight="1" x14ac:dyDescent="0.25">
      <c r="A112" s="3">
        <f t="shared" si="1"/>
        <v>94</v>
      </c>
      <c r="B112" s="33"/>
      <c r="C112" s="19" t="s">
        <v>142</v>
      </c>
      <c r="D112" s="19" t="s">
        <v>271</v>
      </c>
      <c r="E112" s="8"/>
      <c r="F112" s="8"/>
      <c r="G112" s="156" t="s">
        <v>202</v>
      </c>
      <c r="H112" s="157"/>
      <c r="I112" s="157"/>
      <c r="J112" s="157"/>
      <c r="K112" s="157"/>
      <c r="L112" s="157"/>
      <c r="M112" s="157"/>
      <c r="N112" s="157"/>
      <c r="O112" s="157"/>
      <c r="P112" s="157"/>
      <c r="Q112" s="157"/>
      <c r="R112" s="157"/>
      <c r="S112" s="157"/>
      <c r="T112" s="158"/>
      <c r="U112" s="15"/>
      <c r="V112" s="15"/>
      <c r="W112" s="241" t="s">
        <v>362</v>
      </c>
      <c r="X112" s="242"/>
      <c r="Y112" s="282"/>
      <c r="Z112" s="282"/>
      <c r="AA112" s="258"/>
      <c r="AB112" s="259"/>
    </row>
    <row r="113" spans="1:28" ht="373.5" customHeight="1" thickBot="1" x14ac:dyDescent="0.3">
      <c r="A113" s="3">
        <f t="shared" si="1"/>
        <v>95</v>
      </c>
      <c r="B113" s="33"/>
      <c r="C113" s="19" t="s">
        <v>143</v>
      </c>
      <c r="D113" s="19" t="s">
        <v>260</v>
      </c>
      <c r="E113" s="8"/>
      <c r="F113" s="8"/>
      <c r="G113" s="159" t="s">
        <v>203</v>
      </c>
      <c r="H113" s="160"/>
      <c r="I113" s="160"/>
      <c r="J113" s="160"/>
      <c r="K113" s="160"/>
      <c r="L113" s="160"/>
      <c r="M113" s="160"/>
      <c r="N113" s="160"/>
      <c r="O113" s="160"/>
      <c r="P113" s="160"/>
      <c r="Q113" s="160"/>
      <c r="R113" s="160"/>
      <c r="S113" s="160"/>
      <c r="T113" s="161"/>
      <c r="U113" s="15"/>
      <c r="V113" s="15"/>
      <c r="W113" s="241" t="s">
        <v>361</v>
      </c>
      <c r="X113" s="242"/>
      <c r="Y113" s="282"/>
      <c r="Z113" s="282"/>
      <c r="AA113" s="258"/>
      <c r="AB113" s="259"/>
    </row>
    <row r="114" spans="1:28" ht="138.75" customHeight="1" thickBot="1" x14ac:dyDescent="0.3">
      <c r="A114" s="3">
        <f t="shared" si="1"/>
        <v>96</v>
      </c>
      <c r="B114" s="33"/>
      <c r="C114" s="19" t="s">
        <v>145</v>
      </c>
      <c r="D114" s="19" t="s">
        <v>263</v>
      </c>
      <c r="E114" s="8"/>
      <c r="F114" s="109"/>
      <c r="G114" s="140" t="s">
        <v>146</v>
      </c>
      <c r="H114" s="141"/>
      <c r="I114" s="141"/>
      <c r="J114" s="141"/>
      <c r="K114" s="141"/>
      <c r="L114" s="141"/>
      <c r="M114" s="141"/>
      <c r="N114" s="141"/>
      <c r="O114" s="141"/>
      <c r="P114" s="141"/>
      <c r="Q114" s="141"/>
      <c r="R114" s="141"/>
      <c r="S114" s="141"/>
      <c r="T114" s="142"/>
      <c r="U114" s="76"/>
      <c r="V114" s="15"/>
      <c r="W114" s="241" t="s">
        <v>360</v>
      </c>
      <c r="X114" s="242"/>
      <c r="Y114" s="282"/>
      <c r="Z114" s="282"/>
      <c r="AA114" s="258"/>
      <c r="AB114" s="259"/>
    </row>
    <row r="115" spans="1:28" ht="231.75" customHeight="1" x14ac:dyDescent="0.25">
      <c r="A115" s="3">
        <f t="shared" si="1"/>
        <v>97</v>
      </c>
      <c r="B115" s="33"/>
      <c r="C115" s="19" t="s">
        <v>147</v>
      </c>
      <c r="D115" s="19" t="s">
        <v>264</v>
      </c>
      <c r="E115" s="8"/>
      <c r="F115" s="8"/>
      <c r="G115" s="143" t="s">
        <v>148</v>
      </c>
      <c r="H115" s="144"/>
      <c r="I115" s="144"/>
      <c r="J115" s="144"/>
      <c r="K115" s="144"/>
      <c r="L115" s="144"/>
      <c r="M115" s="144"/>
      <c r="N115" s="144"/>
      <c r="O115" s="144"/>
      <c r="P115" s="144"/>
      <c r="Q115" s="144"/>
      <c r="R115" s="144"/>
      <c r="S115" s="144"/>
      <c r="T115" s="145"/>
      <c r="U115" s="15"/>
      <c r="V115" s="15"/>
      <c r="W115" s="241" t="s">
        <v>355</v>
      </c>
      <c r="X115" s="242"/>
      <c r="Y115" s="282"/>
      <c r="Z115" s="282"/>
      <c r="AA115" s="258"/>
      <c r="AB115" s="259"/>
    </row>
    <row r="116" spans="1:28" ht="213" customHeight="1" x14ac:dyDescent="0.25">
      <c r="A116" s="164">
        <f t="shared" si="1"/>
        <v>98</v>
      </c>
      <c r="B116" s="33"/>
      <c r="C116" s="166" t="s">
        <v>149</v>
      </c>
      <c r="D116" s="166" t="s">
        <v>267</v>
      </c>
      <c r="E116" s="8"/>
      <c r="F116" s="8"/>
      <c r="G116" s="134" t="s">
        <v>204</v>
      </c>
      <c r="H116" s="135"/>
      <c r="I116" s="135"/>
      <c r="J116" s="135"/>
      <c r="K116" s="135"/>
      <c r="L116" s="135"/>
      <c r="M116" s="135"/>
      <c r="N116" s="135"/>
      <c r="O116" s="135"/>
      <c r="P116" s="135"/>
      <c r="Q116" s="135"/>
      <c r="R116" s="135"/>
      <c r="S116" s="135"/>
      <c r="T116" s="136"/>
      <c r="U116" s="15"/>
      <c r="V116" s="15"/>
      <c r="W116" s="241" t="s">
        <v>359</v>
      </c>
      <c r="X116" s="242"/>
      <c r="Y116" s="282"/>
      <c r="Z116" s="282"/>
      <c r="AA116" s="258"/>
      <c r="AB116" s="259"/>
    </row>
    <row r="117" spans="1:28" ht="340.5" customHeight="1" x14ac:dyDescent="0.25">
      <c r="A117" s="165"/>
      <c r="B117" s="33"/>
      <c r="C117" s="167"/>
      <c r="D117" s="167"/>
      <c r="E117" s="8"/>
      <c r="F117" s="8"/>
      <c r="G117" s="134" t="s">
        <v>150</v>
      </c>
      <c r="H117" s="135"/>
      <c r="I117" s="135"/>
      <c r="J117" s="135"/>
      <c r="K117" s="135"/>
      <c r="L117" s="135"/>
      <c r="M117" s="135"/>
      <c r="N117" s="135"/>
      <c r="O117" s="135"/>
      <c r="P117" s="135"/>
      <c r="Q117" s="135"/>
      <c r="R117" s="135"/>
      <c r="S117" s="135"/>
      <c r="T117" s="136"/>
      <c r="U117" s="15"/>
      <c r="V117" s="15"/>
      <c r="W117" s="257"/>
      <c r="X117" s="258"/>
      <c r="Y117" s="258"/>
      <c r="Z117" s="258"/>
      <c r="AA117" s="258"/>
      <c r="AB117" s="259"/>
    </row>
    <row r="118" spans="1:28" ht="143.25" customHeight="1" x14ac:dyDescent="0.25">
      <c r="A118" s="3">
        <f>A116+1</f>
        <v>99</v>
      </c>
      <c r="B118" s="33"/>
      <c r="C118" s="19" t="s">
        <v>151</v>
      </c>
      <c r="D118" s="19" t="s">
        <v>271</v>
      </c>
      <c r="E118" s="8"/>
      <c r="F118" s="8"/>
      <c r="G118" s="134" t="s">
        <v>205</v>
      </c>
      <c r="H118" s="135"/>
      <c r="I118" s="135"/>
      <c r="J118" s="135"/>
      <c r="K118" s="135"/>
      <c r="L118" s="135"/>
      <c r="M118" s="135"/>
      <c r="N118" s="135"/>
      <c r="O118" s="135"/>
      <c r="P118" s="135"/>
      <c r="Q118" s="135"/>
      <c r="R118" s="135"/>
      <c r="S118" s="135"/>
      <c r="T118" s="136"/>
      <c r="U118" s="15"/>
      <c r="V118" s="15"/>
      <c r="W118" s="241" t="s">
        <v>358</v>
      </c>
      <c r="X118" s="242"/>
      <c r="Y118" s="282"/>
      <c r="Z118" s="282"/>
      <c r="AA118" s="258"/>
      <c r="AB118" s="259"/>
    </row>
    <row r="119" spans="1:28" ht="96.75" customHeight="1" x14ac:dyDescent="0.25">
      <c r="A119" s="3">
        <f>A118+1</f>
        <v>100</v>
      </c>
      <c r="B119" s="33"/>
      <c r="C119" s="19" t="s">
        <v>153</v>
      </c>
      <c r="D119" s="19" t="s">
        <v>271</v>
      </c>
      <c r="E119" s="26"/>
      <c r="F119" s="26"/>
      <c r="G119" s="134" t="s">
        <v>206</v>
      </c>
      <c r="H119" s="135"/>
      <c r="I119" s="135"/>
      <c r="J119" s="135"/>
      <c r="K119" s="135"/>
      <c r="L119" s="135"/>
      <c r="M119" s="135"/>
      <c r="N119" s="135"/>
      <c r="O119" s="135"/>
      <c r="P119" s="135"/>
      <c r="Q119" s="135"/>
      <c r="R119" s="135"/>
      <c r="S119" s="135"/>
      <c r="T119" s="136"/>
      <c r="U119" s="15"/>
      <c r="V119" s="15"/>
      <c r="W119" s="241" t="s">
        <v>357</v>
      </c>
      <c r="X119" s="242"/>
      <c r="Y119" s="282"/>
      <c r="Z119" s="282"/>
      <c r="AA119" s="258"/>
      <c r="AB119" s="259"/>
    </row>
    <row r="120" spans="1:28" ht="101.25" customHeight="1" x14ac:dyDescent="0.25">
      <c r="A120" s="3">
        <f t="shared" ref="A120:A125" si="2">A119+1</f>
        <v>101</v>
      </c>
      <c r="B120" s="33"/>
      <c r="C120" s="19" t="s">
        <v>155</v>
      </c>
      <c r="D120" s="19" t="s">
        <v>271</v>
      </c>
      <c r="E120" s="26"/>
      <c r="F120" s="26"/>
      <c r="G120" s="134" t="s">
        <v>207</v>
      </c>
      <c r="H120" s="135"/>
      <c r="I120" s="135"/>
      <c r="J120" s="135"/>
      <c r="K120" s="135"/>
      <c r="L120" s="135"/>
      <c r="M120" s="135"/>
      <c r="N120" s="135"/>
      <c r="O120" s="135"/>
      <c r="P120" s="135"/>
      <c r="Q120" s="135"/>
      <c r="R120" s="135"/>
      <c r="S120" s="135"/>
      <c r="T120" s="136"/>
      <c r="U120" s="15"/>
      <c r="V120" s="15"/>
      <c r="W120" s="257"/>
      <c r="X120" s="258"/>
      <c r="Y120" s="258"/>
      <c r="Z120" s="258"/>
      <c r="AA120" s="258"/>
      <c r="AB120" s="259"/>
    </row>
    <row r="121" spans="1:28" ht="66.75" customHeight="1" x14ac:dyDescent="0.25">
      <c r="A121" s="3">
        <f t="shared" si="2"/>
        <v>102</v>
      </c>
      <c r="B121" s="33"/>
      <c r="C121" s="19" t="s">
        <v>156</v>
      </c>
      <c r="D121" s="19" t="s">
        <v>269</v>
      </c>
      <c r="E121" s="26"/>
      <c r="F121" s="26"/>
      <c r="G121" s="134" t="s">
        <v>158</v>
      </c>
      <c r="H121" s="135"/>
      <c r="I121" s="135"/>
      <c r="J121" s="135"/>
      <c r="K121" s="135"/>
      <c r="L121" s="135"/>
      <c r="M121" s="135"/>
      <c r="N121" s="135"/>
      <c r="O121" s="135"/>
      <c r="P121" s="135"/>
      <c r="Q121" s="135"/>
      <c r="R121" s="135"/>
      <c r="S121" s="135"/>
      <c r="T121" s="136"/>
      <c r="U121" s="15"/>
      <c r="V121" s="15"/>
      <c r="W121" s="257"/>
      <c r="X121" s="258"/>
      <c r="Y121" s="258"/>
      <c r="Z121" s="258"/>
      <c r="AA121" s="258"/>
      <c r="AB121" s="259"/>
    </row>
    <row r="122" spans="1:28" ht="81.75" customHeight="1" x14ac:dyDescent="0.25">
      <c r="A122" s="3">
        <f t="shared" si="2"/>
        <v>103</v>
      </c>
      <c r="B122" s="33"/>
      <c r="C122" s="19" t="s">
        <v>157</v>
      </c>
      <c r="D122" s="19" t="s">
        <v>268</v>
      </c>
      <c r="E122" s="26"/>
      <c r="F122" s="26"/>
      <c r="G122" s="134" t="s">
        <v>159</v>
      </c>
      <c r="H122" s="135"/>
      <c r="I122" s="135"/>
      <c r="J122" s="135"/>
      <c r="K122" s="135"/>
      <c r="L122" s="135"/>
      <c r="M122" s="135"/>
      <c r="N122" s="135"/>
      <c r="O122" s="135"/>
      <c r="P122" s="135"/>
      <c r="Q122" s="135"/>
      <c r="R122" s="135"/>
      <c r="S122" s="135"/>
      <c r="T122" s="136"/>
      <c r="U122" s="15"/>
      <c r="V122" s="15"/>
      <c r="W122" s="257"/>
      <c r="X122" s="258"/>
      <c r="Y122" s="258"/>
      <c r="Z122" s="258"/>
      <c r="AA122" s="258"/>
      <c r="AB122" s="259"/>
    </row>
    <row r="123" spans="1:28" ht="103.5" customHeight="1" x14ac:dyDescent="0.25">
      <c r="A123" s="3">
        <f t="shared" si="2"/>
        <v>104</v>
      </c>
      <c r="B123" s="33"/>
      <c r="C123" s="19" t="s">
        <v>160</v>
      </c>
      <c r="D123" s="19" t="s">
        <v>270</v>
      </c>
      <c r="E123" s="26"/>
      <c r="F123" s="26"/>
      <c r="G123" s="134" t="s">
        <v>161</v>
      </c>
      <c r="H123" s="135"/>
      <c r="I123" s="135"/>
      <c r="J123" s="135"/>
      <c r="K123" s="135"/>
      <c r="L123" s="135"/>
      <c r="M123" s="135"/>
      <c r="N123" s="135"/>
      <c r="O123" s="135"/>
      <c r="P123" s="135"/>
      <c r="Q123" s="135"/>
      <c r="R123" s="135"/>
      <c r="S123" s="135"/>
      <c r="T123" s="136"/>
      <c r="U123" s="15"/>
      <c r="V123" s="15"/>
      <c r="W123" s="257"/>
      <c r="X123" s="258"/>
      <c r="Y123" s="258"/>
      <c r="Z123" s="258"/>
      <c r="AA123" s="258"/>
      <c r="AB123" s="259"/>
    </row>
    <row r="124" spans="1:28" ht="51" customHeight="1" x14ac:dyDescent="0.25">
      <c r="A124" s="3">
        <f t="shared" si="2"/>
        <v>105</v>
      </c>
      <c r="B124" s="33"/>
      <c r="C124" s="19" t="s">
        <v>162</v>
      </c>
      <c r="D124" s="19" t="s">
        <v>271</v>
      </c>
      <c r="E124" s="26"/>
      <c r="F124" s="26"/>
      <c r="G124" s="137" t="s">
        <v>163</v>
      </c>
      <c r="H124" s="138"/>
      <c r="I124" s="138"/>
      <c r="J124" s="138"/>
      <c r="K124" s="138"/>
      <c r="L124" s="138"/>
      <c r="M124" s="138"/>
      <c r="N124" s="138"/>
      <c r="O124" s="138"/>
      <c r="P124" s="138"/>
      <c r="Q124" s="138"/>
      <c r="R124" s="138"/>
      <c r="S124" s="138"/>
      <c r="T124" s="139"/>
      <c r="U124" s="15"/>
      <c r="V124" s="15"/>
      <c r="W124" s="257"/>
      <c r="X124" s="258"/>
      <c r="Y124" s="258"/>
      <c r="Z124" s="258"/>
      <c r="AA124" s="258"/>
      <c r="AB124" s="259"/>
    </row>
    <row r="125" spans="1:28" ht="56.25" customHeight="1" x14ac:dyDescent="0.25">
      <c r="A125" s="3">
        <f t="shared" si="2"/>
        <v>106</v>
      </c>
      <c r="B125" s="33"/>
      <c r="C125" s="19" t="s">
        <v>164</v>
      </c>
      <c r="D125" s="19" t="s">
        <v>271</v>
      </c>
      <c r="E125" s="26"/>
      <c r="F125" s="26"/>
      <c r="G125" s="137" t="s">
        <v>165</v>
      </c>
      <c r="H125" s="138"/>
      <c r="I125" s="138"/>
      <c r="J125" s="138"/>
      <c r="K125" s="138"/>
      <c r="L125" s="138"/>
      <c r="M125" s="138"/>
      <c r="N125" s="138"/>
      <c r="O125" s="138"/>
      <c r="P125" s="138"/>
      <c r="Q125" s="138"/>
      <c r="R125" s="138"/>
      <c r="S125" s="138"/>
      <c r="T125" s="139"/>
      <c r="U125" s="15"/>
      <c r="V125" s="15"/>
      <c r="W125" s="257"/>
      <c r="X125" s="258"/>
      <c r="Y125" s="258"/>
      <c r="Z125" s="258"/>
      <c r="AA125" s="258"/>
      <c r="AB125" s="259"/>
    </row>
    <row r="126" spans="1:28" ht="79.5" customHeight="1" x14ac:dyDescent="0.25">
      <c r="A126" s="73">
        <f t="shared" ref="A126" si="3">A125+1</f>
        <v>107</v>
      </c>
      <c r="B126" s="74"/>
      <c r="C126" s="113" t="s">
        <v>166</v>
      </c>
      <c r="D126" s="113" t="s">
        <v>266</v>
      </c>
      <c r="E126" s="111"/>
      <c r="F126" s="111"/>
      <c r="G126" s="148" t="s">
        <v>265</v>
      </c>
      <c r="H126" s="149"/>
      <c r="I126" s="149"/>
      <c r="J126" s="149"/>
      <c r="K126" s="149"/>
      <c r="L126" s="149"/>
      <c r="M126" s="149"/>
      <c r="N126" s="149"/>
      <c r="O126" s="149"/>
      <c r="P126" s="149"/>
      <c r="Q126" s="149"/>
      <c r="R126" s="149"/>
      <c r="S126" s="149"/>
      <c r="T126" s="150"/>
      <c r="U126" s="71"/>
      <c r="V126" s="71"/>
      <c r="W126" s="241" t="s">
        <v>356</v>
      </c>
      <c r="X126" s="242"/>
      <c r="Y126" s="282"/>
      <c r="Z126" s="282"/>
      <c r="AA126" s="258"/>
      <c r="AB126" s="259"/>
    </row>
    <row r="127" spans="1:28" ht="409.6" customHeight="1" x14ac:dyDescent="0.25">
      <c r="A127" s="61">
        <v>108</v>
      </c>
      <c r="B127" s="33"/>
      <c r="C127" s="19" t="s">
        <v>352</v>
      </c>
      <c r="D127" s="19" t="s">
        <v>353</v>
      </c>
      <c r="E127" s="125"/>
      <c r="F127" s="125"/>
      <c r="G127" s="125"/>
      <c r="H127" s="125"/>
      <c r="I127" s="15"/>
      <c r="J127" s="15"/>
      <c r="K127" s="15"/>
      <c r="L127" s="15"/>
      <c r="M127" s="15"/>
      <c r="N127" s="15"/>
      <c r="O127" s="15"/>
      <c r="P127" s="15"/>
      <c r="Q127" s="15"/>
      <c r="R127" s="15"/>
      <c r="S127" s="15"/>
      <c r="T127" s="15"/>
      <c r="U127" s="15"/>
      <c r="V127" s="288" t="s">
        <v>354</v>
      </c>
      <c r="W127" s="289"/>
      <c r="X127" s="289"/>
      <c r="Y127" s="265"/>
      <c r="Z127" s="265"/>
      <c r="AA127" s="265"/>
      <c r="AB127" s="266"/>
    </row>
  </sheetData>
  <mergeCells count="134">
    <mergeCell ref="V127:X127"/>
    <mergeCell ref="W114:X114"/>
    <mergeCell ref="W113:X113"/>
    <mergeCell ref="W112:X112"/>
    <mergeCell ref="W115:X115"/>
    <mergeCell ref="W116:X116"/>
    <mergeCell ref="W118:X118"/>
    <mergeCell ref="W119:X119"/>
    <mergeCell ref="W126:X126"/>
    <mergeCell ref="W84:X84"/>
    <mergeCell ref="W92:X92"/>
    <mergeCell ref="W96:X96"/>
    <mergeCell ref="W106:X106"/>
    <mergeCell ref="W107:X107"/>
    <mergeCell ref="W108:X108"/>
    <mergeCell ref="W109:X109"/>
    <mergeCell ref="W110:X110"/>
    <mergeCell ref="W111:X111"/>
    <mergeCell ref="W35:X35"/>
    <mergeCell ref="W42:X42"/>
    <mergeCell ref="W43:X43"/>
    <mergeCell ref="W45:X45"/>
    <mergeCell ref="W48:X48"/>
    <mergeCell ref="W49:X49"/>
    <mergeCell ref="W50:X50"/>
    <mergeCell ref="W52:X52"/>
    <mergeCell ref="W54:X54"/>
    <mergeCell ref="W56:X56"/>
    <mergeCell ref="W57:X57"/>
    <mergeCell ref="W58:X58"/>
    <mergeCell ref="W59:X59"/>
    <mergeCell ref="W60:X60"/>
    <mergeCell ref="W64:X64"/>
    <mergeCell ref="W65:X65"/>
    <mergeCell ref="W66:X66"/>
    <mergeCell ref="W70:X70"/>
    <mergeCell ref="W71:X71"/>
    <mergeCell ref="W73:X73"/>
    <mergeCell ref="W74:X74"/>
    <mergeCell ref="W75:X75"/>
    <mergeCell ref="W76:X76"/>
    <mergeCell ref="W77:X77"/>
    <mergeCell ref="W78:X78"/>
    <mergeCell ref="W81:X81"/>
    <mergeCell ref="W82:X82"/>
    <mergeCell ref="W83:X83"/>
    <mergeCell ref="C83:D83"/>
    <mergeCell ref="U87:V87"/>
    <mergeCell ref="U90:V90"/>
    <mergeCell ref="U89:V89"/>
    <mergeCell ref="U86:V86"/>
    <mergeCell ref="U88:V88"/>
    <mergeCell ref="E89:F89"/>
    <mergeCell ref="E88:F88"/>
    <mergeCell ref="E87:F87"/>
    <mergeCell ref="E86:F86"/>
    <mergeCell ref="C84:D84"/>
    <mergeCell ref="A1:V1"/>
    <mergeCell ref="A2:V2"/>
    <mergeCell ref="A3:V3"/>
    <mergeCell ref="O5:P5"/>
    <mergeCell ref="G5:H5"/>
    <mergeCell ref="S5:T5"/>
    <mergeCell ref="Q5:R5"/>
    <mergeCell ref="A4:V4"/>
    <mergeCell ref="U5:V5"/>
    <mergeCell ref="I5:J5"/>
    <mergeCell ref="K5:L5"/>
    <mergeCell ref="M5:N5"/>
    <mergeCell ref="E5:F5"/>
    <mergeCell ref="A116:A117"/>
    <mergeCell ref="C116:C117"/>
    <mergeCell ref="D116:D117"/>
    <mergeCell ref="E94:F94"/>
    <mergeCell ref="G106:T106"/>
    <mergeCell ref="D102:E102"/>
    <mergeCell ref="G107:T107"/>
    <mergeCell ref="G108:T108"/>
    <mergeCell ref="E7:F7"/>
    <mergeCell ref="G7:H7"/>
    <mergeCell ref="Q7:R7"/>
    <mergeCell ref="M7:N7"/>
    <mergeCell ref="E90:F90"/>
    <mergeCell ref="G10:T15"/>
    <mergeCell ref="G41:T41"/>
    <mergeCell ref="G40:T40"/>
    <mergeCell ref="G53:S53"/>
    <mergeCell ref="A10:F10"/>
    <mergeCell ref="G35:T35"/>
    <mergeCell ref="G74:T74"/>
    <mergeCell ref="G68:T69"/>
    <mergeCell ref="G52:T52"/>
    <mergeCell ref="G92:T92"/>
    <mergeCell ref="C66:D66"/>
    <mergeCell ref="G126:T126"/>
    <mergeCell ref="D97:E97"/>
    <mergeCell ref="D98:E98"/>
    <mergeCell ref="D99:E99"/>
    <mergeCell ref="D100:E100"/>
    <mergeCell ref="D101:E101"/>
    <mergeCell ref="D103:E103"/>
    <mergeCell ref="G118:T118"/>
    <mergeCell ref="G119:T119"/>
    <mergeCell ref="G120:T120"/>
    <mergeCell ref="G111:T111"/>
    <mergeCell ref="G112:T112"/>
    <mergeCell ref="G113:T113"/>
    <mergeCell ref="G114:T114"/>
    <mergeCell ref="E104:F104"/>
    <mergeCell ref="E105:F105"/>
    <mergeCell ref="G96:T97"/>
    <mergeCell ref="W5:AB5"/>
    <mergeCell ref="G122:T122"/>
    <mergeCell ref="G123:T123"/>
    <mergeCell ref="G124:T124"/>
    <mergeCell ref="G125:T125"/>
    <mergeCell ref="G109:T109"/>
    <mergeCell ref="G110:T110"/>
    <mergeCell ref="G121:T121"/>
    <mergeCell ref="G115:T115"/>
    <mergeCell ref="G116:T116"/>
    <mergeCell ref="G117:T117"/>
    <mergeCell ref="I7:J7"/>
    <mergeCell ref="G86:T90"/>
    <mergeCell ref="O7:P7"/>
    <mergeCell ref="U7:V7"/>
    <mergeCell ref="U91:V91"/>
    <mergeCell ref="S7:T7"/>
    <mergeCell ref="D8:T8"/>
    <mergeCell ref="K7:L7"/>
    <mergeCell ref="U105:V105"/>
    <mergeCell ref="U104:V104"/>
    <mergeCell ref="U94:V94"/>
    <mergeCell ref="E91:F91"/>
  </mergeCells>
  <printOptions horizontalCentered="1"/>
  <pageMargins left="0.28999999999999998" right="0.18" top="0.56000000000000005" bottom="0.43" header="0.23" footer="0.42"/>
  <pageSetup paperSize="5" scale="52" fitToHeight="37" orientation="landscape" r:id="rId1"/>
  <headerFooter>
    <oddFooter>&amp;C&amp;16UE-220053 et al Joint Issues List (September 2022)&amp;R&amp;16&amp;A Page &amp;P of &amp;N</oddFooter>
  </headerFooter>
  <rowBreaks count="7" manualBreakCount="7">
    <brk id="31" max="23" man="1"/>
    <brk id="43" max="23" man="1"/>
    <brk id="50" max="23" man="1"/>
    <brk id="60" max="23" man="1"/>
    <brk id="81" max="23" man="1"/>
    <brk id="93" max="23" man="1"/>
    <brk id="103"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52"/>
  <sheetViews>
    <sheetView tabSelected="1" view="pageBreakPreview" zoomScale="60" zoomScaleNormal="85" workbookViewId="0">
      <selection sqref="A1:V1"/>
    </sheetView>
  </sheetViews>
  <sheetFormatPr defaultColWidth="9.28515625" defaultRowHeight="15.75" x14ac:dyDescent="0.25"/>
  <cols>
    <col min="1" max="1" width="6" style="2" customWidth="1"/>
    <col min="2" max="2" width="7" style="77" bestFit="1" customWidth="1"/>
    <col min="3" max="3" width="29.7109375" style="48" customWidth="1"/>
    <col min="4" max="4" width="59.85546875" style="2" customWidth="1"/>
    <col min="5" max="5" width="14.85546875" style="112" bestFit="1" customWidth="1"/>
    <col min="6" max="6" width="15.5703125" style="112" bestFit="1" customWidth="1"/>
    <col min="7" max="20" width="8.28515625" style="2" customWidth="1"/>
    <col min="21" max="21" width="16.7109375" style="2" customWidth="1"/>
    <col min="22" max="22" width="16" style="2" customWidth="1"/>
    <col min="23" max="23" width="13.5703125" style="2" customWidth="1"/>
    <col min="24" max="24" width="16.42578125" style="2" customWidth="1"/>
    <col min="25" max="26" width="9.28515625" style="2" hidden="1" customWidth="1"/>
    <col min="27" max="27" width="14.28515625" style="2" hidden="1" customWidth="1"/>
    <col min="28" max="16384" width="9.28515625" style="2"/>
  </cols>
  <sheetData>
    <row r="1" spans="1:27" ht="15.75" customHeight="1" x14ac:dyDescent="0.25">
      <c r="A1" s="146" t="s">
        <v>96</v>
      </c>
      <c r="B1" s="146"/>
      <c r="C1" s="146"/>
      <c r="D1" s="146"/>
      <c r="E1" s="146"/>
      <c r="F1" s="146"/>
      <c r="G1" s="146"/>
      <c r="H1" s="146"/>
      <c r="I1" s="146"/>
      <c r="J1" s="146"/>
      <c r="K1" s="146"/>
      <c r="L1" s="146"/>
      <c r="M1" s="146"/>
      <c r="N1" s="146"/>
      <c r="O1" s="146"/>
      <c r="P1" s="146"/>
      <c r="Q1" s="146"/>
      <c r="R1" s="146"/>
      <c r="S1" s="146"/>
      <c r="T1" s="146"/>
      <c r="U1" s="146"/>
      <c r="V1" s="146"/>
    </row>
    <row r="2" spans="1:27" x14ac:dyDescent="0.25">
      <c r="A2" s="133" t="s">
        <v>50</v>
      </c>
      <c r="B2" s="133"/>
      <c r="C2" s="133"/>
      <c r="D2" s="133"/>
      <c r="E2" s="133"/>
      <c r="F2" s="133"/>
      <c r="G2" s="133"/>
      <c r="H2" s="133"/>
      <c r="I2" s="133"/>
      <c r="J2" s="133"/>
      <c r="K2" s="133"/>
      <c r="L2" s="133"/>
      <c r="M2" s="133"/>
      <c r="N2" s="133"/>
      <c r="O2" s="133"/>
      <c r="P2" s="133"/>
      <c r="Q2" s="133"/>
      <c r="R2" s="133"/>
      <c r="S2" s="133"/>
      <c r="T2" s="133"/>
      <c r="U2" s="133"/>
      <c r="V2" s="133"/>
    </row>
    <row r="3" spans="1:27" ht="15.75" customHeight="1" x14ac:dyDescent="0.25">
      <c r="A3" s="204" t="s">
        <v>377</v>
      </c>
      <c r="B3" s="204"/>
      <c r="C3" s="204"/>
      <c r="D3" s="204"/>
      <c r="E3" s="204"/>
      <c r="F3" s="204"/>
      <c r="G3" s="204"/>
      <c r="H3" s="204"/>
      <c r="I3" s="204"/>
      <c r="J3" s="204"/>
      <c r="K3" s="204"/>
      <c r="L3" s="204"/>
      <c r="M3" s="204"/>
      <c r="N3" s="204"/>
      <c r="O3" s="204"/>
      <c r="P3" s="204"/>
      <c r="Q3" s="204"/>
      <c r="R3" s="204"/>
      <c r="S3" s="204"/>
      <c r="T3" s="204"/>
      <c r="U3" s="204"/>
      <c r="V3" s="204"/>
    </row>
    <row r="4" spans="1:27" x14ac:dyDescent="0.25">
      <c r="A4" s="205"/>
      <c r="B4" s="205"/>
      <c r="C4" s="205"/>
      <c r="D4" s="205"/>
      <c r="E4" s="205"/>
      <c r="F4" s="205"/>
      <c r="G4" s="205"/>
      <c r="H4" s="205"/>
      <c r="I4" s="205"/>
      <c r="J4" s="205"/>
      <c r="K4" s="205"/>
      <c r="L4" s="205"/>
      <c r="M4" s="205"/>
      <c r="N4" s="205"/>
      <c r="O4" s="205"/>
      <c r="P4" s="205"/>
      <c r="Q4" s="205"/>
      <c r="R4" s="205"/>
      <c r="S4" s="205"/>
      <c r="T4" s="205"/>
      <c r="U4" s="205"/>
      <c r="V4" s="205"/>
    </row>
    <row r="5" spans="1:27" s="6" customFormat="1" ht="50.25" customHeight="1" x14ac:dyDescent="0.25">
      <c r="A5" s="3"/>
      <c r="B5" s="4" t="s">
        <v>51</v>
      </c>
      <c r="C5" s="5" t="s">
        <v>0</v>
      </c>
      <c r="D5" s="34" t="s">
        <v>24</v>
      </c>
      <c r="E5" s="146" t="s">
        <v>17</v>
      </c>
      <c r="F5" s="146"/>
      <c r="G5" s="201" t="s">
        <v>1</v>
      </c>
      <c r="H5" s="202"/>
      <c r="I5" s="182" t="s">
        <v>78</v>
      </c>
      <c r="J5" s="203"/>
      <c r="K5" s="201" t="s">
        <v>2</v>
      </c>
      <c r="L5" s="202"/>
      <c r="M5" s="172" t="s">
        <v>95</v>
      </c>
      <c r="N5" s="172"/>
      <c r="O5" s="172" t="s">
        <v>94</v>
      </c>
      <c r="P5" s="172"/>
      <c r="Q5" s="172" t="s">
        <v>79</v>
      </c>
      <c r="R5" s="172"/>
      <c r="S5" s="182" t="s">
        <v>130</v>
      </c>
      <c r="T5" s="203"/>
      <c r="U5" s="201" t="s">
        <v>327</v>
      </c>
      <c r="V5" s="267"/>
      <c r="W5" s="201" t="s">
        <v>301</v>
      </c>
      <c r="X5" s="267"/>
      <c r="Y5" s="290"/>
      <c r="Z5" s="290"/>
      <c r="AA5" s="291"/>
    </row>
    <row r="6" spans="1:27" s="6" customFormat="1" x14ac:dyDescent="0.25">
      <c r="A6" s="3"/>
      <c r="B6" s="4" t="s">
        <v>20</v>
      </c>
      <c r="C6" s="5"/>
      <c r="D6" s="34"/>
      <c r="E6" s="3" t="s">
        <v>21</v>
      </c>
      <c r="F6" s="3" t="s">
        <v>22</v>
      </c>
      <c r="G6" s="35" t="s">
        <v>21</v>
      </c>
      <c r="H6" s="3" t="s">
        <v>22</v>
      </c>
      <c r="I6" s="3" t="s">
        <v>21</v>
      </c>
      <c r="J6" s="3" t="s">
        <v>22</v>
      </c>
      <c r="K6" s="3" t="s">
        <v>21</v>
      </c>
      <c r="L6" s="3" t="s">
        <v>22</v>
      </c>
      <c r="M6" s="3" t="s">
        <v>21</v>
      </c>
      <c r="N6" s="3" t="s">
        <v>22</v>
      </c>
      <c r="O6" s="3" t="s">
        <v>21</v>
      </c>
      <c r="P6" s="3" t="s">
        <v>22</v>
      </c>
      <c r="Q6" s="3" t="s">
        <v>21</v>
      </c>
      <c r="R6" s="3" t="s">
        <v>22</v>
      </c>
      <c r="S6" s="3" t="s">
        <v>21</v>
      </c>
      <c r="T6" s="3" t="s">
        <v>22</v>
      </c>
      <c r="U6" s="3" t="s">
        <v>21</v>
      </c>
      <c r="V6" s="129" t="s">
        <v>22</v>
      </c>
      <c r="W6" s="130"/>
      <c r="X6" s="255"/>
      <c r="Y6" s="255"/>
      <c r="Z6" s="255"/>
      <c r="AA6" s="256"/>
    </row>
    <row r="7" spans="1:27" s="6" customFormat="1" x14ac:dyDescent="0.25">
      <c r="A7" s="3"/>
      <c r="B7" s="4"/>
      <c r="C7" s="5"/>
      <c r="D7" s="34"/>
      <c r="E7" s="146" t="s">
        <v>30</v>
      </c>
      <c r="F7" s="146"/>
      <c r="G7" s="182" t="s">
        <v>30</v>
      </c>
      <c r="H7" s="203"/>
      <c r="I7" s="182" t="s">
        <v>30</v>
      </c>
      <c r="J7" s="203"/>
      <c r="K7" s="182" t="s">
        <v>30</v>
      </c>
      <c r="L7" s="203"/>
      <c r="M7" s="182" t="s">
        <v>30</v>
      </c>
      <c r="N7" s="203"/>
      <c r="O7" s="182" t="s">
        <v>30</v>
      </c>
      <c r="P7" s="203"/>
      <c r="Q7" s="182" t="s">
        <v>30</v>
      </c>
      <c r="R7" s="203"/>
      <c r="S7" s="182" t="s">
        <v>30</v>
      </c>
      <c r="T7" s="203"/>
      <c r="U7" s="182" t="s">
        <v>30</v>
      </c>
      <c r="V7" s="268"/>
      <c r="W7" s="130"/>
      <c r="X7" s="255"/>
      <c r="Y7" s="255"/>
      <c r="Z7" s="255"/>
      <c r="AA7" s="256"/>
    </row>
    <row r="8" spans="1:27" s="6" customFormat="1" ht="69" customHeight="1" x14ac:dyDescent="0.25">
      <c r="A8" s="36"/>
      <c r="B8" s="37"/>
      <c r="C8" s="37"/>
      <c r="D8" s="135" t="s">
        <v>169</v>
      </c>
      <c r="E8" s="135"/>
      <c r="F8" s="135"/>
      <c r="G8" s="135"/>
      <c r="H8" s="135"/>
      <c r="I8" s="135"/>
      <c r="J8" s="135"/>
      <c r="K8" s="135"/>
      <c r="L8" s="135"/>
      <c r="M8" s="135"/>
      <c r="N8" s="135"/>
      <c r="O8" s="135"/>
      <c r="P8" s="135"/>
      <c r="Q8" s="135"/>
      <c r="R8" s="135"/>
      <c r="S8" s="135"/>
      <c r="T8" s="135"/>
      <c r="U8" s="3"/>
      <c r="V8" s="129"/>
      <c r="W8" s="130"/>
      <c r="X8" s="255"/>
      <c r="Y8" s="255"/>
      <c r="Z8" s="255"/>
      <c r="AA8" s="256"/>
    </row>
    <row r="9" spans="1:27" s="6" customFormat="1" x14ac:dyDescent="0.25">
      <c r="A9" s="38"/>
      <c r="B9" s="39"/>
      <c r="C9" s="39"/>
      <c r="D9" s="39"/>
      <c r="E9" s="9"/>
      <c r="F9" s="9"/>
      <c r="G9" s="39"/>
      <c r="H9" s="39"/>
      <c r="I9" s="39"/>
      <c r="J9" s="39"/>
      <c r="K9" s="39"/>
      <c r="L9" s="39"/>
      <c r="M9" s="39"/>
      <c r="N9" s="39"/>
      <c r="O9" s="39"/>
      <c r="P9" s="39"/>
      <c r="Q9" s="39"/>
      <c r="R9" s="39"/>
      <c r="S9" s="39"/>
      <c r="T9" s="39"/>
      <c r="U9" s="9"/>
      <c r="V9" s="38"/>
      <c r="W9" s="130"/>
      <c r="X9" s="255"/>
      <c r="Y9" s="255"/>
      <c r="Z9" s="255"/>
      <c r="AA9" s="256"/>
    </row>
    <row r="10" spans="1:27" s="6" customFormat="1" ht="19.5" thickBot="1" x14ac:dyDescent="0.3">
      <c r="A10" s="194" t="s">
        <v>71</v>
      </c>
      <c r="B10" s="195"/>
      <c r="C10" s="195"/>
      <c r="D10" s="195"/>
      <c r="E10" s="195"/>
      <c r="F10" s="195"/>
      <c r="G10" s="40"/>
      <c r="H10" s="40"/>
      <c r="I10" s="40"/>
      <c r="J10" s="40"/>
      <c r="K10" s="40"/>
      <c r="L10" s="40"/>
      <c r="M10" s="40"/>
      <c r="N10" s="40"/>
      <c r="O10" s="40"/>
      <c r="P10" s="40"/>
      <c r="Q10" s="40"/>
      <c r="R10" s="40"/>
      <c r="S10" s="40"/>
      <c r="T10" s="40"/>
      <c r="U10" s="41"/>
      <c r="V10" s="269"/>
      <c r="W10" s="130"/>
      <c r="X10" s="255"/>
      <c r="Y10" s="255"/>
      <c r="Z10" s="255"/>
      <c r="AA10" s="256"/>
    </row>
    <row r="11" spans="1:27" ht="63.75" customHeight="1" x14ac:dyDescent="0.25">
      <c r="A11" s="3">
        <f>1</f>
        <v>1</v>
      </c>
      <c r="B11" s="10">
        <v>1</v>
      </c>
      <c r="C11" s="17" t="s">
        <v>52</v>
      </c>
      <c r="D11" s="12" t="s">
        <v>175</v>
      </c>
      <c r="E11" s="13">
        <v>4335</v>
      </c>
      <c r="F11" s="13">
        <v>446796</v>
      </c>
      <c r="G11" s="176" t="s">
        <v>168</v>
      </c>
      <c r="H11" s="177"/>
      <c r="I11" s="177"/>
      <c r="J11" s="177"/>
      <c r="K11" s="177"/>
      <c r="L11" s="177"/>
      <c r="M11" s="177"/>
      <c r="N11" s="177"/>
      <c r="O11" s="177"/>
      <c r="P11" s="177"/>
      <c r="Q11" s="177"/>
      <c r="R11" s="177"/>
      <c r="S11" s="177"/>
      <c r="T11" s="199"/>
      <c r="U11" s="13"/>
      <c r="V11" s="82"/>
      <c r="W11" s="257"/>
      <c r="X11" s="258"/>
      <c r="Y11" s="258"/>
      <c r="Z11" s="258"/>
      <c r="AA11" s="259"/>
    </row>
    <row r="12" spans="1:27" ht="72.75" customHeight="1" x14ac:dyDescent="0.25">
      <c r="A12" s="3">
        <f t="shared" ref="A12:A31" si="0">1+A11</f>
        <v>2</v>
      </c>
      <c r="B12" s="42">
        <v>1.01</v>
      </c>
      <c r="C12" s="17" t="s">
        <v>4</v>
      </c>
      <c r="D12" s="12" t="s">
        <v>176</v>
      </c>
      <c r="E12" s="13">
        <v>19.56502303885167</v>
      </c>
      <c r="F12" s="13">
        <v>227</v>
      </c>
      <c r="G12" s="179"/>
      <c r="H12" s="180"/>
      <c r="I12" s="180"/>
      <c r="J12" s="180"/>
      <c r="K12" s="180"/>
      <c r="L12" s="180"/>
      <c r="M12" s="180"/>
      <c r="N12" s="180"/>
      <c r="O12" s="180"/>
      <c r="P12" s="180"/>
      <c r="Q12" s="180"/>
      <c r="R12" s="180"/>
      <c r="S12" s="180"/>
      <c r="T12" s="200"/>
      <c r="U12" s="13"/>
      <c r="V12" s="82"/>
      <c r="W12" s="257"/>
      <c r="X12" s="258"/>
      <c r="Y12" s="258"/>
      <c r="Z12" s="258"/>
      <c r="AA12" s="259"/>
    </row>
    <row r="13" spans="1:27" ht="45.75" customHeight="1" x14ac:dyDescent="0.25">
      <c r="A13" s="3">
        <f t="shared" si="0"/>
        <v>3</v>
      </c>
      <c r="B13" s="42">
        <v>1.02</v>
      </c>
      <c r="C13" s="17" t="s">
        <v>18</v>
      </c>
      <c r="D13" s="43" t="s">
        <v>53</v>
      </c>
      <c r="E13" s="13">
        <v>8.6189528805513976E-2</v>
      </c>
      <c r="F13" s="13">
        <v>1</v>
      </c>
      <c r="G13" s="179"/>
      <c r="H13" s="180"/>
      <c r="I13" s="180"/>
      <c r="J13" s="180"/>
      <c r="K13" s="180"/>
      <c r="L13" s="180"/>
      <c r="M13" s="180"/>
      <c r="N13" s="180"/>
      <c r="O13" s="180"/>
      <c r="P13" s="180"/>
      <c r="Q13" s="180"/>
      <c r="R13" s="180"/>
      <c r="S13" s="180"/>
      <c r="T13" s="200"/>
      <c r="U13" s="13"/>
      <c r="V13" s="82"/>
      <c r="W13" s="257"/>
      <c r="X13" s="258"/>
      <c r="Y13" s="258"/>
      <c r="Z13" s="258"/>
      <c r="AA13" s="259"/>
    </row>
    <row r="14" spans="1:27" ht="55.5" customHeight="1" x14ac:dyDescent="0.25">
      <c r="A14" s="3">
        <f t="shared" si="0"/>
        <v>4</v>
      </c>
      <c r="B14" s="42">
        <v>1.03</v>
      </c>
      <c r="C14" s="17" t="s">
        <v>5</v>
      </c>
      <c r="D14" s="43" t="s">
        <v>75</v>
      </c>
      <c r="E14" s="13">
        <v>-13.790324608882237</v>
      </c>
      <c r="F14" s="13">
        <v>-160</v>
      </c>
      <c r="G14" s="179"/>
      <c r="H14" s="180"/>
      <c r="I14" s="180"/>
      <c r="J14" s="180"/>
      <c r="K14" s="180"/>
      <c r="L14" s="180"/>
      <c r="M14" s="180"/>
      <c r="N14" s="180"/>
      <c r="O14" s="180"/>
      <c r="P14" s="180"/>
      <c r="Q14" s="180"/>
      <c r="R14" s="180"/>
      <c r="S14" s="180"/>
      <c r="T14" s="200"/>
      <c r="U14" s="13"/>
      <c r="V14" s="82"/>
      <c r="W14" s="257"/>
      <c r="X14" s="258"/>
      <c r="Y14" s="258"/>
      <c r="Z14" s="258"/>
      <c r="AA14" s="259"/>
    </row>
    <row r="15" spans="1:27" ht="31.5" x14ac:dyDescent="0.25">
      <c r="A15" s="3">
        <f t="shared" si="0"/>
        <v>5</v>
      </c>
      <c r="B15" s="42">
        <v>2.0099999999999998</v>
      </c>
      <c r="C15" s="17" t="s">
        <v>32</v>
      </c>
      <c r="D15" s="43" t="s">
        <v>25</v>
      </c>
      <c r="E15" s="13">
        <v>-1.0457163355452219</v>
      </c>
      <c r="F15" s="13">
        <v>0</v>
      </c>
      <c r="G15" s="179"/>
      <c r="H15" s="180"/>
      <c r="I15" s="180"/>
      <c r="J15" s="180"/>
      <c r="K15" s="180"/>
      <c r="L15" s="180"/>
      <c r="M15" s="180"/>
      <c r="N15" s="180"/>
      <c r="O15" s="180"/>
      <c r="P15" s="180"/>
      <c r="Q15" s="180"/>
      <c r="R15" s="180"/>
      <c r="S15" s="180"/>
      <c r="T15" s="200"/>
      <c r="U15" s="13"/>
      <c r="V15" s="82"/>
      <c r="W15" s="257"/>
      <c r="X15" s="258"/>
      <c r="Y15" s="258"/>
      <c r="Z15" s="258"/>
      <c r="AA15" s="259"/>
    </row>
    <row r="16" spans="1:27" ht="31.5" x14ac:dyDescent="0.25">
      <c r="A16" s="3">
        <f t="shared" si="0"/>
        <v>6</v>
      </c>
      <c r="B16" s="42">
        <v>2.0199999999999996</v>
      </c>
      <c r="C16" s="17" t="s">
        <v>33</v>
      </c>
      <c r="D16" s="12" t="s">
        <v>177</v>
      </c>
      <c r="E16" s="13">
        <v>1.0457163355452219</v>
      </c>
      <c r="F16" s="13">
        <v>0</v>
      </c>
      <c r="G16" s="179"/>
      <c r="H16" s="180"/>
      <c r="I16" s="180"/>
      <c r="J16" s="180"/>
      <c r="K16" s="180"/>
      <c r="L16" s="180"/>
      <c r="M16" s="180"/>
      <c r="N16" s="180"/>
      <c r="O16" s="180"/>
      <c r="P16" s="180"/>
      <c r="Q16" s="180"/>
      <c r="R16" s="180"/>
      <c r="S16" s="180"/>
      <c r="T16" s="200"/>
      <c r="U16" s="13"/>
      <c r="V16" s="82"/>
      <c r="W16" s="257"/>
      <c r="X16" s="258"/>
      <c r="Y16" s="258"/>
      <c r="Z16" s="258"/>
      <c r="AA16" s="259"/>
    </row>
    <row r="17" spans="1:27" ht="31.5" x14ac:dyDescent="0.25">
      <c r="A17" s="3">
        <f t="shared" si="0"/>
        <v>7</v>
      </c>
      <c r="B17" s="42">
        <v>2.0299999999999994</v>
      </c>
      <c r="C17" s="17" t="s">
        <v>54</v>
      </c>
      <c r="D17" s="12" t="s">
        <v>178</v>
      </c>
      <c r="E17" s="13">
        <v>2005.6839315757356</v>
      </c>
      <c r="F17" s="13">
        <v>0</v>
      </c>
      <c r="G17" s="179"/>
      <c r="H17" s="180"/>
      <c r="I17" s="180"/>
      <c r="J17" s="180"/>
      <c r="K17" s="180"/>
      <c r="L17" s="180"/>
      <c r="M17" s="180"/>
      <c r="N17" s="180"/>
      <c r="O17" s="180"/>
      <c r="P17" s="180"/>
      <c r="Q17" s="180"/>
      <c r="R17" s="180"/>
      <c r="S17" s="180"/>
      <c r="T17" s="200"/>
      <c r="U17" s="13"/>
      <c r="V17" s="82"/>
      <c r="W17" s="257"/>
      <c r="X17" s="258"/>
      <c r="Y17" s="258"/>
      <c r="Z17" s="258"/>
      <c r="AA17" s="259"/>
    </row>
    <row r="18" spans="1:27" ht="63" x14ac:dyDescent="0.25">
      <c r="A18" s="3">
        <f t="shared" si="0"/>
        <v>8</v>
      </c>
      <c r="B18" s="42">
        <v>2.0399999999999991</v>
      </c>
      <c r="C18" s="17" t="s">
        <v>6</v>
      </c>
      <c r="D18" s="12" t="s">
        <v>179</v>
      </c>
      <c r="E18" s="13">
        <v>9.4114470199069977</v>
      </c>
      <c r="F18" s="13">
        <v>0</v>
      </c>
      <c r="G18" s="179"/>
      <c r="H18" s="180"/>
      <c r="I18" s="180"/>
      <c r="J18" s="180"/>
      <c r="K18" s="180"/>
      <c r="L18" s="180"/>
      <c r="M18" s="180"/>
      <c r="N18" s="180"/>
      <c r="O18" s="180"/>
      <c r="P18" s="180"/>
      <c r="Q18" s="180"/>
      <c r="R18" s="180"/>
      <c r="S18" s="180"/>
      <c r="T18" s="200"/>
      <c r="U18" s="13"/>
      <c r="V18" s="82"/>
      <c r="W18" s="257"/>
      <c r="X18" s="258"/>
      <c r="Y18" s="258"/>
      <c r="Z18" s="258"/>
      <c r="AA18" s="259"/>
    </row>
    <row r="19" spans="1:27" ht="47.25" x14ac:dyDescent="0.25">
      <c r="A19" s="3">
        <f t="shared" si="0"/>
        <v>9</v>
      </c>
      <c r="B19" s="42">
        <v>2.0499999999999989</v>
      </c>
      <c r="C19" s="17" t="s">
        <v>7</v>
      </c>
      <c r="D19" s="43" t="s">
        <v>29</v>
      </c>
      <c r="E19" s="13">
        <v>-47.057235099534985</v>
      </c>
      <c r="F19" s="13">
        <v>0</v>
      </c>
      <c r="G19" s="179"/>
      <c r="H19" s="180"/>
      <c r="I19" s="180"/>
      <c r="J19" s="180"/>
      <c r="K19" s="180"/>
      <c r="L19" s="180"/>
      <c r="M19" s="180"/>
      <c r="N19" s="180"/>
      <c r="O19" s="180"/>
      <c r="P19" s="180"/>
      <c r="Q19" s="180"/>
      <c r="R19" s="180"/>
      <c r="S19" s="180"/>
      <c r="T19" s="200"/>
      <c r="U19" s="13"/>
      <c r="V19" s="82"/>
      <c r="W19" s="257"/>
      <c r="X19" s="258"/>
      <c r="Y19" s="258"/>
      <c r="Z19" s="258"/>
      <c r="AA19" s="259"/>
    </row>
    <row r="20" spans="1:27" ht="31.5" x14ac:dyDescent="0.25">
      <c r="A20" s="3">
        <f t="shared" si="0"/>
        <v>10</v>
      </c>
      <c r="B20" s="42">
        <v>2.0599999999999987</v>
      </c>
      <c r="C20" s="17" t="s">
        <v>55</v>
      </c>
      <c r="D20" s="43" t="s">
        <v>81</v>
      </c>
      <c r="E20" s="13">
        <v>480.50003772520955</v>
      </c>
      <c r="F20" s="13">
        <v>0</v>
      </c>
      <c r="G20" s="78"/>
      <c r="H20" s="79"/>
      <c r="I20" s="79"/>
      <c r="J20" s="79"/>
      <c r="K20" s="79"/>
      <c r="L20" s="79"/>
      <c r="M20" s="79"/>
      <c r="N20" s="79"/>
      <c r="O20" s="79"/>
      <c r="P20" s="79"/>
      <c r="Q20" s="79"/>
      <c r="R20" s="79"/>
      <c r="S20" s="79"/>
      <c r="T20" s="79"/>
      <c r="U20" s="13"/>
      <c r="V20" s="82"/>
      <c r="W20" s="257"/>
      <c r="X20" s="258"/>
      <c r="Y20" s="258"/>
      <c r="Z20" s="258"/>
      <c r="AA20" s="259"/>
    </row>
    <row r="21" spans="1:27" ht="47.25" x14ac:dyDescent="0.25">
      <c r="A21" s="3">
        <f t="shared" si="0"/>
        <v>11</v>
      </c>
      <c r="B21" s="42">
        <v>2.0699999999999985</v>
      </c>
      <c r="C21" s="11" t="s">
        <v>72</v>
      </c>
      <c r="D21" s="43" t="s">
        <v>37</v>
      </c>
      <c r="E21" s="13">
        <v>-17.777177704268773</v>
      </c>
      <c r="F21" s="13">
        <v>0</v>
      </c>
      <c r="G21" s="78"/>
      <c r="H21" s="79"/>
      <c r="I21" s="79"/>
      <c r="J21" s="79"/>
      <c r="K21" s="79"/>
      <c r="L21" s="79"/>
      <c r="M21" s="79"/>
      <c r="N21" s="79"/>
      <c r="O21" s="79"/>
      <c r="P21" s="79"/>
      <c r="Q21" s="79"/>
      <c r="R21" s="79"/>
      <c r="S21" s="79"/>
      <c r="T21" s="79"/>
      <c r="U21" s="13"/>
      <c r="V21" s="82"/>
      <c r="W21" s="257"/>
      <c r="X21" s="258"/>
      <c r="Y21" s="258"/>
      <c r="Z21" s="258"/>
      <c r="AA21" s="259"/>
    </row>
    <row r="22" spans="1:27" ht="31.5" x14ac:dyDescent="0.25">
      <c r="A22" s="3">
        <f t="shared" si="0"/>
        <v>12</v>
      </c>
      <c r="B22" s="42">
        <v>2.0799999999999983</v>
      </c>
      <c r="C22" s="17" t="s">
        <v>9</v>
      </c>
      <c r="D22" s="43" t="s">
        <v>26</v>
      </c>
      <c r="E22" s="13">
        <v>2.0914326710904438</v>
      </c>
      <c r="F22" s="13">
        <v>0</v>
      </c>
      <c r="G22" s="78"/>
      <c r="H22" s="79"/>
      <c r="I22" s="79"/>
      <c r="J22" s="79"/>
      <c r="K22" s="79"/>
      <c r="L22" s="79"/>
      <c r="M22" s="79"/>
      <c r="N22" s="79"/>
      <c r="O22" s="79"/>
      <c r="P22" s="79"/>
      <c r="Q22" s="79"/>
      <c r="R22" s="79"/>
      <c r="S22" s="79"/>
      <c r="T22" s="79"/>
      <c r="U22" s="13"/>
      <c r="V22" s="82"/>
      <c r="W22" s="257"/>
      <c r="X22" s="258"/>
      <c r="Y22" s="258"/>
      <c r="Z22" s="258"/>
      <c r="AA22" s="259"/>
    </row>
    <row r="23" spans="1:27" ht="31.5" x14ac:dyDescent="0.25">
      <c r="A23" s="3">
        <f t="shared" si="0"/>
        <v>13</v>
      </c>
      <c r="B23" s="42">
        <v>2.0899999999999981</v>
      </c>
      <c r="C23" s="17" t="s">
        <v>56</v>
      </c>
      <c r="D23" s="12" t="s">
        <v>180</v>
      </c>
      <c r="E23" s="13">
        <v>-11.502879690997441</v>
      </c>
      <c r="F23" s="13">
        <v>0</v>
      </c>
      <c r="G23" s="78"/>
      <c r="H23" s="79"/>
      <c r="I23" s="79"/>
      <c r="J23" s="79"/>
      <c r="K23" s="79"/>
      <c r="L23" s="79"/>
      <c r="M23" s="79"/>
      <c r="N23" s="79"/>
      <c r="O23" s="79"/>
      <c r="P23" s="79"/>
      <c r="Q23" s="79"/>
      <c r="R23" s="79"/>
      <c r="S23" s="79"/>
      <c r="T23" s="79"/>
      <c r="U23" s="13"/>
      <c r="V23" s="82"/>
      <c r="W23" s="257"/>
      <c r="X23" s="258"/>
      <c r="Y23" s="258"/>
      <c r="Z23" s="258"/>
      <c r="AA23" s="259"/>
    </row>
    <row r="24" spans="1:27" ht="94.5" x14ac:dyDescent="0.25">
      <c r="A24" s="3">
        <f t="shared" si="0"/>
        <v>14</v>
      </c>
      <c r="B24" s="42">
        <v>2.0999999999999979</v>
      </c>
      <c r="C24" s="17" t="s">
        <v>57</v>
      </c>
      <c r="D24" s="43" t="s">
        <v>58</v>
      </c>
      <c r="E24" s="13">
        <v>0</v>
      </c>
      <c r="F24" s="13">
        <v>0</v>
      </c>
      <c r="G24" s="78"/>
      <c r="H24" s="79"/>
      <c r="I24" s="79"/>
      <c r="J24" s="79"/>
      <c r="K24" s="79"/>
      <c r="L24" s="79"/>
      <c r="M24" s="79"/>
      <c r="N24" s="79"/>
      <c r="O24" s="79"/>
      <c r="P24" s="79"/>
      <c r="Q24" s="79"/>
      <c r="R24" s="79"/>
      <c r="S24" s="79"/>
      <c r="T24" s="79"/>
      <c r="U24" s="13"/>
      <c r="V24" s="82"/>
      <c r="W24" s="257"/>
      <c r="X24" s="258"/>
      <c r="Y24" s="258"/>
      <c r="Z24" s="258"/>
      <c r="AA24" s="259"/>
    </row>
    <row r="25" spans="1:27" ht="94.5" x14ac:dyDescent="0.25">
      <c r="A25" s="3">
        <f t="shared" si="0"/>
        <v>15</v>
      </c>
      <c r="B25" s="42">
        <v>2.1099999999999977</v>
      </c>
      <c r="C25" s="17" t="s">
        <v>36</v>
      </c>
      <c r="D25" s="43" t="s">
        <v>59</v>
      </c>
      <c r="E25" s="13">
        <v>0</v>
      </c>
      <c r="F25" s="13">
        <v>0</v>
      </c>
      <c r="G25" s="78"/>
      <c r="H25" s="79"/>
      <c r="I25" s="79"/>
      <c r="J25" s="79"/>
      <c r="K25" s="79"/>
      <c r="L25" s="79"/>
      <c r="M25" s="79"/>
      <c r="N25" s="79"/>
      <c r="O25" s="79"/>
      <c r="P25" s="79"/>
      <c r="Q25" s="79"/>
      <c r="R25" s="79"/>
      <c r="S25" s="79"/>
      <c r="T25" s="79"/>
      <c r="U25" s="13"/>
      <c r="V25" s="82"/>
      <c r="W25" s="257"/>
      <c r="X25" s="258"/>
      <c r="Y25" s="258"/>
      <c r="Z25" s="258"/>
      <c r="AA25" s="259"/>
    </row>
    <row r="26" spans="1:27" ht="129" customHeight="1" x14ac:dyDescent="0.25">
      <c r="A26" s="3">
        <f t="shared" si="0"/>
        <v>16</v>
      </c>
      <c r="B26" s="42">
        <v>2.1199999999999974</v>
      </c>
      <c r="C26" s="17" t="s">
        <v>60</v>
      </c>
      <c r="D26" s="12" t="s">
        <v>181</v>
      </c>
      <c r="E26" s="13">
        <v>-502.98955739725176</v>
      </c>
      <c r="F26" s="13">
        <v>0</v>
      </c>
      <c r="G26" s="78"/>
      <c r="H26" s="79"/>
      <c r="I26" s="79"/>
      <c r="J26" s="79"/>
      <c r="K26" s="79"/>
      <c r="L26" s="79"/>
      <c r="M26" s="79"/>
      <c r="N26" s="79"/>
      <c r="O26" s="79"/>
      <c r="P26" s="79"/>
      <c r="Q26" s="79"/>
      <c r="R26" s="79"/>
      <c r="S26" s="79"/>
      <c r="T26" s="79"/>
      <c r="U26" s="13"/>
      <c r="V26" s="82"/>
      <c r="W26" s="257"/>
      <c r="X26" s="258"/>
      <c r="Y26" s="258"/>
      <c r="Z26" s="258"/>
      <c r="AA26" s="259"/>
    </row>
    <row r="27" spans="1:27" ht="78.75" x14ac:dyDescent="0.25">
      <c r="A27" s="3">
        <f t="shared" si="0"/>
        <v>17</v>
      </c>
      <c r="B27" s="42">
        <v>2.13</v>
      </c>
      <c r="C27" s="11" t="s">
        <v>61</v>
      </c>
      <c r="D27" s="43" t="s">
        <v>91</v>
      </c>
      <c r="E27" s="13">
        <v>904.54463024661698</v>
      </c>
      <c r="F27" s="13">
        <v>0</v>
      </c>
      <c r="G27" s="78"/>
      <c r="H27" s="79"/>
      <c r="I27" s="79"/>
      <c r="J27" s="79"/>
      <c r="K27" s="79"/>
      <c r="L27" s="79"/>
      <c r="M27" s="79"/>
      <c r="N27" s="79"/>
      <c r="O27" s="79"/>
      <c r="P27" s="79"/>
      <c r="Q27" s="79"/>
      <c r="R27" s="79"/>
      <c r="S27" s="79"/>
      <c r="T27" s="79"/>
      <c r="U27" s="13"/>
      <c r="V27" s="82"/>
      <c r="W27" s="257"/>
      <c r="X27" s="258"/>
      <c r="Y27" s="258"/>
      <c r="Z27" s="258"/>
      <c r="AA27" s="259"/>
    </row>
    <row r="28" spans="1:27" ht="31.5" x14ac:dyDescent="0.25">
      <c r="A28" s="3">
        <f t="shared" si="0"/>
        <v>18</v>
      </c>
      <c r="B28" s="42">
        <v>2.14</v>
      </c>
      <c r="C28" s="17" t="s">
        <v>10</v>
      </c>
      <c r="D28" s="44" t="s">
        <v>27</v>
      </c>
      <c r="E28" s="13">
        <v>332</v>
      </c>
      <c r="F28" s="13">
        <v>0</v>
      </c>
      <c r="G28" s="78"/>
      <c r="H28" s="79"/>
      <c r="I28" s="79"/>
      <c r="J28" s="79"/>
      <c r="K28" s="79"/>
      <c r="L28" s="79"/>
      <c r="M28" s="79"/>
      <c r="N28" s="79"/>
      <c r="O28" s="79"/>
      <c r="P28" s="79"/>
      <c r="Q28" s="79"/>
      <c r="R28" s="79"/>
      <c r="S28" s="79"/>
      <c r="T28" s="79"/>
      <c r="U28" s="13"/>
      <c r="V28" s="82"/>
      <c r="W28" s="257"/>
      <c r="X28" s="258"/>
      <c r="Y28" s="258"/>
      <c r="Z28" s="258"/>
      <c r="AA28" s="259"/>
    </row>
    <row r="29" spans="1:27" ht="102" customHeight="1" x14ac:dyDescent="0.25">
      <c r="A29" s="3">
        <f t="shared" si="0"/>
        <v>19</v>
      </c>
      <c r="B29" s="42">
        <v>2.15</v>
      </c>
      <c r="C29" s="11" t="s">
        <v>97</v>
      </c>
      <c r="D29" s="1" t="s">
        <v>183</v>
      </c>
      <c r="E29" s="13">
        <v>2391</v>
      </c>
      <c r="F29" s="13">
        <v>26495</v>
      </c>
      <c r="G29" s="78"/>
      <c r="H29" s="79"/>
      <c r="I29" s="79"/>
      <c r="J29" s="79"/>
      <c r="K29" s="79"/>
      <c r="L29" s="79"/>
      <c r="M29" s="79"/>
      <c r="N29" s="79"/>
      <c r="O29" s="79"/>
      <c r="P29" s="79"/>
      <c r="Q29" s="79"/>
      <c r="R29" s="79"/>
      <c r="S29" s="79"/>
      <c r="T29" s="79"/>
      <c r="U29" s="13"/>
      <c r="V29" s="82"/>
      <c r="W29" s="257"/>
      <c r="X29" s="258"/>
      <c r="Y29" s="258"/>
      <c r="Z29" s="258"/>
      <c r="AA29" s="259"/>
    </row>
    <row r="30" spans="1:27" ht="114.75" customHeight="1" x14ac:dyDescent="0.25">
      <c r="A30" s="3">
        <f t="shared" si="0"/>
        <v>20</v>
      </c>
      <c r="B30" s="42">
        <v>2.16</v>
      </c>
      <c r="C30" s="11" t="s">
        <v>98</v>
      </c>
      <c r="D30" s="1" t="s">
        <v>187</v>
      </c>
      <c r="E30" s="13">
        <v>-1102</v>
      </c>
      <c r="F30" s="13">
        <v>-12206</v>
      </c>
      <c r="G30" s="78"/>
      <c r="H30" s="79"/>
      <c r="I30" s="79"/>
      <c r="J30" s="79"/>
      <c r="K30" s="79"/>
      <c r="L30" s="79"/>
      <c r="M30" s="79"/>
      <c r="N30" s="79"/>
      <c r="O30" s="79"/>
      <c r="P30" s="79"/>
      <c r="Q30" s="79"/>
      <c r="R30" s="79"/>
      <c r="S30" s="79"/>
      <c r="T30" s="79"/>
      <c r="U30" s="13"/>
      <c r="V30" s="82"/>
      <c r="W30" s="257"/>
      <c r="X30" s="258"/>
      <c r="Y30" s="258"/>
      <c r="Z30" s="258"/>
      <c r="AA30" s="259"/>
    </row>
    <row r="31" spans="1:27" ht="186.75" customHeight="1" x14ac:dyDescent="0.25">
      <c r="A31" s="3">
        <f t="shared" si="0"/>
        <v>21</v>
      </c>
      <c r="B31" s="42">
        <v>3.01</v>
      </c>
      <c r="C31" s="17" t="s">
        <v>42</v>
      </c>
      <c r="D31" s="45" t="s">
        <v>189</v>
      </c>
      <c r="E31" s="13">
        <v>-9095.6406865723402</v>
      </c>
      <c r="F31" s="13">
        <v>0</v>
      </c>
      <c r="G31" s="78"/>
      <c r="H31" s="79"/>
      <c r="I31" s="79"/>
      <c r="J31" s="79"/>
      <c r="K31" s="79"/>
      <c r="L31" s="79"/>
      <c r="M31" s="79"/>
      <c r="N31" s="79"/>
      <c r="O31" s="79"/>
      <c r="P31" s="79"/>
      <c r="Q31" s="79"/>
      <c r="R31" s="79"/>
      <c r="S31" s="79"/>
      <c r="T31" s="79"/>
      <c r="U31" s="13"/>
      <c r="V31" s="82"/>
      <c r="W31" s="257"/>
      <c r="X31" s="258"/>
      <c r="Y31" s="258"/>
      <c r="Z31" s="258"/>
      <c r="AA31" s="259"/>
    </row>
    <row r="32" spans="1:27" ht="78" customHeight="1" x14ac:dyDescent="0.25">
      <c r="A32" s="3">
        <f t="shared" ref="A32:A97" si="1">1+A31</f>
        <v>22</v>
      </c>
      <c r="B32" s="42">
        <v>3.02</v>
      </c>
      <c r="C32" s="17" t="s">
        <v>90</v>
      </c>
      <c r="D32" s="45" t="s">
        <v>190</v>
      </c>
      <c r="E32" s="13">
        <v>-519.72101876597526</v>
      </c>
      <c r="F32" s="13">
        <v>0</v>
      </c>
      <c r="G32" s="78"/>
      <c r="H32" s="79"/>
      <c r="I32" s="79"/>
      <c r="J32" s="79"/>
      <c r="K32" s="79"/>
      <c r="L32" s="79"/>
      <c r="M32" s="79"/>
      <c r="N32" s="79"/>
      <c r="O32" s="79"/>
      <c r="P32" s="79"/>
      <c r="Q32" s="79"/>
      <c r="R32" s="79"/>
      <c r="S32" s="79"/>
      <c r="T32" s="79"/>
      <c r="U32" s="13"/>
      <c r="V32" s="82"/>
      <c r="W32" s="257"/>
      <c r="X32" s="258"/>
      <c r="Y32" s="258"/>
      <c r="Z32" s="258"/>
      <c r="AA32" s="259"/>
    </row>
    <row r="33" spans="1:27" ht="69" customHeight="1" thickBot="1" x14ac:dyDescent="0.3">
      <c r="A33" s="3">
        <f t="shared" si="1"/>
        <v>23</v>
      </c>
      <c r="B33" s="42">
        <v>3.03</v>
      </c>
      <c r="C33" s="17" t="s">
        <v>83</v>
      </c>
      <c r="D33" s="1" t="s">
        <v>191</v>
      </c>
      <c r="E33" s="13">
        <v>35.739672227494928</v>
      </c>
      <c r="F33" s="13">
        <v>0</v>
      </c>
      <c r="G33" s="78"/>
      <c r="H33" s="79"/>
      <c r="I33" s="79"/>
      <c r="J33" s="79"/>
      <c r="K33" s="79"/>
      <c r="L33" s="79"/>
      <c r="M33" s="79"/>
      <c r="N33" s="79"/>
      <c r="O33" s="79"/>
      <c r="P33" s="79"/>
      <c r="Q33" s="79"/>
      <c r="R33" s="79"/>
      <c r="S33" s="79"/>
      <c r="T33" s="79"/>
      <c r="U33" s="13"/>
      <c r="V33" s="82"/>
      <c r="W33" s="257"/>
      <c r="X33" s="258"/>
      <c r="Y33" s="258"/>
      <c r="Z33" s="258"/>
      <c r="AA33" s="259"/>
    </row>
    <row r="34" spans="1:27" ht="90.75" customHeight="1" thickBot="1" x14ac:dyDescent="0.3">
      <c r="A34" s="3">
        <f t="shared" si="1"/>
        <v>24</v>
      </c>
      <c r="B34" s="42">
        <v>3.04</v>
      </c>
      <c r="C34" s="17" t="s">
        <v>99</v>
      </c>
      <c r="D34" s="1" t="s">
        <v>208</v>
      </c>
      <c r="E34" s="13">
        <v>4351</v>
      </c>
      <c r="F34" s="13">
        <v>8617</v>
      </c>
      <c r="G34" s="140" t="s">
        <v>211</v>
      </c>
      <c r="H34" s="141"/>
      <c r="I34" s="141"/>
      <c r="J34" s="141"/>
      <c r="K34" s="141"/>
      <c r="L34" s="141"/>
      <c r="M34" s="141"/>
      <c r="N34" s="141"/>
      <c r="O34" s="141"/>
      <c r="P34" s="141"/>
      <c r="Q34" s="141"/>
      <c r="R34" s="141"/>
      <c r="S34" s="141"/>
      <c r="T34" s="142"/>
      <c r="U34" s="13"/>
      <c r="V34" s="82"/>
      <c r="W34" s="257"/>
      <c r="X34" s="258"/>
      <c r="Y34" s="258"/>
      <c r="Z34" s="258"/>
      <c r="AA34" s="259"/>
    </row>
    <row r="35" spans="1:27" ht="186" customHeight="1" thickBot="1" x14ac:dyDescent="0.3">
      <c r="A35" s="3">
        <f t="shared" si="1"/>
        <v>25</v>
      </c>
      <c r="B35" s="42">
        <v>3.05</v>
      </c>
      <c r="C35" s="17" t="s">
        <v>131</v>
      </c>
      <c r="D35" s="45" t="s">
        <v>215</v>
      </c>
      <c r="E35" s="13">
        <v>-173.58891170050683</v>
      </c>
      <c r="F35" s="13">
        <v>0</v>
      </c>
      <c r="G35" s="140" t="s">
        <v>212</v>
      </c>
      <c r="H35" s="141"/>
      <c r="I35" s="141"/>
      <c r="J35" s="141"/>
      <c r="K35" s="141"/>
      <c r="L35" s="141"/>
      <c r="M35" s="141"/>
      <c r="N35" s="141"/>
      <c r="O35" s="141"/>
      <c r="P35" s="141"/>
      <c r="Q35" s="141"/>
      <c r="R35" s="141"/>
      <c r="S35" s="141"/>
      <c r="T35" s="142"/>
      <c r="U35" s="13"/>
      <c r="V35" s="82"/>
      <c r="W35" s="257"/>
      <c r="X35" s="258"/>
      <c r="Y35" s="258"/>
      <c r="Z35" s="258"/>
      <c r="AA35" s="259"/>
    </row>
    <row r="36" spans="1:27" ht="105.75" customHeight="1" thickBot="1" x14ac:dyDescent="0.3">
      <c r="A36" s="3">
        <f t="shared" si="1"/>
        <v>26</v>
      </c>
      <c r="B36" s="42">
        <v>3.06</v>
      </c>
      <c r="C36" s="17" t="s">
        <v>73</v>
      </c>
      <c r="D36" s="45" t="s">
        <v>216</v>
      </c>
      <c r="E36" s="13">
        <v>-787</v>
      </c>
      <c r="F36" s="13">
        <v>-4202</v>
      </c>
      <c r="G36" s="140" t="s">
        <v>213</v>
      </c>
      <c r="H36" s="141"/>
      <c r="I36" s="141"/>
      <c r="J36" s="141"/>
      <c r="K36" s="141"/>
      <c r="L36" s="141"/>
      <c r="M36" s="141"/>
      <c r="N36" s="141"/>
      <c r="O36" s="141"/>
      <c r="P36" s="141"/>
      <c r="Q36" s="141"/>
      <c r="R36" s="141"/>
      <c r="S36" s="141"/>
      <c r="T36" s="142"/>
      <c r="U36" s="13"/>
      <c r="V36" s="82"/>
      <c r="W36" s="257"/>
      <c r="X36" s="258"/>
      <c r="Y36" s="258"/>
      <c r="Z36" s="258"/>
      <c r="AA36" s="259"/>
    </row>
    <row r="37" spans="1:27" ht="86.25" customHeight="1" x14ac:dyDescent="0.25">
      <c r="A37" s="3">
        <f t="shared" si="1"/>
        <v>27</v>
      </c>
      <c r="B37" s="42">
        <v>3.07</v>
      </c>
      <c r="C37" s="17" t="s">
        <v>39</v>
      </c>
      <c r="D37" s="12" t="s">
        <v>218</v>
      </c>
      <c r="E37" s="13">
        <v>1895.1517149086058</v>
      </c>
      <c r="F37" s="13">
        <v>0</v>
      </c>
      <c r="G37" s="78"/>
      <c r="H37" s="79"/>
      <c r="I37" s="79"/>
      <c r="J37" s="79"/>
      <c r="K37" s="79"/>
      <c r="L37" s="79"/>
      <c r="M37" s="79"/>
      <c r="N37" s="79"/>
      <c r="O37" s="79"/>
      <c r="P37" s="79"/>
      <c r="Q37" s="79"/>
      <c r="R37" s="79"/>
      <c r="S37" s="79"/>
      <c r="T37" s="79"/>
      <c r="U37" s="13">
        <v>-130</v>
      </c>
      <c r="V37" s="82"/>
      <c r="W37" s="241" t="s">
        <v>328</v>
      </c>
      <c r="X37" s="242"/>
      <c r="Y37" s="258"/>
      <c r="Z37" s="258"/>
      <c r="AA37" s="259"/>
    </row>
    <row r="38" spans="1:27" ht="83.25" customHeight="1" x14ac:dyDescent="0.25">
      <c r="A38" s="3">
        <f t="shared" si="1"/>
        <v>28</v>
      </c>
      <c r="B38" s="42">
        <v>3.08</v>
      </c>
      <c r="C38" s="17" t="s">
        <v>40</v>
      </c>
      <c r="D38" s="12" t="s">
        <v>219</v>
      </c>
      <c r="E38" s="13">
        <v>20.91432671090444</v>
      </c>
      <c r="F38" s="13">
        <v>0</v>
      </c>
      <c r="G38" s="78"/>
      <c r="H38" s="79"/>
      <c r="I38" s="79"/>
      <c r="J38" s="79"/>
      <c r="K38" s="79"/>
      <c r="L38" s="79"/>
      <c r="M38" s="79"/>
      <c r="N38" s="79"/>
      <c r="O38" s="79"/>
      <c r="P38" s="79"/>
      <c r="Q38" s="79"/>
      <c r="R38" s="79"/>
      <c r="S38" s="79"/>
      <c r="T38" s="79"/>
      <c r="U38" s="13"/>
      <c r="V38" s="82"/>
      <c r="W38" s="257"/>
      <c r="X38" s="258"/>
      <c r="Y38" s="258"/>
      <c r="Z38" s="258"/>
      <c r="AA38" s="259"/>
    </row>
    <row r="39" spans="1:27" ht="87" customHeight="1" x14ac:dyDescent="0.25">
      <c r="A39" s="3">
        <f t="shared" si="1"/>
        <v>29</v>
      </c>
      <c r="B39" s="42">
        <v>3.09</v>
      </c>
      <c r="C39" s="17" t="s">
        <v>41</v>
      </c>
      <c r="D39" s="17" t="s">
        <v>220</v>
      </c>
      <c r="E39" s="13">
        <v>-125.48596026542663</v>
      </c>
      <c r="F39" s="13">
        <v>0</v>
      </c>
      <c r="G39" s="78"/>
      <c r="H39" s="79"/>
      <c r="I39" s="79"/>
      <c r="J39" s="79"/>
      <c r="K39" s="79"/>
      <c r="L39" s="79"/>
      <c r="M39" s="79"/>
      <c r="N39" s="79"/>
      <c r="O39" s="79"/>
      <c r="P39" s="79"/>
      <c r="Q39" s="79"/>
      <c r="R39" s="79"/>
      <c r="S39" s="79"/>
      <c r="T39" s="79"/>
      <c r="U39" s="13">
        <v>-356</v>
      </c>
      <c r="V39" s="82"/>
      <c r="W39" s="241" t="s">
        <v>329</v>
      </c>
      <c r="X39" s="242"/>
      <c r="Y39" s="258"/>
      <c r="Z39" s="258"/>
      <c r="AA39" s="259"/>
    </row>
    <row r="40" spans="1:27" ht="87.75" customHeight="1" x14ac:dyDescent="0.25">
      <c r="A40" s="3">
        <f t="shared" si="1"/>
        <v>30</v>
      </c>
      <c r="B40" s="42">
        <v>3.1</v>
      </c>
      <c r="C40" s="17" t="s">
        <v>132</v>
      </c>
      <c r="D40" s="17" t="s">
        <v>221</v>
      </c>
      <c r="E40" s="13">
        <v>-24.464533670080467</v>
      </c>
      <c r="F40" s="13">
        <v>0</v>
      </c>
      <c r="G40" s="78"/>
      <c r="H40" s="79"/>
      <c r="I40" s="79"/>
      <c r="J40" s="79"/>
      <c r="K40" s="79"/>
      <c r="L40" s="79"/>
      <c r="M40" s="79"/>
      <c r="N40" s="79"/>
      <c r="O40" s="79"/>
      <c r="P40" s="79"/>
      <c r="Q40" s="79"/>
      <c r="R40" s="79"/>
      <c r="S40" s="79"/>
      <c r="T40" s="79"/>
      <c r="U40" s="13"/>
      <c r="V40" s="82"/>
      <c r="W40" s="257"/>
      <c r="X40" s="258"/>
      <c r="Y40" s="258"/>
      <c r="Z40" s="258"/>
      <c r="AA40" s="259"/>
    </row>
    <row r="41" spans="1:27" ht="84" customHeight="1" x14ac:dyDescent="0.25">
      <c r="A41" s="3">
        <f t="shared" si="1"/>
        <v>31</v>
      </c>
      <c r="B41" s="42">
        <v>3.11</v>
      </c>
      <c r="C41" s="17" t="s">
        <v>47</v>
      </c>
      <c r="D41" s="1" t="s">
        <v>245</v>
      </c>
      <c r="E41" s="13">
        <v>605.46975828068355</v>
      </c>
      <c r="F41" s="13">
        <v>0</v>
      </c>
      <c r="G41" s="78"/>
      <c r="H41" s="79"/>
      <c r="I41" s="79"/>
      <c r="J41" s="79"/>
      <c r="K41" s="79"/>
      <c r="L41" s="79"/>
      <c r="M41" s="79"/>
      <c r="N41" s="79"/>
      <c r="O41" s="79"/>
      <c r="P41" s="79"/>
      <c r="Q41" s="79"/>
      <c r="R41" s="79"/>
      <c r="S41" s="79"/>
      <c r="T41" s="79"/>
      <c r="U41" s="13"/>
      <c r="V41" s="82"/>
      <c r="W41" s="257"/>
      <c r="X41" s="258"/>
      <c r="Y41" s="258"/>
      <c r="Z41" s="258"/>
      <c r="AA41" s="259"/>
    </row>
    <row r="42" spans="1:27" ht="113.25" customHeight="1" x14ac:dyDescent="0.25">
      <c r="A42" s="3">
        <f t="shared" si="1"/>
        <v>32</v>
      </c>
      <c r="B42" s="42">
        <v>3.12</v>
      </c>
      <c r="C42" s="11" t="s">
        <v>74</v>
      </c>
      <c r="D42" s="12" t="s">
        <v>222</v>
      </c>
      <c r="E42" s="13">
        <v>525.99531677924665</v>
      </c>
      <c r="F42" s="13">
        <v>0</v>
      </c>
      <c r="G42" s="78"/>
      <c r="H42" s="79"/>
      <c r="I42" s="79"/>
      <c r="J42" s="79"/>
      <c r="K42" s="79"/>
      <c r="L42" s="79"/>
      <c r="M42" s="79"/>
      <c r="N42" s="79"/>
      <c r="O42" s="79"/>
      <c r="P42" s="79"/>
      <c r="Q42" s="79"/>
      <c r="R42" s="79"/>
      <c r="S42" s="79"/>
      <c r="T42" s="79"/>
      <c r="U42" s="117">
        <v>-33</v>
      </c>
      <c r="V42" s="82"/>
      <c r="W42" s="241" t="s">
        <v>330</v>
      </c>
      <c r="X42" s="242"/>
      <c r="Y42" s="258"/>
      <c r="Z42" s="258"/>
      <c r="AA42" s="259"/>
    </row>
    <row r="43" spans="1:27" ht="78" customHeight="1" x14ac:dyDescent="0.25">
      <c r="A43" s="3">
        <f t="shared" si="1"/>
        <v>33</v>
      </c>
      <c r="B43" s="42">
        <v>3.13</v>
      </c>
      <c r="C43" s="17" t="s">
        <v>65</v>
      </c>
      <c r="D43" s="19" t="s">
        <v>223</v>
      </c>
      <c r="E43" s="13">
        <v>387.96076048727735</v>
      </c>
      <c r="F43" s="13">
        <v>0</v>
      </c>
      <c r="G43" s="78"/>
      <c r="H43" s="79"/>
      <c r="I43" s="79"/>
      <c r="J43" s="79"/>
      <c r="K43" s="79"/>
      <c r="L43" s="79"/>
      <c r="M43" s="79"/>
      <c r="N43" s="79"/>
      <c r="O43" s="79"/>
      <c r="P43" s="79"/>
      <c r="Q43" s="79"/>
      <c r="R43" s="79"/>
      <c r="S43" s="79"/>
      <c r="T43" s="79"/>
      <c r="U43" s="13">
        <v>-240</v>
      </c>
      <c r="V43" s="82"/>
      <c r="W43" s="241" t="s">
        <v>331</v>
      </c>
      <c r="X43" s="242"/>
      <c r="Y43" s="258"/>
      <c r="Z43" s="258"/>
      <c r="AA43" s="259"/>
    </row>
    <row r="44" spans="1:27" ht="110.25" customHeight="1" x14ac:dyDescent="0.25">
      <c r="A44" s="3">
        <f t="shared" si="1"/>
        <v>34</v>
      </c>
      <c r="B44" s="42">
        <v>3.14</v>
      </c>
      <c r="C44" s="17" t="s">
        <v>121</v>
      </c>
      <c r="D44" s="17" t="s">
        <v>224</v>
      </c>
      <c r="E44" s="13">
        <v>2352.3158910495949</v>
      </c>
      <c r="F44" s="13">
        <v>0</v>
      </c>
      <c r="G44" s="78"/>
      <c r="H44" s="79"/>
      <c r="I44" s="79"/>
      <c r="J44" s="79"/>
      <c r="K44" s="79"/>
      <c r="L44" s="79"/>
      <c r="M44" s="79"/>
      <c r="N44" s="79"/>
      <c r="O44" s="79"/>
      <c r="P44" s="79"/>
      <c r="Q44" s="79"/>
      <c r="R44" s="79"/>
      <c r="S44" s="79"/>
      <c r="T44" s="79"/>
      <c r="U44" s="117">
        <v>-1305</v>
      </c>
      <c r="V44" s="82"/>
      <c r="W44" s="241" t="s">
        <v>332</v>
      </c>
      <c r="X44" s="242"/>
      <c r="Y44" s="258"/>
      <c r="Z44" s="258"/>
      <c r="AA44" s="259"/>
    </row>
    <row r="45" spans="1:27" ht="43.5" customHeight="1" x14ac:dyDescent="0.25">
      <c r="A45" s="3">
        <f t="shared" si="1"/>
        <v>35</v>
      </c>
      <c r="B45" s="42">
        <v>3.15</v>
      </c>
      <c r="C45" s="17" t="s">
        <v>133</v>
      </c>
      <c r="D45" s="19" t="s">
        <v>225</v>
      </c>
      <c r="E45" s="13">
        <v>1480</v>
      </c>
      <c r="F45" s="13">
        <v>10748</v>
      </c>
      <c r="G45" s="78"/>
      <c r="H45" s="79"/>
      <c r="I45" s="79"/>
      <c r="J45" s="79"/>
      <c r="K45" s="79"/>
      <c r="L45" s="79"/>
      <c r="M45" s="79"/>
      <c r="N45" s="79"/>
      <c r="O45" s="79"/>
      <c r="P45" s="79"/>
      <c r="Q45" s="79"/>
      <c r="R45" s="79"/>
      <c r="S45" s="79"/>
      <c r="T45" s="79"/>
      <c r="U45" s="13"/>
      <c r="V45" s="82"/>
      <c r="W45" s="257"/>
      <c r="X45" s="258"/>
      <c r="Y45" s="258"/>
      <c r="Z45" s="258"/>
      <c r="AA45" s="259"/>
    </row>
    <row r="46" spans="1:27" ht="164.25" customHeight="1" x14ac:dyDescent="0.25">
      <c r="A46" s="3">
        <f t="shared" si="1"/>
        <v>36</v>
      </c>
      <c r="B46" s="10">
        <v>4.01</v>
      </c>
      <c r="C46" s="11" t="s">
        <v>134</v>
      </c>
      <c r="D46" s="1" t="s">
        <v>230</v>
      </c>
      <c r="E46" s="13">
        <v>3536</v>
      </c>
      <c r="F46" s="13">
        <v>32039</v>
      </c>
      <c r="G46" s="78"/>
      <c r="H46" s="79"/>
      <c r="I46" s="79"/>
      <c r="J46" s="79"/>
      <c r="K46" s="79"/>
      <c r="L46" s="79"/>
      <c r="M46" s="79"/>
      <c r="N46" s="79"/>
      <c r="O46" s="79"/>
      <c r="P46" s="79"/>
      <c r="Q46" s="79"/>
      <c r="R46" s="79"/>
      <c r="S46" s="79"/>
      <c r="T46" s="79"/>
      <c r="U46" s="13">
        <v>-693</v>
      </c>
      <c r="V46" s="270">
        <v>-4573</v>
      </c>
      <c r="W46" s="241" t="s">
        <v>333</v>
      </c>
      <c r="X46" s="242"/>
      <c r="Y46" s="258"/>
      <c r="Z46" s="258"/>
      <c r="AA46" s="259"/>
    </row>
    <row r="47" spans="1:27" ht="144.75" customHeight="1" x14ac:dyDescent="0.25">
      <c r="A47" s="3">
        <f t="shared" si="1"/>
        <v>37</v>
      </c>
      <c r="B47" s="10">
        <v>4.0199999999999996</v>
      </c>
      <c r="C47" s="11" t="s">
        <v>135</v>
      </c>
      <c r="D47" s="1" t="s">
        <v>231</v>
      </c>
      <c r="E47" s="13">
        <v>1317</v>
      </c>
      <c r="F47" s="13">
        <v>6587</v>
      </c>
      <c r="G47" s="78"/>
      <c r="H47" s="79"/>
      <c r="I47" s="79"/>
      <c r="J47" s="79"/>
      <c r="K47" s="79"/>
      <c r="L47" s="79"/>
      <c r="M47" s="79"/>
      <c r="N47" s="79"/>
      <c r="O47" s="79"/>
      <c r="P47" s="79"/>
      <c r="Q47" s="79"/>
      <c r="R47" s="79"/>
      <c r="S47" s="79"/>
      <c r="T47" s="79"/>
      <c r="U47" s="13">
        <v>-732</v>
      </c>
      <c r="V47" s="270">
        <v>-2323</v>
      </c>
      <c r="W47" s="241" t="s">
        <v>334</v>
      </c>
      <c r="X47" s="242"/>
      <c r="Y47" s="258"/>
      <c r="Z47" s="258"/>
      <c r="AA47" s="259"/>
    </row>
    <row r="48" spans="1:27" ht="108" customHeight="1" x14ac:dyDescent="0.25">
      <c r="A48" s="3">
        <f t="shared" si="1"/>
        <v>38</v>
      </c>
      <c r="B48" s="10">
        <v>4.03</v>
      </c>
      <c r="C48" s="11" t="s">
        <v>112</v>
      </c>
      <c r="D48" s="94" t="s">
        <v>232</v>
      </c>
      <c r="E48" s="13">
        <v>-3645.3671457106439</v>
      </c>
      <c r="F48" s="13">
        <v>0</v>
      </c>
      <c r="G48" s="78"/>
      <c r="H48" s="79"/>
      <c r="I48" s="79"/>
      <c r="J48" s="79"/>
      <c r="K48" s="79"/>
      <c r="L48" s="79"/>
      <c r="M48" s="79"/>
      <c r="N48" s="79"/>
      <c r="O48" s="79"/>
      <c r="P48" s="79"/>
      <c r="Q48" s="79"/>
      <c r="R48" s="79"/>
      <c r="S48" s="79"/>
      <c r="T48" s="79"/>
      <c r="U48" s="13">
        <v>37</v>
      </c>
      <c r="V48" s="82"/>
      <c r="W48" s="241" t="s">
        <v>335</v>
      </c>
      <c r="X48" s="242"/>
      <c r="Y48" s="258"/>
      <c r="Z48" s="258"/>
      <c r="AA48" s="259"/>
    </row>
    <row r="49" spans="1:27" ht="90.75" customHeight="1" thickBot="1" x14ac:dyDescent="0.3">
      <c r="A49" s="3">
        <f t="shared" si="1"/>
        <v>39</v>
      </c>
      <c r="B49" s="42"/>
      <c r="C49" s="17" t="s">
        <v>324</v>
      </c>
      <c r="D49" s="246" t="s">
        <v>48</v>
      </c>
      <c r="E49" s="13">
        <v>1</v>
      </c>
      <c r="F49" s="13">
        <v>0</v>
      </c>
      <c r="G49" s="78"/>
      <c r="H49" s="79"/>
      <c r="I49" s="79"/>
      <c r="J49" s="79"/>
      <c r="K49" s="79"/>
      <c r="L49" s="79"/>
      <c r="M49" s="79"/>
      <c r="N49" s="79"/>
      <c r="O49" s="79"/>
      <c r="P49" s="79"/>
      <c r="Q49" s="79"/>
      <c r="R49" s="79"/>
      <c r="S49" s="79"/>
      <c r="T49" s="79"/>
      <c r="U49" s="105">
        <v>-5794</v>
      </c>
      <c r="V49" s="271"/>
      <c r="W49" s="241" t="s">
        <v>336</v>
      </c>
      <c r="X49" s="242"/>
      <c r="Y49" s="258"/>
      <c r="Z49" s="258"/>
      <c r="AA49" s="259"/>
    </row>
    <row r="50" spans="1:27" ht="93.75" customHeight="1" thickBot="1" x14ac:dyDescent="0.3">
      <c r="A50" s="127"/>
      <c r="B50" s="42"/>
      <c r="C50" s="43"/>
      <c r="D50" s="247"/>
      <c r="E50" s="13"/>
      <c r="F50" s="13"/>
      <c r="G50" s="78"/>
      <c r="H50" s="79"/>
      <c r="I50" s="79"/>
      <c r="J50" s="79"/>
      <c r="K50" s="79"/>
      <c r="L50" s="79"/>
      <c r="M50" s="79"/>
      <c r="N50" s="79"/>
      <c r="O50" s="79"/>
      <c r="P50" s="79"/>
      <c r="Q50" s="79"/>
      <c r="R50" s="79"/>
      <c r="S50" s="79"/>
      <c r="T50" s="79"/>
      <c r="U50" s="232">
        <f>SUM(U11:U49)</f>
        <v>-9246</v>
      </c>
      <c r="V50" s="272">
        <f>SUM(V11:V49)</f>
        <v>-6896</v>
      </c>
      <c r="W50" s="283" t="s">
        <v>337</v>
      </c>
      <c r="X50" s="284"/>
      <c r="Y50" s="258"/>
      <c r="Z50" s="258"/>
      <c r="AA50" s="259"/>
    </row>
    <row r="51" spans="1:27" ht="81.75" customHeight="1" thickBot="1" x14ac:dyDescent="0.3">
      <c r="A51" s="3">
        <f>1+A49</f>
        <v>40</v>
      </c>
      <c r="B51" s="10"/>
      <c r="C51" s="214" t="s">
        <v>118</v>
      </c>
      <c r="D51" s="215"/>
      <c r="E51" s="20">
        <f>SUM(E11:E49)</f>
        <v>10922.044701064118</v>
      </c>
      <c r="F51" s="20">
        <f>SUM(F11:F49)</f>
        <v>514942</v>
      </c>
      <c r="G51" s="80"/>
      <c r="H51" s="81"/>
      <c r="I51" s="81"/>
      <c r="J51" s="81"/>
      <c r="K51" s="81"/>
      <c r="L51" s="81"/>
      <c r="M51" s="81"/>
      <c r="N51" s="81"/>
      <c r="O51" s="81"/>
      <c r="P51" s="81"/>
      <c r="Q51" s="81"/>
      <c r="R51" s="81"/>
      <c r="S51" s="81"/>
      <c r="T51" s="81"/>
      <c r="U51" s="104">
        <f>E51+U50</f>
        <v>1676.0447010641183</v>
      </c>
      <c r="V51" s="106">
        <f>F51+V50</f>
        <v>508046</v>
      </c>
      <c r="W51" s="283" t="s">
        <v>371</v>
      </c>
      <c r="X51" s="284"/>
      <c r="Y51" s="258"/>
      <c r="Z51" s="258"/>
      <c r="AA51" s="259"/>
    </row>
    <row r="52" spans="1:27" x14ac:dyDescent="0.25">
      <c r="A52" s="3">
        <f t="shared" si="1"/>
        <v>41</v>
      </c>
      <c r="B52" s="10"/>
      <c r="C52" s="23"/>
      <c r="D52" s="46"/>
      <c r="E52" s="47"/>
      <c r="F52" s="47"/>
      <c r="G52" s="98"/>
      <c r="H52" s="99"/>
      <c r="I52" s="100"/>
      <c r="J52" s="99"/>
      <c r="K52" s="101"/>
      <c r="L52" s="102"/>
      <c r="M52" s="102"/>
      <c r="N52" s="102"/>
      <c r="O52" s="102"/>
      <c r="P52" s="102"/>
      <c r="Q52" s="102"/>
      <c r="R52" s="102"/>
      <c r="S52" s="102"/>
      <c r="T52" s="102"/>
      <c r="W52" s="257"/>
      <c r="X52" s="258"/>
      <c r="Y52" s="258"/>
      <c r="Z52" s="258"/>
      <c r="AA52" s="259"/>
    </row>
    <row r="53" spans="1:27" ht="73.5" customHeight="1" x14ac:dyDescent="0.25">
      <c r="A53" s="3">
        <f t="shared" si="1"/>
        <v>42</v>
      </c>
      <c r="B53" s="49">
        <v>5</v>
      </c>
      <c r="C53" s="43" t="s">
        <v>119</v>
      </c>
      <c r="D53" s="21" t="s">
        <v>239</v>
      </c>
      <c r="E53" s="50">
        <v>223.70387431283862</v>
      </c>
      <c r="F53" s="50">
        <v>0</v>
      </c>
      <c r="G53" s="220" t="s">
        <v>246</v>
      </c>
      <c r="H53" s="189"/>
      <c r="I53" s="189"/>
      <c r="J53" s="189"/>
      <c r="K53" s="189"/>
      <c r="L53" s="189"/>
      <c r="M53" s="189"/>
      <c r="N53" s="189"/>
      <c r="O53" s="189"/>
      <c r="P53" s="189"/>
      <c r="Q53" s="189"/>
      <c r="R53" s="189"/>
      <c r="S53" s="189"/>
      <c r="T53" s="190"/>
      <c r="U53" s="3"/>
      <c r="V53" s="129"/>
      <c r="W53" s="257"/>
      <c r="X53" s="258"/>
      <c r="Y53" s="258"/>
      <c r="Z53" s="258"/>
      <c r="AA53" s="259"/>
    </row>
    <row r="54" spans="1:27" ht="152.25" customHeight="1" x14ac:dyDescent="0.25">
      <c r="A54" s="3">
        <f t="shared" si="1"/>
        <v>43</v>
      </c>
      <c r="B54" s="49">
        <v>5.01</v>
      </c>
      <c r="C54" s="43" t="s">
        <v>120</v>
      </c>
      <c r="D54" s="21" t="s">
        <v>240</v>
      </c>
      <c r="E54" s="50">
        <v>-353</v>
      </c>
      <c r="F54" s="50">
        <v>-848</v>
      </c>
      <c r="G54" s="220"/>
      <c r="H54" s="189"/>
      <c r="I54" s="189"/>
      <c r="J54" s="189"/>
      <c r="K54" s="189"/>
      <c r="L54" s="189"/>
      <c r="M54" s="189"/>
      <c r="N54" s="189"/>
      <c r="O54" s="189"/>
      <c r="P54" s="189"/>
      <c r="Q54" s="189"/>
      <c r="R54" s="189"/>
      <c r="S54" s="189"/>
      <c r="T54" s="190"/>
      <c r="U54" s="3"/>
      <c r="V54" s="129"/>
      <c r="W54" s="257"/>
      <c r="X54" s="258"/>
      <c r="Y54" s="258"/>
      <c r="Z54" s="258"/>
      <c r="AA54" s="259"/>
    </row>
    <row r="55" spans="1:27" ht="97.5" customHeight="1" x14ac:dyDescent="0.25">
      <c r="A55" s="3">
        <f t="shared" si="1"/>
        <v>44</v>
      </c>
      <c r="B55" s="49">
        <v>5.0199999999999996</v>
      </c>
      <c r="C55" s="43" t="s">
        <v>241</v>
      </c>
      <c r="D55" s="21" t="s">
        <v>242</v>
      </c>
      <c r="E55" s="50">
        <v>577.33998885451706</v>
      </c>
      <c r="F55" s="50">
        <v>0</v>
      </c>
      <c r="G55" s="220"/>
      <c r="H55" s="189"/>
      <c r="I55" s="189"/>
      <c r="J55" s="189"/>
      <c r="K55" s="189"/>
      <c r="L55" s="189"/>
      <c r="M55" s="189"/>
      <c r="N55" s="189"/>
      <c r="O55" s="189"/>
      <c r="P55" s="189"/>
      <c r="Q55" s="189"/>
      <c r="R55" s="189"/>
      <c r="S55" s="189"/>
      <c r="T55" s="190"/>
      <c r="U55" s="121">
        <v>-57</v>
      </c>
      <c r="V55" s="273"/>
      <c r="W55" s="241" t="s">
        <v>338</v>
      </c>
      <c r="X55" s="242"/>
      <c r="Y55" s="258"/>
      <c r="Z55" s="258"/>
      <c r="AA55" s="259"/>
    </row>
    <row r="56" spans="1:27" ht="83.25" customHeight="1" x14ac:dyDescent="0.25">
      <c r="A56" s="3">
        <f t="shared" si="1"/>
        <v>45</v>
      </c>
      <c r="B56" s="49">
        <v>5.0299999999999994</v>
      </c>
      <c r="C56" s="43" t="s">
        <v>41</v>
      </c>
      <c r="D56" s="21" t="s">
        <v>243</v>
      </c>
      <c r="E56" s="50">
        <v>147.4460033118763</v>
      </c>
      <c r="F56" s="50">
        <v>0</v>
      </c>
      <c r="G56" s="220"/>
      <c r="H56" s="189"/>
      <c r="I56" s="189"/>
      <c r="J56" s="189"/>
      <c r="K56" s="189"/>
      <c r="L56" s="189"/>
      <c r="M56" s="189"/>
      <c r="N56" s="189"/>
      <c r="O56" s="189"/>
      <c r="P56" s="189"/>
      <c r="Q56" s="189"/>
      <c r="R56" s="189"/>
      <c r="S56" s="189"/>
      <c r="T56" s="190"/>
      <c r="U56" s="121">
        <v>-116</v>
      </c>
      <c r="V56" s="273"/>
      <c r="W56" s="241" t="s">
        <v>339</v>
      </c>
      <c r="X56" s="242"/>
      <c r="Y56" s="258"/>
      <c r="Z56" s="258"/>
      <c r="AA56" s="259"/>
    </row>
    <row r="57" spans="1:27" ht="111" customHeight="1" x14ac:dyDescent="0.25">
      <c r="A57" s="3">
        <f t="shared" si="1"/>
        <v>46</v>
      </c>
      <c r="B57" s="49">
        <v>5.0399999999999991</v>
      </c>
      <c r="C57" s="43" t="s">
        <v>84</v>
      </c>
      <c r="D57" s="21" t="s">
        <v>244</v>
      </c>
      <c r="E57" s="50">
        <v>273.97767991284815</v>
      </c>
      <c r="F57" s="50">
        <v>0</v>
      </c>
      <c r="G57" s="103"/>
      <c r="H57" s="103"/>
      <c r="I57" s="103"/>
      <c r="J57" s="103"/>
      <c r="K57" s="102"/>
      <c r="L57" s="102"/>
      <c r="M57" s="102"/>
      <c r="N57" s="102"/>
      <c r="O57" s="102"/>
      <c r="P57" s="102"/>
      <c r="Q57" s="102"/>
      <c r="R57" s="102"/>
      <c r="S57" s="102"/>
      <c r="T57" s="102"/>
      <c r="U57" s="121"/>
      <c r="V57" s="273"/>
      <c r="W57" s="257"/>
      <c r="X57" s="258"/>
      <c r="Y57" s="258"/>
      <c r="Z57" s="258"/>
      <c r="AA57" s="259"/>
    </row>
    <row r="58" spans="1:27" ht="138" customHeight="1" thickBot="1" x14ac:dyDescent="0.3">
      <c r="A58" s="3">
        <f t="shared" si="1"/>
        <v>47</v>
      </c>
      <c r="B58" s="49">
        <v>5.0499999999999989</v>
      </c>
      <c r="C58" s="43" t="s">
        <v>74</v>
      </c>
      <c r="D58" s="21" t="s">
        <v>248</v>
      </c>
      <c r="E58" s="50">
        <v>105.6173498900674</v>
      </c>
      <c r="F58" s="50">
        <v>0</v>
      </c>
      <c r="G58" s="103"/>
      <c r="H58" s="103"/>
      <c r="I58" s="103"/>
      <c r="J58" s="103"/>
      <c r="K58" s="102"/>
      <c r="L58" s="102"/>
      <c r="M58" s="102"/>
      <c r="N58" s="102"/>
      <c r="O58" s="102"/>
      <c r="P58" s="102"/>
      <c r="Q58" s="102"/>
      <c r="R58" s="102"/>
      <c r="S58" s="102"/>
      <c r="T58" s="102"/>
      <c r="U58" s="121">
        <v>-81</v>
      </c>
      <c r="V58" s="273"/>
      <c r="W58" s="241" t="s">
        <v>340</v>
      </c>
      <c r="X58" s="242"/>
      <c r="Y58" s="258"/>
      <c r="Z58" s="258"/>
      <c r="AA58" s="259"/>
    </row>
    <row r="59" spans="1:27" ht="117" customHeight="1" thickBot="1" x14ac:dyDescent="0.3">
      <c r="A59" s="3">
        <f t="shared" si="1"/>
        <v>48</v>
      </c>
      <c r="B59" s="49">
        <v>5.0599999999999987</v>
      </c>
      <c r="C59" s="43" t="s">
        <v>73</v>
      </c>
      <c r="D59" s="43" t="s">
        <v>250</v>
      </c>
      <c r="E59" s="50">
        <v>-317</v>
      </c>
      <c r="F59" s="50">
        <v>-1250</v>
      </c>
      <c r="G59" s="140" t="s">
        <v>213</v>
      </c>
      <c r="H59" s="141"/>
      <c r="I59" s="141"/>
      <c r="J59" s="141"/>
      <c r="K59" s="141"/>
      <c r="L59" s="141"/>
      <c r="M59" s="141"/>
      <c r="N59" s="141"/>
      <c r="O59" s="141"/>
      <c r="P59" s="141"/>
      <c r="Q59" s="141"/>
      <c r="R59" s="141"/>
      <c r="S59" s="141"/>
      <c r="T59" s="142"/>
      <c r="U59" s="121"/>
      <c r="V59" s="273"/>
      <c r="W59" s="257"/>
      <c r="X59" s="258"/>
      <c r="Y59" s="258"/>
      <c r="Z59" s="258"/>
      <c r="AA59" s="259"/>
    </row>
    <row r="60" spans="1:27" ht="156.75" customHeight="1" x14ac:dyDescent="0.25">
      <c r="A60" s="3">
        <f t="shared" si="1"/>
        <v>49</v>
      </c>
      <c r="B60" s="49">
        <v>5.0699999999999985</v>
      </c>
      <c r="C60" s="43" t="s">
        <v>121</v>
      </c>
      <c r="D60" s="21" t="s">
        <v>252</v>
      </c>
      <c r="E60" s="50">
        <v>1045.4726836390398</v>
      </c>
      <c r="F60" s="50">
        <v>0</v>
      </c>
      <c r="G60" s="103"/>
      <c r="H60" s="103"/>
      <c r="I60" s="103"/>
      <c r="J60" s="103"/>
      <c r="K60" s="102"/>
      <c r="L60" s="102"/>
      <c r="M60" s="102"/>
      <c r="N60" s="102"/>
      <c r="O60" s="102"/>
      <c r="P60" s="102"/>
      <c r="Q60" s="102"/>
      <c r="R60" s="102"/>
      <c r="S60" s="102"/>
      <c r="T60" s="102"/>
      <c r="U60" s="121">
        <v>-692</v>
      </c>
      <c r="V60" s="273"/>
      <c r="W60" s="241" t="s">
        <v>341</v>
      </c>
      <c r="X60" s="242"/>
      <c r="Y60" s="258"/>
      <c r="Z60" s="258"/>
      <c r="AA60" s="259"/>
    </row>
    <row r="61" spans="1:27" ht="141" customHeight="1" x14ac:dyDescent="0.25">
      <c r="A61" s="3">
        <f t="shared" si="1"/>
        <v>50</v>
      </c>
      <c r="B61" s="49">
        <v>5.0799999999999983</v>
      </c>
      <c r="C61" s="43" t="s">
        <v>136</v>
      </c>
      <c r="D61" s="21" t="s">
        <v>253</v>
      </c>
      <c r="E61" s="50">
        <v>1961</v>
      </c>
      <c r="F61" s="50">
        <v>22198</v>
      </c>
      <c r="G61" s="103"/>
      <c r="H61" s="103"/>
      <c r="I61" s="103"/>
      <c r="J61" s="103"/>
      <c r="K61" s="102"/>
      <c r="L61" s="102"/>
      <c r="M61" s="102"/>
      <c r="N61" s="102"/>
      <c r="O61" s="102"/>
      <c r="P61" s="102"/>
      <c r="Q61" s="102"/>
      <c r="R61" s="102"/>
      <c r="S61" s="102"/>
      <c r="T61" s="102"/>
      <c r="U61" s="121">
        <v>-774</v>
      </c>
      <c r="V61" s="273">
        <v>-3207</v>
      </c>
      <c r="W61" s="241" t="s">
        <v>342</v>
      </c>
      <c r="X61" s="242"/>
      <c r="Y61" s="258"/>
      <c r="Z61" s="258"/>
      <c r="AA61" s="259"/>
    </row>
    <row r="62" spans="1:27" ht="105.75" customHeight="1" x14ac:dyDescent="0.25">
      <c r="A62" s="3">
        <f t="shared" si="1"/>
        <v>51</v>
      </c>
      <c r="B62" s="49">
        <v>5.0899999999999981</v>
      </c>
      <c r="C62" s="43" t="s">
        <v>123</v>
      </c>
      <c r="D62" s="21" t="s">
        <v>254</v>
      </c>
      <c r="E62" s="50">
        <v>-1493.2829271585767</v>
      </c>
      <c r="F62" s="50">
        <v>0</v>
      </c>
      <c r="G62" s="103"/>
      <c r="H62" s="103"/>
      <c r="I62" s="103"/>
      <c r="J62" s="103"/>
      <c r="K62" s="102"/>
      <c r="L62" s="102"/>
      <c r="M62" s="102"/>
      <c r="N62" s="102"/>
      <c r="O62" s="102"/>
      <c r="P62" s="102"/>
      <c r="Q62" s="102"/>
      <c r="R62" s="102"/>
      <c r="S62" s="102"/>
      <c r="T62" s="102"/>
      <c r="U62" s="121">
        <v>11</v>
      </c>
      <c r="V62" s="273"/>
      <c r="W62" s="241" t="s">
        <v>343</v>
      </c>
      <c r="X62" s="242"/>
      <c r="Y62" s="258"/>
      <c r="Z62" s="258"/>
      <c r="AA62" s="259"/>
    </row>
    <row r="63" spans="1:27" ht="75.75" customHeight="1" x14ac:dyDescent="0.25">
      <c r="A63" s="3">
        <f t="shared" si="1"/>
        <v>52</v>
      </c>
      <c r="B63" s="42"/>
      <c r="C63" s="17" t="s">
        <v>324</v>
      </c>
      <c r="E63" s="2"/>
      <c r="F63" s="2"/>
      <c r="G63" s="103"/>
      <c r="H63" s="103"/>
      <c r="I63" s="103"/>
      <c r="J63" s="103"/>
      <c r="K63" s="102"/>
      <c r="L63" s="102"/>
      <c r="M63" s="102"/>
      <c r="N63" s="102"/>
      <c r="O63" s="102"/>
      <c r="P63" s="102"/>
      <c r="Q63" s="102"/>
      <c r="R63" s="102"/>
      <c r="S63" s="102"/>
      <c r="T63" s="102"/>
      <c r="U63" s="122">
        <v>-227</v>
      </c>
      <c r="V63" s="274"/>
      <c r="W63" s="241" t="s">
        <v>344</v>
      </c>
      <c r="X63" s="242"/>
      <c r="Y63" s="258"/>
      <c r="Z63" s="258"/>
      <c r="AA63" s="259"/>
    </row>
    <row r="64" spans="1:27" ht="89.25" customHeight="1" thickBot="1" x14ac:dyDescent="0.3">
      <c r="A64" s="127"/>
      <c r="B64" s="42"/>
      <c r="C64" s="43"/>
      <c r="D64" s="246" t="s">
        <v>48</v>
      </c>
      <c r="E64" s="105">
        <v>1</v>
      </c>
      <c r="F64" s="105">
        <v>0</v>
      </c>
      <c r="G64" s="103"/>
      <c r="H64" s="103"/>
      <c r="I64" s="103"/>
      <c r="J64" s="103"/>
      <c r="K64" s="102"/>
      <c r="L64" s="102"/>
      <c r="M64" s="102"/>
      <c r="N64" s="102"/>
      <c r="O64" s="102"/>
      <c r="P64" s="102"/>
      <c r="Q64" s="102"/>
      <c r="R64" s="102"/>
      <c r="S64" s="102"/>
      <c r="T64" s="102"/>
      <c r="U64" s="252">
        <v>-1936</v>
      </c>
      <c r="V64" s="275">
        <v>-3207</v>
      </c>
      <c r="W64" s="283" t="s">
        <v>345</v>
      </c>
      <c r="X64" s="284"/>
      <c r="Y64" s="258"/>
      <c r="Z64" s="258"/>
      <c r="AA64" s="259"/>
    </row>
    <row r="65" spans="1:27" ht="79.5" customHeight="1" thickBot="1" x14ac:dyDescent="0.3">
      <c r="A65" s="3">
        <f>1+A63</f>
        <v>53</v>
      </c>
      <c r="B65" s="10"/>
      <c r="C65" s="250" t="s">
        <v>127</v>
      </c>
      <c r="D65" s="251"/>
      <c r="E65" s="240">
        <f>SUM(E51:E64)</f>
        <v>13094.31935382673</v>
      </c>
      <c r="F65" s="240">
        <f>SUM(F51:F64)</f>
        <v>535042</v>
      </c>
      <c r="G65" s="103"/>
      <c r="H65" s="103"/>
      <c r="I65" s="103"/>
      <c r="J65" s="103"/>
      <c r="K65" s="102"/>
      <c r="L65" s="102"/>
      <c r="M65" s="102"/>
      <c r="N65" s="102"/>
      <c r="O65" s="102"/>
      <c r="P65" s="102"/>
      <c r="Q65" s="102"/>
      <c r="R65" s="102"/>
      <c r="S65" s="102"/>
      <c r="T65" s="102"/>
      <c r="U65" s="253">
        <f>E65+U50+U64</f>
        <v>1912.3193538267296</v>
      </c>
      <c r="V65" s="276">
        <f>F65+V50+V64</f>
        <v>524939</v>
      </c>
      <c r="W65" s="283" t="s">
        <v>371</v>
      </c>
      <c r="X65" s="284"/>
      <c r="Y65" s="258"/>
      <c r="Z65" s="258"/>
      <c r="AA65" s="259"/>
    </row>
    <row r="66" spans="1:27" ht="108" customHeight="1" x14ac:dyDescent="0.25">
      <c r="A66" s="3"/>
      <c r="B66" s="49"/>
      <c r="C66" s="248" t="s">
        <v>375</v>
      </c>
      <c r="D66" s="249"/>
      <c r="E66" s="104">
        <f>E65-E51</f>
        <v>2172.2746527626114</v>
      </c>
      <c r="F66" s="104">
        <f>F65-F51</f>
        <v>20100</v>
      </c>
      <c r="G66" s="6"/>
      <c r="H66" s="6"/>
      <c r="I66" s="6"/>
      <c r="J66" s="6"/>
      <c r="K66" s="48"/>
      <c r="L66" s="48"/>
      <c r="M66" s="48"/>
      <c r="N66" s="48"/>
      <c r="O66" s="48"/>
      <c r="P66" s="48"/>
      <c r="Q66" s="48"/>
      <c r="R66" s="48"/>
      <c r="S66" s="48"/>
      <c r="T66" s="48"/>
      <c r="U66" s="254">
        <f>U65-U51+1</f>
        <v>237.27465276261137</v>
      </c>
      <c r="V66" s="277">
        <f>V65-V51</f>
        <v>16893</v>
      </c>
      <c r="W66" s="283" t="s">
        <v>373</v>
      </c>
      <c r="X66" s="284"/>
      <c r="Y66" s="258"/>
      <c r="Z66" s="258"/>
      <c r="AA66" s="259"/>
    </row>
    <row r="67" spans="1:27" ht="16.5" thickBot="1" x14ac:dyDescent="0.3">
      <c r="A67" s="127"/>
      <c r="B67" s="49"/>
      <c r="C67" s="46"/>
      <c r="D67" s="46"/>
      <c r="E67" s="47"/>
      <c r="F67" s="47"/>
      <c r="G67" s="131"/>
      <c r="H67" s="131"/>
      <c r="I67" s="131"/>
      <c r="J67" s="131"/>
      <c r="K67" s="48"/>
      <c r="L67" s="48"/>
      <c r="M67" s="48"/>
      <c r="N67" s="48"/>
      <c r="O67" s="48"/>
      <c r="P67" s="48"/>
      <c r="Q67" s="48"/>
      <c r="R67" s="48"/>
      <c r="S67" s="48"/>
      <c r="T67" s="48"/>
      <c r="U67" s="20"/>
      <c r="V67" s="129"/>
      <c r="W67" s="60"/>
      <c r="X67" s="258"/>
      <c r="Y67" s="258"/>
      <c r="Z67" s="258"/>
      <c r="AA67" s="259"/>
    </row>
    <row r="68" spans="1:27" ht="30.75" customHeight="1" x14ac:dyDescent="0.25">
      <c r="A68" s="3">
        <f>1+A63</f>
        <v>53</v>
      </c>
      <c r="B68" s="49"/>
      <c r="C68" s="46" t="s">
        <v>16</v>
      </c>
      <c r="D68" s="43"/>
      <c r="E68" s="146" t="s">
        <v>62</v>
      </c>
      <c r="F68" s="146"/>
      <c r="G68" s="206" t="s">
        <v>171</v>
      </c>
      <c r="H68" s="207"/>
      <c r="I68" s="207"/>
      <c r="J68" s="207"/>
      <c r="K68" s="207"/>
      <c r="L68" s="207"/>
      <c r="M68" s="207"/>
      <c r="N68" s="207"/>
      <c r="O68" s="207"/>
      <c r="P68" s="207"/>
      <c r="Q68" s="207"/>
      <c r="R68" s="207"/>
      <c r="S68" s="207"/>
      <c r="T68" s="207"/>
      <c r="U68" s="146"/>
      <c r="V68" s="182"/>
      <c r="W68" s="257"/>
      <c r="X68" s="258"/>
      <c r="Y68" s="258"/>
      <c r="Z68" s="258"/>
      <c r="AA68" s="259"/>
    </row>
    <row r="69" spans="1:27" ht="41.25" customHeight="1" x14ac:dyDescent="0.25">
      <c r="A69" s="3">
        <f t="shared" si="1"/>
        <v>54</v>
      </c>
      <c r="B69" s="49"/>
      <c r="C69" s="51" t="s">
        <v>11</v>
      </c>
      <c r="D69" s="43"/>
      <c r="E69" s="187">
        <v>0.10249999999999999</v>
      </c>
      <c r="F69" s="187"/>
      <c r="G69" s="208"/>
      <c r="H69" s="209"/>
      <c r="I69" s="209"/>
      <c r="J69" s="209"/>
      <c r="K69" s="209"/>
      <c r="L69" s="209"/>
      <c r="M69" s="209"/>
      <c r="N69" s="209"/>
      <c r="O69" s="209"/>
      <c r="P69" s="209"/>
      <c r="Q69" s="209"/>
      <c r="R69" s="209"/>
      <c r="S69" s="209"/>
      <c r="T69" s="209"/>
      <c r="U69" s="187">
        <v>8.7499999999999994E-2</v>
      </c>
      <c r="V69" s="278"/>
      <c r="W69" s="257"/>
      <c r="X69" s="258"/>
      <c r="Y69" s="258"/>
      <c r="Z69" s="258"/>
      <c r="AA69" s="259"/>
    </row>
    <row r="70" spans="1:27" ht="22.5" customHeight="1" x14ac:dyDescent="0.25">
      <c r="A70" s="3">
        <f t="shared" si="1"/>
        <v>55</v>
      </c>
      <c r="B70" s="49"/>
      <c r="C70" s="51" t="s">
        <v>12</v>
      </c>
      <c r="D70" s="43"/>
      <c r="E70" s="187">
        <v>4.5400000000000003E-2</v>
      </c>
      <c r="F70" s="187"/>
      <c r="G70" s="208"/>
      <c r="H70" s="209"/>
      <c r="I70" s="209"/>
      <c r="J70" s="209"/>
      <c r="K70" s="209"/>
      <c r="L70" s="209"/>
      <c r="M70" s="209"/>
      <c r="N70" s="209"/>
      <c r="O70" s="209"/>
      <c r="P70" s="209"/>
      <c r="Q70" s="209"/>
      <c r="R70" s="209"/>
      <c r="S70" s="209"/>
      <c r="T70" s="209"/>
      <c r="U70" s="187">
        <v>4.5400000000000003E-2</v>
      </c>
      <c r="V70" s="278"/>
      <c r="W70" s="257"/>
      <c r="X70" s="258"/>
      <c r="Y70" s="258"/>
      <c r="Z70" s="258"/>
      <c r="AA70" s="259"/>
    </row>
    <row r="71" spans="1:27" ht="45.75" customHeight="1" x14ac:dyDescent="0.25">
      <c r="A71" s="3">
        <f t="shared" si="1"/>
        <v>56</v>
      </c>
      <c r="B71" s="49"/>
      <c r="C71" s="51" t="s">
        <v>13</v>
      </c>
      <c r="D71" s="43"/>
      <c r="E71" s="245" t="s">
        <v>128</v>
      </c>
      <c r="F71" s="245"/>
      <c r="G71" s="208"/>
      <c r="H71" s="209"/>
      <c r="I71" s="209"/>
      <c r="J71" s="209"/>
      <c r="K71" s="209"/>
      <c r="L71" s="209"/>
      <c r="M71" s="209"/>
      <c r="N71" s="209"/>
      <c r="O71" s="209"/>
      <c r="P71" s="209"/>
      <c r="Q71" s="209"/>
      <c r="R71" s="209"/>
      <c r="S71" s="209"/>
      <c r="T71" s="209"/>
      <c r="U71" s="168" t="s">
        <v>299</v>
      </c>
      <c r="V71" s="173"/>
      <c r="W71" s="257"/>
      <c r="X71" s="258"/>
      <c r="Y71" s="258"/>
      <c r="Z71" s="258"/>
      <c r="AA71" s="259"/>
    </row>
    <row r="72" spans="1:27" ht="22.5" customHeight="1" thickBot="1" x14ac:dyDescent="0.3">
      <c r="A72" s="3">
        <f t="shared" si="1"/>
        <v>57</v>
      </c>
      <c r="B72" s="52"/>
      <c r="C72" s="53" t="s">
        <v>19</v>
      </c>
      <c r="D72" s="54"/>
      <c r="E72" s="170">
        <v>7.3099999999999998E-2</v>
      </c>
      <c r="F72" s="168"/>
      <c r="G72" s="210"/>
      <c r="H72" s="211"/>
      <c r="I72" s="211"/>
      <c r="J72" s="211"/>
      <c r="K72" s="211"/>
      <c r="L72" s="211"/>
      <c r="M72" s="211"/>
      <c r="N72" s="211"/>
      <c r="O72" s="211"/>
      <c r="P72" s="211"/>
      <c r="Q72" s="211"/>
      <c r="R72" s="211"/>
      <c r="S72" s="211"/>
      <c r="T72" s="211"/>
      <c r="U72" s="170">
        <v>6.4600000000000005E-2</v>
      </c>
      <c r="V72" s="279"/>
      <c r="W72" s="257"/>
      <c r="X72" s="258"/>
      <c r="Y72" s="258"/>
      <c r="Z72" s="258"/>
      <c r="AA72" s="259"/>
    </row>
    <row r="73" spans="1:27" ht="12.75" customHeight="1" thickBot="1" x14ac:dyDescent="0.3">
      <c r="A73" s="3">
        <f t="shared" si="1"/>
        <v>58</v>
      </c>
      <c r="B73" s="55"/>
      <c r="C73" s="56"/>
      <c r="D73" s="57"/>
      <c r="E73" s="146"/>
      <c r="F73" s="146"/>
      <c r="G73" s="58"/>
      <c r="H73" s="59"/>
      <c r="I73" s="60"/>
      <c r="J73" s="59"/>
      <c r="K73" s="60"/>
      <c r="L73" s="59"/>
      <c r="M73" s="6"/>
      <c r="N73" s="6"/>
      <c r="O73" s="6"/>
      <c r="P73" s="6"/>
      <c r="Q73" s="6"/>
      <c r="R73" s="6"/>
      <c r="S73" s="6"/>
      <c r="T73" s="6"/>
      <c r="U73" s="146"/>
      <c r="V73" s="182"/>
      <c r="W73" s="257"/>
      <c r="X73" s="258"/>
      <c r="Y73" s="258"/>
      <c r="Z73" s="258"/>
      <c r="AA73" s="259"/>
    </row>
    <row r="74" spans="1:27" ht="118.5" customHeight="1" thickBot="1" x14ac:dyDescent="0.3">
      <c r="A74" s="3">
        <f t="shared" si="1"/>
        <v>59</v>
      </c>
      <c r="B74" s="55"/>
      <c r="C74" s="25" t="s">
        <v>137</v>
      </c>
      <c r="D74" s="24" t="s">
        <v>272</v>
      </c>
      <c r="E74" s="3"/>
      <c r="F74" s="34"/>
      <c r="G74" s="217" t="s">
        <v>172</v>
      </c>
      <c r="H74" s="218"/>
      <c r="I74" s="218"/>
      <c r="J74" s="218"/>
      <c r="K74" s="218"/>
      <c r="L74" s="218"/>
      <c r="M74" s="218"/>
      <c r="N74" s="218"/>
      <c r="O74" s="218"/>
      <c r="P74" s="218"/>
      <c r="Q74" s="218"/>
      <c r="R74" s="218"/>
      <c r="S74" s="218"/>
      <c r="T74" s="219"/>
      <c r="U74" s="35"/>
      <c r="V74" s="129"/>
      <c r="W74" s="132" t="s">
        <v>346</v>
      </c>
      <c r="X74" s="264"/>
      <c r="Y74" s="264"/>
      <c r="Z74" s="264"/>
      <c r="AA74" s="259"/>
    </row>
    <row r="75" spans="1:27" ht="12.75" customHeight="1" x14ac:dyDescent="0.25">
      <c r="A75" s="3">
        <f t="shared" si="1"/>
        <v>60</v>
      </c>
      <c r="B75" s="55"/>
      <c r="C75" s="56"/>
      <c r="D75" s="57"/>
      <c r="E75" s="3"/>
      <c r="F75" s="3"/>
      <c r="G75" s="58"/>
      <c r="H75" s="58"/>
      <c r="I75" s="58"/>
      <c r="J75" s="58"/>
      <c r="K75" s="58"/>
      <c r="L75" s="58"/>
      <c r="M75" s="6"/>
      <c r="N75" s="6"/>
      <c r="O75" s="6"/>
      <c r="P75" s="6"/>
      <c r="Q75" s="6"/>
      <c r="R75" s="6"/>
      <c r="S75" s="6"/>
      <c r="T75" s="6"/>
      <c r="U75" s="3"/>
      <c r="V75" s="129"/>
      <c r="W75" s="257"/>
      <c r="X75" s="258"/>
      <c r="Y75" s="258"/>
      <c r="Z75" s="258"/>
      <c r="AA75" s="259"/>
    </row>
    <row r="76" spans="1:27" ht="39.75" customHeight="1" x14ac:dyDescent="0.25">
      <c r="A76" s="3">
        <f t="shared" si="1"/>
        <v>61</v>
      </c>
      <c r="B76" s="49"/>
      <c r="C76" s="46" t="s">
        <v>14</v>
      </c>
      <c r="D76" s="43"/>
      <c r="E76" s="146"/>
      <c r="F76" s="146"/>
      <c r="G76" s="61"/>
      <c r="H76" s="61"/>
      <c r="I76" s="61"/>
      <c r="J76" s="61"/>
      <c r="K76" s="62"/>
      <c r="L76" s="62"/>
      <c r="M76" s="62"/>
      <c r="N76" s="62"/>
      <c r="O76" s="62"/>
      <c r="P76" s="62"/>
      <c r="Q76" s="62"/>
      <c r="R76" s="62"/>
      <c r="S76" s="62"/>
      <c r="T76" s="62"/>
      <c r="U76" s="146"/>
      <c r="V76" s="182"/>
      <c r="W76" s="257"/>
      <c r="X76" s="258"/>
      <c r="Y76" s="258"/>
      <c r="Z76" s="258"/>
      <c r="AA76" s="259"/>
    </row>
    <row r="77" spans="1:27" ht="126" x14ac:dyDescent="0.25">
      <c r="A77" s="3">
        <f>1+A76</f>
        <v>62</v>
      </c>
      <c r="B77" s="49"/>
      <c r="C77" s="24" t="s">
        <v>93</v>
      </c>
      <c r="D77" s="116" t="s">
        <v>284</v>
      </c>
      <c r="E77" s="3"/>
      <c r="F77" s="3"/>
      <c r="G77" s="188" t="s">
        <v>173</v>
      </c>
      <c r="H77" s="189"/>
      <c r="I77" s="189"/>
      <c r="J77" s="189"/>
      <c r="K77" s="189"/>
      <c r="L77" s="189"/>
      <c r="M77" s="189"/>
      <c r="N77" s="189"/>
      <c r="O77" s="189"/>
      <c r="P77" s="189"/>
      <c r="Q77" s="189"/>
      <c r="R77" s="189"/>
      <c r="S77" s="189"/>
      <c r="T77" s="190"/>
      <c r="U77" s="123"/>
      <c r="V77" s="129"/>
      <c r="W77" s="132" t="s">
        <v>366</v>
      </c>
      <c r="X77" s="260"/>
      <c r="Y77" s="260"/>
      <c r="Z77" s="260"/>
      <c r="AA77" s="259"/>
    </row>
    <row r="78" spans="1:27" ht="49.5" customHeight="1" x14ac:dyDescent="0.25">
      <c r="A78" s="3">
        <f t="shared" ref="A78:A81" si="2">1+A77</f>
        <v>63</v>
      </c>
      <c r="B78" s="49"/>
      <c r="C78" s="17" t="s">
        <v>285</v>
      </c>
      <c r="D78" s="151" t="s">
        <v>297</v>
      </c>
      <c r="E78" s="152"/>
      <c r="F78" s="3"/>
      <c r="G78" s="188"/>
      <c r="H78" s="189"/>
      <c r="I78" s="189"/>
      <c r="J78" s="189"/>
      <c r="K78" s="189"/>
      <c r="L78" s="189"/>
      <c r="M78" s="189"/>
      <c r="N78" s="189"/>
      <c r="O78" s="189"/>
      <c r="P78" s="189"/>
      <c r="Q78" s="189"/>
      <c r="R78" s="189"/>
      <c r="S78" s="189"/>
      <c r="T78" s="190"/>
      <c r="U78" s="3"/>
      <c r="V78" s="129"/>
      <c r="W78" s="257"/>
      <c r="X78" s="258"/>
      <c r="Y78" s="258"/>
      <c r="Z78" s="258"/>
      <c r="AA78" s="259"/>
    </row>
    <row r="79" spans="1:27" ht="65.25" customHeight="1" x14ac:dyDescent="0.25">
      <c r="A79" s="3">
        <f t="shared" si="2"/>
        <v>64</v>
      </c>
      <c r="B79" s="49"/>
      <c r="C79" s="116" t="s">
        <v>286</v>
      </c>
      <c r="D79" s="151" t="s">
        <v>291</v>
      </c>
      <c r="E79" s="152"/>
      <c r="F79" s="3"/>
      <c r="G79" s="188"/>
      <c r="H79" s="189"/>
      <c r="I79" s="189"/>
      <c r="J79" s="189"/>
      <c r="K79" s="189"/>
      <c r="L79" s="189"/>
      <c r="M79" s="189"/>
      <c r="N79" s="189"/>
      <c r="O79" s="189"/>
      <c r="P79" s="189"/>
      <c r="Q79" s="189"/>
      <c r="R79" s="189"/>
      <c r="S79" s="189"/>
      <c r="T79" s="190"/>
      <c r="U79" s="3"/>
      <c r="V79" s="129"/>
      <c r="W79" s="257"/>
      <c r="X79" s="258"/>
      <c r="Y79" s="258"/>
      <c r="Z79" s="258"/>
      <c r="AA79" s="259"/>
    </row>
    <row r="80" spans="1:27" ht="72" customHeight="1" x14ac:dyDescent="0.25">
      <c r="A80" s="3">
        <f t="shared" si="2"/>
        <v>65</v>
      </c>
      <c r="B80" s="49"/>
      <c r="C80" s="116" t="s">
        <v>287</v>
      </c>
      <c r="D80" s="151" t="s">
        <v>289</v>
      </c>
      <c r="E80" s="152"/>
      <c r="F80" s="3"/>
      <c r="G80" s="188"/>
      <c r="H80" s="189"/>
      <c r="I80" s="189"/>
      <c r="J80" s="189"/>
      <c r="K80" s="189"/>
      <c r="L80" s="189"/>
      <c r="M80" s="189"/>
      <c r="N80" s="189"/>
      <c r="O80" s="189"/>
      <c r="P80" s="189"/>
      <c r="Q80" s="189"/>
      <c r="R80" s="189"/>
      <c r="S80" s="189"/>
      <c r="T80" s="190"/>
      <c r="U80" s="3"/>
      <c r="V80" s="129"/>
      <c r="W80" s="257"/>
      <c r="X80" s="258"/>
      <c r="Y80" s="258"/>
      <c r="Z80" s="258"/>
      <c r="AA80" s="259"/>
    </row>
    <row r="81" spans="1:27" ht="93" customHeight="1" thickBot="1" x14ac:dyDescent="0.3">
      <c r="A81" s="3">
        <f t="shared" si="2"/>
        <v>66</v>
      </c>
      <c r="B81" s="49"/>
      <c r="C81" s="115" t="s">
        <v>288</v>
      </c>
      <c r="D81" s="197" t="s">
        <v>290</v>
      </c>
      <c r="E81" s="198"/>
      <c r="F81" s="3"/>
      <c r="G81" s="191"/>
      <c r="H81" s="192"/>
      <c r="I81" s="192"/>
      <c r="J81" s="192"/>
      <c r="K81" s="192"/>
      <c r="L81" s="192"/>
      <c r="M81" s="192"/>
      <c r="N81" s="192"/>
      <c r="O81" s="192"/>
      <c r="P81" s="192"/>
      <c r="Q81" s="192"/>
      <c r="R81" s="192"/>
      <c r="S81" s="192"/>
      <c r="T81" s="193"/>
      <c r="U81" s="3"/>
      <c r="V81" s="129"/>
      <c r="W81" s="257"/>
      <c r="X81" s="258"/>
      <c r="Y81" s="258"/>
      <c r="Z81" s="258"/>
      <c r="AA81" s="259"/>
    </row>
    <row r="82" spans="1:27" x14ac:dyDescent="0.25">
      <c r="A82" s="3">
        <f t="shared" si="1"/>
        <v>67</v>
      </c>
      <c r="B82" s="33"/>
      <c r="C82" s="23" t="s">
        <v>3</v>
      </c>
      <c r="D82" s="63"/>
      <c r="E82" s="26"/>
      <c r="F82" s="26"/>
      <c r="G82" s="64"/>
      <c r="H82" s="65"/>
      <c r="I82" s="66"/>
      <c r="J82" s="66"/>
      <c r="K82" s="66"/>
      <c r="L82" s="66"/>
      <c r="M82" s="66"/>
      <c r="N82" s="66"/>
      <c r="O82" s="66"/>
      <c r="P82" s="66"/>
      <c r="Q82" s="66"/>
      <c r="R82" s="66"/>
      <c r="S82" s="66"/>
      <c r="T82" s="67"/>
      <c r="U82" s="15"/>
      <c r="V82" s="63"/>
      <c r="W82" s="257"/>
      <c r="X82" s="258"/>
      <c r="Y82" s="258"/>
      <c r="Z82" s="258"/>
      <c r="AA82" s="259"/>
    </row>
    <row r="83" spans="1:27" ht="19.5" thickBot="1" x14ac:dyDescent="0.3">
      <c r="A83" s="3">
        <f t="shared" si="1"/>
        <v>68</v>
      </c>
      <c r="B83" s="33"/>
      <c r="C83" s="23" t="s">
        <v>82</v>
      </c>
      <c r="D83" s="63"/>
      <c r="E83" s="68"/>
      <c r="F83" s="68"/>
      <c r="G83" s="69"/>
      <c r="H83" s="70"/>
      <c r="I83" s="216"/>
      <c r="J83" s="216"/>
      <c r="K83" s="71"/>
      <c r="L83" s="71"/>
      <c r="M83" s="72"/>
      <c r="N83" s="72"/>
      <c r="O83" s="72"/>
      <c r="P83" s="72"/>
      <c r="Q83" s="72"/>
      <c r="R83" s="72"/>
      <c r="S83" s="72"/>
      <c r="T83" s="72"/>
      <c r="U83" s="15"/>
      <c r="V83" s="63"/>
      <c r="W83" s="257"/>
      <c r="X83" s="258"/>
      <c r="Y83" s="258"/>
      <c r="Z83" s="258"/>
      <c r="AA83" s="259"/>
    </row>
    <row r="84" spans="1:27" ht="127.5" customHeight="1" thickBot="1" x14ac:dyDescent="0.3">
      <c r="A84" s="73">
        <f t="shared" si="1"/>
        <v>69</v>
      </c>
      <c r="B84" s="74"/>
      <c r="C84" s="75" t="s">
        <v>129</v>
      </c>
      <c r="D84" s="110" t="s">
        <v>273</v>
      </c>
      <c r="E84" s="70"/>
      <c r="F84" s="70"/>
      <c r="G84" s="206" t="s">
        <v>174</v>
      </c>
      <c r="H84" s="212"/>
      <c r="I84" s="212"/>
      <c r="J84" s="212"/>
      <c r="K84" s="212"/>
      <c r="L84" s="212"/>
      <c r="M84" s="212"/>
      <c r="N84" s="212"/>
      <c r="O84" s="212"/>
      <c r="P84" s="212"/>
      <c r="Q84" s="212"/>
      <c r="R84" s="212"/>
      <c r="S84" s="212"/>
      <c r="T84" s="213"/>
      <c r="U84" s="118"/>
      <c r="V84" s="72"/>
      <c r="W84" s="241" t="s">
        <v>351</v>
      </c>
      <c r="X84" s="242"/>
      <c r="Y84" s="258"/>
      <c r="Z84" s="258"/>
      <c r="AA84" s="259"/>
    </row>
    <row r="85" spans="1:27" ht="201" customHeight="1" thickBot="1" x14ac:dyDescent="0.3">
      <c r="A85" s="3">
        <f t="shared" si="1"/>
        <v>70</v>
      </c>
      <c r="B85" s="33"/>
      <c r="C85" s="21" t="s">
        <v>140</v>
      </c>
      <c r="D85" s="21" t="s">
        <v>259</v>
      </c>
      <c r="E85" s="68"/>
      <c r="F85" s="68"/>
      <c r="G85" s="140" t="s">
        <v>200</v>
      </c>
      <c r="H85" s="141"/>
      <c r="I85" s="141"/>
      <c r="J85" s="141"/>
      <c r="K85" s="141"/>
      <c r="L85" s="141"/>
      <c r="M85" s="141"/>
      <c r="N85" s="141"/>
      <c r="O85" s="141"/>
      <c r="P85" s="141"/>
      <c r="Q85" s="141"/>
      <c r="R85" s="141"/>
      <c r="S85" s="141"/>
      <c r="T85" s="142"/>
      <c r="U85" s="15"/>
      <c r="V85" s="63"/>
      <c r="W85" s="132" t="s">
        <v>347</v>
      </c>
      <c r="X85" s="264"/>
      <c r="Y85" s="264"/>
      <c r="Z85" s="264"/>
      <c r="AA85" s="259"/>
    </row>
    <row r="86" spans="1:27" ht="261" customHeight="1" thickBot="1" x14ac:dyDescent="0.3">
      <c r="A86" s="3">
        <f t="shared" si="1"/>
        <v>71</v>
      </c>
      <c r="B86" s="33"/>
      <c r="C86" s="19" t="s">
        <v>141</v>
      </c>
      <c r="D86" s="19" t="s">
        <v>271</v>
      </c>
      <c r="E86" s="15"/>
      <c r="F86" s="63"/>
      <c r="G86" s="140" t="s">
        <v>209</v>
      </c>
      <c r="H86" s="141"/>
      <c r="I86" s="141"/>
      <c r="J86" s="141"/>
      <c r="K86" s="141"/>
      <c r="L86" s="141"/>
      <c r="M86" s="141"/>
      <c r="N86" s="141"/>
      <c r="O86" s="141"/>
      <c r="P86" s="141"/>
      <c r="Q86" s="141"/>
      <c r="R86" s="141"/>
      <c r="S86" s="141"/>
      <c r="T86" s="142"/>
      <c r="U86" s="76"/>
      <c r="V86" s="63"/>
      <c r="W86" s="132" t="s">
        <v>363</v>
      </c>
      <c r="X86" s="260"/>
      <c r="Y86" s="260"/>
      <c r="Z86" s="260"/>
      <c r="AA86" s="259"/>
    </row>
    <row r="87" spans="1:27" ht="117.75" customHeight="1" x14ac:dyDescent="0.25">
      <c r="A87" s="3">
        <f t="shared" si="1"/>
        <v>72</v>
      </c>
      <c r="B87" s="10"/>
      <c r="C87" s="19" t="s">
        <v>142</v>
      </c>
      <c r="D87" s="19" t="s">
        <v>271</v>
      </c>
      <c r="E87" s="26"/>
      <c r="F87" s="26"/>
      <c r="G87" s="184" t="s">
        <v>202</v>
      </c>
      <c r="H87" s="185"/>
      <c r="I87" s="185"/>
      <c r="J87" s="185"/>
      <c r="K87" s="185"/>
      <c r="L87" s="185"/>
      <c r="M87" s="185"/>
      <c r="N87" s="185"/>
      <c r="O87" s="185"/>
      <c r="P87" s="185"/>
      <c r="Q87" s="185"/>
      <c r="R87" s="185"/>
      <c r="S87" s="185"/>
      <c r="T87" s="186"/>
      <c r="U87" s="15"/>
      <c r="V87" s="63"/>
      <c r="W87" s="132" t="s">
        <v>362</v>
      </c>
      <c r="X87" s="260"/>
      <c r="Y87" s="260"/>
      <c r="Z87" s="260"/>
      <c r="AA87" s="259"/>
    </row>
    <row r="88" spans="1:27" ht="288.75" customHeight="1" x14ac:dyDescent="0.25">
      <c r="A88" s="3">
        <f t="shared" si="1"/>
        <v>73</v>
      </c>
      <c r="B88" s="33"/>
      <c r="C88" s="19" t="s">
        <v>143</v>
      </c>
      <c r="D88" s="19" t="s">
        <v>260</v>
      </c>
      <c r="E88" s="26"/>
      <c r="F88" s="26"/>
      <c r="G88" s="156" t="s">
        <v>203</v>
      </c>
      <c r="H88" s="157"/>
      <c r="I88" s="157"/>
      <c r="J88" s="157"/>
      <c r="K88" s="157"/>
      <c r="L88" s="157"/>
      <c r="M88" s="157"/>
      <c r="N88" s="157"/>
      <c r="O88" s="157"/>
      <c r="P88" s="157"/>
      <c r="Q88" s="157"/>
      <c r="R88" s="157"/>
      <c r="S88" s="157"/>
      <c r="T88" s="158"/>
      <c r="U88" s="15"/>
      <c r="V88" s="63"/>
      <c r="W88" s="132" t="s">
        <v>361</v>
      </c>
      <c r="X88" s="260"/>
      <c r="Y88" s="260"/>
      <c r="Z88" s="260"/>
      <c r="AA88" s="259"/>
    </row>
    <row r="89" spans="1:27" ht="384.75" customHeight="1" x14ac:dyDescent="0.25">
      <c r="A89" s="3">
        <f t="shared" si="1"/>
        <v>74</v>
      </c>
      <c r="B89" s="33"/>
      <c r="C89" s="19" t="s">
        <v>144</v>
      </c>
      <c r="D89" s="15" t="s">
        <v>271</v>
      </c>
      <c r="E89" s="26"/>
      <c r="F89" s="26"/>
      <c r="G89" s="156" t="s">
        <v>210</v>
      </c>
      <c r="H89" s="157"/>
      <c r="I89" s="157"/>
      <c r="J89" s="157"/>
      <c r="K89" s="157"/>
      <c r="L89" s="157"/>
      <c r="M89" s="157"/>
      <c r="N89" s="157"/>
      <c r="O89" s="157"/>
      <c r="P89" s="157"/>
      <c r="Q89" s="157"/>
      <c r="R89" s="157"/>
      <c r="S89" s="157"/>
      <c r="T89" s="158"/>
      <c r="U89" s="15"/>
      <c r="V89" s="63"/>
      <c r="W89" s="241" t="s">
        <v>369</v>
      </c>
      <c r="X89" s="242"/>
      <c r="Y89" s="242"/>
      <c r="Z89" s="242"/>
      <c r="AA89" s="259"/>
    </row>
    <row r="90" spans="1:27" ht="251.25" customHeight="1" x14ac:dyDescent="0.25">
      <c r="A90" s="3">
        <f>A89+1</f>
        <v>75</v>
      </c>
      <c r="B90" s="33"/>
      <c r="C90" s="19" t="s">
        <v>147</v>
      </c>
      <c r="D90" s="19" t="s">
        <v>264</v>
      </c>
      <c r="E90" s="26"/>
      <c r="F90" s="26"/>
      <c r="G90" s="134" t="s">
        <v>148</v>
      </c>
      <c r="H90" s="135"/>
      <c r="I90" s="135"/>
      <c r="J90" s="135"/>
      <c r="K90" s="135"/>
      <c r="L90" s="135"/>
      <c r="M90" s="135"/>
      <c r="N90" s="135"/>
      <c r="O90" s="135"/>
      <c r="P90" s="135"/>
      <c r="Q90" s="135"/>
      <c r="R90" s="135"/>
      <c r="S90" s="135"/>
      <c r="T90" s="136"/>
      <c r="U90" s="15"/>
      <c r="V90" s="63"/>
      <c r="W90" s="132" t="s">
        <v>368</v>
      </c>
      <c r="X90" s="260"/>
      <c r="Y90" s="260"/>
      <c r="Z90" s="260"/>
      <c r="AA90" s="259"/>
    </row>
    <row r="91" spans="1:27" ht="246" customHeight="1" x14ac:dyDescent="0.25">
      <c r="A91" s="3">
        <f t="shared" si="1"/>
        <v>76</v>
      </c>
      <c r="B91" s="33"/>
      <c r="C91" s="196" t="s">
        <v>149</v>
      </c>
      <c r="D91" s="166" t="s">
        <v>267</v>
      </c>
      <c r="E91" s="26"/>
      <c r="F91" s="26"/>
      <c r="G91" s="134" t="s">
        <v>204</v>
      </c>
      <c r="H91" s="135"/>
      <c r="I91" s="135"/>
      <c r="J91" s="135"/>
      <c r="K91" s="135"/>
      <c r="L91" s="135"/>
      <c r="M91" s="135"/>
      <c r="N91" s="135"/>
      <c r="O91" s="135"/>
      <c r="P91" s="135"/>
      <c r="Q91" s="135"/>
      <c r="R91" s="135"/>
      <c r="S91" s="135"/>
      <c r="T91" s="136"/>
      <c r="U91" s="15"/>
      <c r="V91" s="63"/>
      <c r="W91" s="241" t="s">
        <v>370</v>
      </c>
      <c r="X91" s="242"/>
      <c r="Y91" s="242"/>
      <c r="Z91" s="242"/>
      <c r="AA91" s="259"/>
    </row>
    <row r="92" spans="1:27" ht="374.25" customHeight="1" x14ac:dyDescent="0.25">
      <c r="A92" s="3">
        <f t="shared" si="1"/>
        <v>77</v>
      </c>
      <c r="B92" s="33"/>
      <c r="C92" s="196"/>
      <c r="D92" s="167"/>
      <c r="E92" s="26"/>
      <c r="F92" s="26"/>
      <c r="G92" s="134" t="s">
        <v>150</v>
      </c>
      <c r="H92" s="135"/>
      <c r="I92" s="135"/>
      <c r="J92" s="135"/>
      <c r="K92" s="135"/>
      <c r="L92" s="135"/>
      <c r="M92" s="135"/>
      <c r="N92" s="135"/>
      <c r="O92" s="135"/>
      <c r="P92" s="135"/>
      <c r="Q92" s="135"/>
      <c r="R92" s="135"/>
      <c r="S92" s="135"/>
      <c r="T92" s="136"/>
      <c r="U92" s="15"/>
      <c r="V92" s="63"/>
      <c r="W92" s="257"/>
      <c r="X92" s="258"/>
      <c r="Y92" s="258"/>
      <c r="Z92" s="258"/>
      <c r="AA92" s="259"/>
    </row>
    <row r="93" spans="1:27" ht="138.75" customHeight="1" x14ac:dyDescent="0.25">
      <c r="A93" s="3">
        <f t="shared" si="1"/>
        <v>78</v>
      </c>
      <c r="B93" s="33"/>
      <c r="C93" s="19" t="s">
        <v>151</v>
      </c>
      <c r="D93" s="19" t="s">
        <v>271</v>
      </c>
      <c r="E93" s="26"/>
      <c r="F93" s="26"/>
      <c r="G93" s="134" t="s">
        <v>152</v>
      </c>
      <c r="H93" s="135"/>
      <c r="I93" s="135"/>
      <c r="J93" s="135"/>
      <c r="K93" s="135"/>
      <c r="L93" s="135"/>
      <c r="M93" s="135"/>
      <c r="N93" s="135"/>
      <c r="O93" s="135"/>
      <c r="P93" s="135"/>
      <c r="Q93" s="135"/>
      <c r="R93" s="135"/>
      <c r="S93" s="135"/>
      <c r="T93" s="136"/>
      <c r="U93" s="15"/>
      <c r="V93" s="63"/>
      <c r="W93" s="257"/>
      <c r="X93" s="258"/>
      <c r="Y93" s="258"/>
      <c r="Z93" s="258"/>
      <c r="AA93" s="259"/>
    </row>
    <row r="94" spans="1:27" ht="100.5" customHeight="1" x14ac:dyDescent="0.25">
      <c r="A94" s="3">
        <f t="shared" si="1"/>
        <v>79</v>
      </c>
      <c r="B94" s="33"/>
      <c r="C94" s="19" t="s">
        <v>153</v>
      </c>
      <c r="D94" s="19" t="s">
        <v>271</v>
      </c>
      <c r="E94" s="26"/>
      <c r="F94" s="26"/>
      <c r="G94" s="134" t="s">
        <v>154</v>
      </c>
      <c r="H94" s="135"/>
      <c r="I94" s="135"/>
      <c r="J94" s="135"/>
      <c r="K94" s="135"/>
      <c r="L94" s="135"/>
      <c r="M94" s="135"/>
      <c r="N94" s="135"/>
      <c r="O94" s="135"/>
      <c r="P94" s="135"/>
      <c r="Q94" s="135"/>
      <c r="R94" s="135"/>
      <c r="S94" s="135"/>
      <c r="T94" s="136"/>
      <c r="U94" s="15"/>
      <c r="V94" s="63"/>
      <c r="W94" s="257"/>
      <c r="X94" s="258"/>
      <c r="Y94" s="258"/>
      <c r="Z94" s="258"/>
      <c r="AA94" s="259"/>
    </row>
    <row r="95" spans="1:27" ht="78" customHeight="1" x14ac:dyDescent="0.25">
      <c r="A95" s="3">
        <f t="shared" si="1"/>
        <v>80</v>
      </c>
      <c r="B95" s="33"/>
      <c r="C95" s="19" t="s">
        <v>157</v>
      </c>
      <c r="D95" s="19" t="s">
        <v>268</v>
      </c>
      <c r="E95" s="26"/>
      <c r="F95" s="26"/>
      <c r="G95" s="134" t="s">
        <v>159</v>
      </c>
      <c r="H95" s="135"/>
      <c r="I95" s="135"/>
      <c r="J95" s="135"/>
      <c r="K95" s="135"/>
      <c r="L95" s="135"/>
      <c r="M95" s="135"/>
      <c r="N95" s="135"/>
      <c r="O95" s="135"/>
      <c r="P95" s="135"/>
      <c r="Q95" s="135"/>
      <c r="R95" s="135"/>
      <c r="S95" s="135"/>
      <c r="T95" s="136"/>
      <c r="U95" s="15"/>
      <c r="V95" s="63"/>
      <c r="W95" s="257"/>
      <c r="X95" s="258"/>
      <c r="Y95" s="258"/>
      <c r="Z95" s="258"/>
      <c r="AA95" s="259"/>
    </row>
    <row r="96" spans="1:27" ht="67.5" customHeight="1" x14ac:dyDescent="0.25">
      <c r="A96" s="3">
        <f t="shared" si="1"/>
        <v>81</v>
      </c>
      <c r="B96" s="33"/>
      <c r="C96" s="19" t="s">
        <v>162</v>
      </c>
      <c r="D96" s="19" t="s">
        <v>271</v>
      </c>
      <c r="E96" s="26"/>
      <c r="F96" s="26"/>
      <c r="G96" s="137" t="s">
        <v>163</v>
      </c>
      <c r="H96" s="138"/>
      <c r="I96" s="138"/>
      <c r="J96" s="138"/>
      <c r="K96" s="138"/>
      <c r="L96" s="138"/>
      <c r="M96" s="138"/>
      <c r="N96" s="138"/>
      <c r="O96" s="138"/>
      <c r="P96" s="138"/>
      <c r="Q96" s="138"/>
      <c r="R96" s="138"/>
      <c r="S96" s="138"/>
      <c r="T96" s="139"/>
      <c r="U96" s="15"/>
      <c r="V96" s="63"/>
      <c r="W96" s="257"/>
      <c r="X96" s="258"/>
      <c r="Y96" s="258"/>
      <c r="Z96" s="258"/>
      <c r="AA96" s="259"/>
    </row>
    <row r="97" spans="1:27" ht="76.5" customHeight="1" x14ac:dyDescent="0.25">
      <c r="A97" s="73">
        <f t="shared" si="1"/>
        <v>82</v>
      </c>
      <c r="B97" s="74"/>
      <c r="C97" s="113" t="s">
        <v>166</v>
      </c>
      <c r="D97" s="113" t="s">
        <v>266</v>
      </c>
      <c r="E97" s="111"/>
      <c r="F97" s="111"/>
      <c r="G97" s="148" t="s">
        <v>167</v>
      </c>
      <c r="H97" s="149"/>
      <c r="I97" s="149"/>
      <c r="J97" s="149"/>
      <c r="K97" s="149"/>
      <c r="L97" s="149"/>
      <c r="M97" s="149"/>
      <c r="N97" s="149"/>
      <c r="O97" s="149"/>
      <c r="P97" s="149"/>
      <c r="Q97" s="149"/>
      <c r="R97" s="149"/>
      <c r="S97" s="149"/>
      <c r="T97" s="150"/>
      <c r="U97" s="71"/>
      <c r="V97" s="72"/>
      <c r="W97" s="67"/>
      <c r="X97" s="280"/>
      <c r="Y97" s="280"/>
      <c r="Z97" s="280"/>
      <c r="AA97" s="281"/>
    </row>
    <row r="98" spans="1:27" x14ac:dyDescent="0.25">
      <c r="B98" s="114"/>
    </row>
    <row r="99" spans="1:27" x14ac:dyDescent="0.25">
      <c r="B99" s="114"/>
    </row>
    <row r="100" spans="1:27" x14ac:dyDescent="0.25">
      <c r="B100" s="114"/>
    </row>
    <row r="101" spans="1:27" x14ac:dyDescent="0.25">
      <c r="B101" s="114"/>
    </row>
    <row r="102" spans="1:27" x14ac:dyDescent="0.25">
      <c r="B102" s="114"/>
    </row>
    <row r="103" spans="1:27" x14ac:dyDescent="0.25">
      <c r="B103" s="114"/>
    </row>
    <row r="104" spans="1:27" x14ac:dyDescent="0.25">
      <c r="B104" s="114"/>
    </row>
    <row r="105" spans="1:27" x14ac:dyDescent="0.25">
      <c r="B105" s="114"/>
    </row>
    <row r="106" spans="1:27" x14ac:dyDescent="0.25">
      <c r="B106" s="114"/>
    </row>
    <row r="107" spans="1:27" x14ac:dyDescent="0.25">
      <c r="B107" s="114"/>
    </row>
    <row r="108" spans="1:27" x14ac:dyDescent="0.25">
      <c r="B108" s="114"/>
    </row>
    <row r="109" spans="1:27" x14ac:dyDescent="0.25">
      <c r="B109" s="114"/>
    </row>
    <row r="110" spans="1:27" x14ac:dyDescent="0.25">
      <c r="B110" s="114"/>
    </row>
    <row r="111" spans="1:27" x14ac:dyDescent="0.25">
      <c r="B111" s="114"/>
    </row>
    <row r="112" spans="1:27" x14ac:dyDescent="0.25">
      <c r="B112" s="114"/>
    </row>
    <row r="113" spans="2:2" x14ac:dyDescent="0.25">
      <c r="B113" s="114"/>
    </row>
    <row r="114" spans="2:2" x14ac:dyDescent="0.25">
      <c r="B114" s="114"/>
    </row>
    <row r="115" spans="2:2" x14ac:dyDescent="0.25">
      <c r="B115" s="114"/>
    </row>
    <row r="116" spans="2:2" x14ac:dyDescent="0.25">
      <c r="B116" s="114"/>
    </row>
    <row r="117" spans="2:2" x14ac:dyDescent="0.25">
      <c r="B117" s="114"/>
    </row>
    <row r="118" spans="2:2" x14ac:dyDescent="0.25">
      <c r="B118" s="114"/>
    </row>
    <row r="119" spans="2:2" x14ac:dyDescent="0.25">
      <c r="B119" s="114"/>
    </row>
    <row r="120" spans="2:2" x14ac:dyDescent="0.25">
      <c r="B120" s="114"/>
    </row>
    <row r="121" spans="2:2" x14ac:dyDescent="0.25">
      <c r="B121" s="114"/>
    </row>
    <row r="122" spans="2:2" x14ac:dyDescent="0.25">
      <c r="B122" s="114"/>
    </row>
    <row r="123" spans="2:2" x14ac:dyDescent="0.25">
      <c r="B123" s="114"/>
    </row>
    <row r="124" spans="2:2" x14ac:dyDescent="0.25">
      <c r="B124" s="114"/>
    </row>
    <row r="125" spans="2:2" x14ac:dyDescent="0.25">
      <c r="B125" s="114"/>
    </row>
    <row r="126" spans="2:2" x14ac:dyDescent="0.25">
      <c r="B126" s="114"/>
    </row>
    <row r="127" spans="2:2" x14ac:dyDescent="0.25">
      <c r="B127" s="114"/>
    </row>
    <row r="128" spans="2:2" x14ac:dyDescent="0.25">
      <c r="B128" s="114"/>
    </row>
    <row r="129" spans="2:2" x14ac:dyDescent="0.25">
      <c r="B129" s="114"/>
    </row>
    <row r="130" spans="2:2" x14ac:dyDescent="0.25">
      <c r="B130" s="114"/>
    </row>
    <row r="131" spans="2:2" x14ac:dyDescent="0.25">
      <c r="B131" s="114"/>
    </row>
    <row r="132" spans="2:2" x14ac:dyDescent="0.25">
      <c r="B132" s="114"/>
    </row>
    <row r="133" spans="2:2" x14ac:dyDescent="0.25">
      <c r="B133" s="114"/>
    </row>
    <row r="134" spans="2:2" x14ac:dyDescent="0.25">
      <c r="B134" s="114"/>
    </row>
    <row r="135" spans="2:2" x14ac:dyDescent="0.25">
      <c r="B135" s="114"/>
    </row>
    <row r="136" spans="2:2" x14ac:dyDescent="0.25">
      <c r="B136" s="114"/>
    </row>
    <row r="137" spans="2:2" x14ac:dyDescent="0.25">
      <c r="B137" s="114"/>
    </row>
    <row r="138" spans="2:2" x14ac:dyDescent="0.25">
      <c r="B138" s="114"/>
    </row>
    <row r="139" spans="2:2" x14ac:dyDescent="0.25">
      <c r="B139" s="114"/>
    </row>
    <row r="140" spans="2:2" x14ac:dyDescent="0.25">
      <c r="B140" s="114"/>
    </row>
    <row r="141" spans="2:2" x14ac:dyDescent="0.25">
      <c r="B141" s="114"/>
    </row>
    <row r="142" spans="2:2" x14ac:dyDescent="0.25">
      <c r="B142" s="114"/>
    </row>
    <row r="143" spans="2:2" x14ac:dyDescent="0.25">
      <c r="B143" s="114"/>
    </row>
    <row r="144" spans="2:2" x14ac:dyDescent="0.25">
      <c r="B144" s="114"/>
    </row>
    <row r="145" spans="2:2" x14ac:dyDescent="0.25">
      <c r="B145" s="114"/>
    </row>
    <row r="146" spans="2:2" x14ac:dyDescent="0.25">
      <c r="B146" s="114"/>
    </row>
    <row r="147" spans="2:2" x14ac:dyDescent="0.25">
      <c r="B147" s="114"/>
    </row>
    <row r="148" spans="2:2" x14ac:dyDescent="0.25">
      <c r="B148" s="114"/>
    </row>
    <row r="149" spans="2:2" x14ac:dyDescent="0.25">
      <c r="B149" s="114"/>
    </row>
    <row r="150" spans="2:2" x14ac:dyDescent="0.25">
      <c r="B150" s="114"/>
    </row>
    <row r="151" spans="2:2" x14ac:dyDescent="0.25">
      <c r="B151" s="114"/>
    </row>
    <row r="152" spans="2:2" x14ac:dyDescent="0.25">
      <c r="B152" s="114"/>
    </row>
    <row r="153" spans="2:2" x14ac:dyDescent="0.25">
      <c r="B153" s="114"/>
    </row>
    <row r="154" spans="2:2" x14ac:dyDescent="0.25">
      <c r="B154" s="114"/>
    </row>
    <row r="155" spans="2:2" x14ac:dyDescent="0.25">
      <c r="B155" s="114"/>
    </row>
    <row r="156" spans="2:2" x14ac:dyDescent="0.25">
      <c r="B156" s="114"/>
    </row>
    <row r="157" spans="2:2" x14ac:dyDescent="0.25">
      <c r="B157" s="114"/>
    </row>
    <row r="158" spans="2:2" x14ac:dyDescent="0.25">
      <c r="B158" s="114"/>
    </row>
    <row r="159" spans="2:2" x14ac:dyDescent="0.25">
      <c r="B159" s="114"/>
    </row>
    <row r="160" spans="2:2" x14ac:dyDescent="0.25">
      <c r="B160" s="114"/>
    </row>
    <row r="161" spans="2:2" x14ac:dyDescent="0.25">
      <c r="B161" s="114"/>
    </row>
    <row r="162" spans="2:2" x14ac:dyDescent="0.25">
      <c r="B162" s="114"/>
    </row>
    <row r="163" spans="2:2" x14ac:dyDescent="0.25">
      <c r="B163" s="114"/>
    </row>
    <row r="164" spans="2:2" x14ac:dyDescent="0.25">
      <c r="B164" s="114"/>
    </row>
    <row r="165" spans="2:2" x14ac:dyDescent="0.25">
      <c r="B165" s="114"/>
    </row>
    <row r="166" spans="2:2" x14ac:dyDescent="0.25">
      <c r="B166" s="114"/>
    </row>
    <row r="167" spans="2:2" x14ac:dyDescent="0.25">
      <c r="B167" s="114"/>
    </row>
    <row r="168" spans="2:2" x14ac:dyDescent="0.25">
      <c r="B168" s="114"/>
    </row>
    <row r="169" spans="2:2" x14ac:dyDescent="0.25">
      <c r="B169" s="114"/>
    </row>
    <row r="170" spans="2:2" x14ac:dyDescent="0.25">
      <c r="B170" s="114"/>
    </row>
    <row r="171" spans="2:2" x14ac:dyDescent="0.25">
      <c r="B171" s="114"/>
    </row>
    <row r="172" spans="2:2" x14ac:dyDescent="0.25">
      <c r="B172" s="114"/>
    </row>
    <row r="173" spans="2:2" x14ac:dyDescent="0.25">
      <c r="B173" s="114"/>
    </row>
    <row r="174" spans="2:2" x14ac:dyDescent="0.25">
      <c r="B174" s="114"/>
    </row>
    <row r="175" spans="2:2" x14ac:dyDescent="0.25">
      <c r="B175" s="114"/>
    </row>
    <row r="176" spans="2:2" x14ac:dyDescent="0.25">
      <c r="B176" s="114"/>
    </row>
    <row r="177" spans="2:2" x14ac:dyDescent="0.25">
      <c r="B177" s="114"/>
    </row>
    <row r="178" spans="2:2" x14ac:dyDescent="0.25">
      <c r="B178" s="114"/>
    </row>
    <row r="179" spans="2:2" x14ac:dyDescent="0.25">
      <c r="B179" s="114"/>
    </row>
    <row r="180" spans="2:2" x14ac:dyDescent="0.25">
      <c r="B180" s="114"/>
    </row>
    <row r="181" spans="2:2" x14ac:dyDescent="0.25">
      <c r="B181" s="114"/>
    </row>
    <row r="182" spans="2:2" x14ac:dyDescent="0.25">
      <c r="B182" s="114"/>
    </row>
    <row r="183" spans="2:2" x14ac:dyDescent="0.25">
      <c r="B183" s="114"/>
    </row>
    <row r="184" spans="2:2" x14ac:dyDescent="0.25">
      <c r="B184" s="114"/>
    </row>
    <row r="185" spans="2:2" x14ac:dyDescent="0.25">
      <c r="B185" s="114"/>
    </row>
    <row r="186" spans="2:2" x14ac:dyDescent="0.25">
      <c r="B186" s="114"/>
    </row>
    <row r="187" spans="2:2" x14ac:dyDescent="0.25">
      <c r="B187" s="114"/>
    </row>
    <row r="188" spans="2:2" x14ac:dyDescent="0.25">
      <c r="B188" s="114"/>
    </row>
    <row r="189" spans="2:2" x14ac:dyDescent="0.25">
      <c r="B189" s="114"/>
    </row>
    <row r="190" spans="2:2" x14ac:dyDescent="0.25">
      <c r="B190" s="114"/>
    </row>
    <row r="191" spans="2:2" x14ac:dyDescent="0.25">
      <c r="B191" s="114"/>
    </row>
    <row r="192" spans="2:2" x14ac:dyDescent="0.25">
      <c r="B192" s="114"/>
    </row>
    <row r="193" spans="2:2" x14ac:dyDescent="0.25">
      <c r="B193" s="114"/>
    </row>
    <row r="194" spans="2:2" x14ac:dyDescent="0.25">
      <c r="B194" s="114"/>
    </row>
    <row r="195" spans="2:2" x14ac:dyDescent="0.25">
      <c r="B195" s="114"/>
    </row>
    <row r="196" spans="2:2" x14ac:dyDescent="0.25">
      <c r="B196" s="114"/>
    </row>
    <row r="197" spans="2:2" x14ac:dyDescent="0.25">
      <c r="B197" s="114"/>
    </row>
    <row r="198" spans="2:2" x14ac:dyDescent="0.25">
      <c r="B198" s="114"/>
    </row>
    <row r="199" spans="2:2" x14ac:dyDescent="0.25">
      <c r="B199" s="114"/>
    </row>
    <row r="200" spans="2:2" x14ac:dyDescent="0.25">
      <c r="B200" s="114"/>
    </row>
    <row r="201" spans="2:2" x14ac:dyDescent="0.25">
      <c r="B201" s="114"/>
    </row>
    <row r="202" spans="2:2" x14ac:dyDescent="0.25">
      <c r="B202" s="114"/>
    </row>
    <row r="203" spans="2:2" x14ac:dyDescent="0.25">
      <c r="B203" s="114"/>
    </row>
    <row r="204" spans="2:2" x14ac:dyDescent="0.25">
      <c r="B204" s="114"/>
    </row>
    <row r="205" spans="2:2" x14ac:dyDescent="0.25">
      <c r="B205" s="114"/>
    </row>
    <row r="206" spans="2:2" x14ac:dyDescent="0.25">
      <c r="B206" s="114"/>
    </row>
    <row r="207" spans="2:2" x14ac:dyDescent="0.25">
      <c r="B207" s="114"/>
    </row>
    <row r="208" spans="2:2" x14ac:dyDescent="0.25">
      <c r="B208" s="114"/>
    </row>
    <row r="209" spans="2:2" x14ac:dyDescent="0.25">
      <c r="B209" s="114"/>
    </row>
    <row r="210" spans="2:2" x14ac:dyDescent="0.25">
      <c r="B210" s="114"/>
    </row>
    <row r="211" spans="2:2" x14ac:dyDescent="0.25">
      <c r="B211" s="114"/>
    </row>
    <row r="212" spans="2:2" x14ac:dyDescent="0.25">
      <c r="B212" s="114"/>
    </row>
    <row r="213" spans="2:2" x14ac:dyDescent="0.25">
      <c r="B213" s="114"/>
    </row>
    <row r="214" spans="2:2" x14ac:dyDescent="0.25">
      <c r="B214" s="114"/>
    </row>
    <row r="215" spans="2:2" x14ac:dyDescent="0.25">
      <c r="B215" s="114"/>
    </row>
    <row r="216" spans="2:2" x14ac:dyDescent="0.25">
      <c r="B216" s="114"/>
    </row>
    <row r="217" spans="2:2" x14ac:dyDescent="0.25">
      <c r="B217" s="114"/>
    </row>
    <row r="218" spans="2:2" x14ac:dyDescent="0.25">
      <c r="B218" s="114"/>
    </row>
    <row r="219" spans="2:2" x14ac:dyDescent="0.25">
      <c r="B219" s="114"/>
    </row>
    <row r="220" spans="2:2" x14ac:dyDescent="0.25">
      <c r="B220" s="114"/>
    </row>
    <row r="221" spans="2:2" x14ac:dyDescent="0.25">
      <c r="B221" s="114"/>
    </row>
    <row r="222" spans="2:2" x14ac:dyDescent="0.25">
      <c r="B222" s="114"/>
    </row>
    <row r="223" spans="2:2" x14ac:dyDescent="0.25">
      <c r="B223" s="114"/>
    </row>
    <row r="224" spans="2:2" x14ac:dyDescent="0.25">
      <c r="B224" s="114"/>
    </row>
    <row r="225" spans="2:2" x14ac:dyDescent="0.25">
      <c r="B225" s="114"/>
    </row>
    <row r="226" spans="2:2" x14ac:dyDescent="0.25">
      <c r="B226" s="114"/>
    </row>
    <row r="227" spans="2:2" x14ac:dyDescent="0.25">
      <c r="B227" s="114"/>
    </row>
    <row r="228" spans="2:2" x14ac:dyDescent="0.25">
      <c r="B228" s="114"/>
    </row>
    <row r="229" spans="2:2" x14ac:dyDescent="0.25">
      <c r="B229" s="114"/>
    </row>
    <row r="230" spans="2:2" x14ac:dyDescent="0.25">
      <c r="B230" s="114"/>
    </row>
    <row r="231" spans="2:2" x14ac:dyDescent="0.25">
      <c r="B231" s="114"/>
    </row>
    <row r="232" spans="2:2" x14ac:dyDescent="0.25">
      <c r="B232" s="114"/>
    </row>
    <row r="233" spans="2:2" x14ac:dyDescent="0.25">
      <c r="B233" s="114"/>
    </row>
    <row r="234" spans="2:2" x14ac:dyDescent="0.25">
      <c r="B234" s="114"/>
    </row>
    <row r="235" spans="2:2" x14ac:dyDescent="0.25">
      <c r="B235" s="114"/>
    </row>
    <row r="236" spans="2:2" x14ac:dyDescent="0.25">
      <c r="B236" s="114"/>
    </row>
    <row r="237" spans="2:2" x14ac:dyDescent="0.25">
      <c r="B237" s="114"/>
    </row>
    <row r="238" spans="2:2" x14ac:dyDescent="0.25">
      <c r="B238" s="114"/>
    </row>
    <row r="239" spans="2:2" x14ac:dyDescent="0.25">
      <c r="B239" s="114"/>
    </row>
    <row r="240" spans="2:2" x14ac:dyDescent="0.25">
      <c r="B240" s="114"/>
    </row>
    <row r="241" spans="2:2" x14ac:dyDescent="0.25">
      <c r="B241" s="114"/>
    </row>
    <row r="242" spans="2:2" x14ac:dyDescent="0.25">
      <c r="B242" s="114"/>
    </row>
    <row r="243" spans="2:2" x14ac:dyDescent="0.25">
      <c r="B243" s="114"/>
    </row>
    <row r="244" spans="2:2" x14ac:dyDescent="0.25">
      <c r="B244" s="114"/>
    </row>
    <row r="245" spans="2:2" x14ac:dyDescent="0.25">
      <c r="B245" s="114"/>
    </row>
    <row r="246" spans="2:2" x14ac:dyDescent="0.25">
      <c r="B246" s="114"/>
    </row>
    <row r="247" spans="2:2" x14ac:dyDescent="0.25">
      <c r="B247" s="114"/>
    </row>
    <row r="248" spans="2:2" x14ac:dyDescent="0.25">
      <c r="B248" s="114"/>
    </row>
    <row r="249" spans="2:2" x14ac:dyDescent="0.25">
      <c r="B249" s="114"/>
    </row>
    <row r="250" spans="2:2" x14ac:dyDescent="0.25">
      <c r="B250" s="114"/>
    </row>
    <row r="251" spans="2:2" x14ac:dyDescent="0.25">
      <c r="B251" s="114"/>
    </row>
    <row r="252" spans="2:2" x14ac:dyDescent="0.25">
      <c r="B252" s="114"/>
    </row>
    <row r="253" spans="2:2" x14ac:dyDescent="0.25">
      <c r="B253" s="114"/>
    </row>
    <row r="254" spans="2:2" x14ac:dyDescent="0.25">
      <c r="B254" s="114"/>
    </row>
    <row r="255" spans="2:2" x14ac:dyDescent="0.25">
      <c r="B255" s="114"/>
    </row>
    <row r="256" spans="2:2" x14ac:dyDescent="0.25">
      <c r="B256" s="114"/>
    </row>
    <row r="257" spans="2:2" x14ac:dyDescent="0.25">
      <c r="B257" s="114"/>
    </row>
    <row r="258" spans="2:2" x14ac:dyDescent="0.25">
      <c r="B258" s="114"/>
    </row>
    <row r="259" spans="2:2" x14ac:dyDescent="0.25">
      <c r="B259" s="114"/>
    </row>
    <row r="260" spans="2:2" x14ac:dyDescent="0.25">
      <c r="B260" s="114"/>
    </row>
    <row r="261" spans="2:2" x14ac:dyDescent="0.25">
      <c r="B261" s="114"/>
    </row>
    <row r="262" spans="2:2" x14ac:dyDescent="0.25">
      <c r="B262" s="114"/>
    </row>
    <row r="263" spans="2:2" x14ac:dyDescent="0.25">
      <c r="B263" s="114"/>
    </row>
    <row r="264" spans="2:2" x14ac:dyDescent="0.25">
      <c r="B264" s="114"/>
    </row>
    <row r="265" spans="2:2" x14ac:dyDescent="0.25">
      <c r="B265" s="114"/>
    </row>
    <row r="266" spans="2:2" x14ac:dyDescent="0.25">
      <c r="B266" s="114"/>
    </row>
    <row r="267" spans="2:2" x14ac:dyDescent="0.25">
      <c r="B267" s="114"/>
    </row>
    <row r="268" spans="2:2" x14ac:dyDescent="0.25">
      <c r="B268" s="114"/>
    </row>
    <row r="269" spans="2:2" x14ac:dyDescent="0.25">
      <c r="B269" s="114"/>
    </row>
    <row r="270" spans="2:2" x14ac:dyDescent="0.25">
      <c r="B270" s="114"/>
    </row>
    <row r="271" spans="2:2" x14ac:dyDescent="0.25">
      <c r="B271" s="114"/>
    </row>
    <row r="272" spans="2:2" x14ac:dyDescent="0.25">
      <c r="B272" s="114"/>
    </row>
    <row r="273" spans="2:2" x14ac:dyDescent="0.25">
      <c r="B273" s="114"/>
    </row>
    <row r="274" spans="2:2" x14ac:dyDescent="0.25">
      <c r="B274" s="114"/>
    </row>
    <row r="275" spans="2:2" x14ac:dyDescent="0.25">
      <c r="B275" s="114"/>
    </row>
    <row r="276" spans="2:2" x14ac:dyDescent="0.25">
      <c r="B276" s="114"/>
    </row>
    <row r="277" spans="2:2" x14ac:dyDescent="0.25">
      <c r="B277" s="114"/>
    </row>
    <row r="278" spans="2:2" x14ac:dyDescent="0.25">
      <c r="B278" s="114"/>
    </row>
    <row r="279" spans="2:2" x14ac:dyDescent="0.25">
      <c r="B279" s="114"/>
    </row>
    <row r="280" spans="2:2" x14ac:dyDescent="0.25">
      <c r="B280" s="114"/>
    </row>
    <row r="281" spans="2:2" x14ac:dyDescent="0.25">
      <c r="B281" s="114"/>
    </row>
    <row r="282" spans="2:2" x14ac:dyDescent="0.25">
      <c r="B282" s="114"/>
    </row>
    <row r="283" spans="2:2" x14ac:dyDescent="0.25">
      <c r="B283" s="114"/>
    </row>
    <row r="284" spans="2:2" x14ac:dyDescent="0.25">
      <c r="B284" s="114"/>
    </row>
    <row r="285" spans="2:2" x14ac:dyDescent="0.25">
      <c r="B285" s="114"/>
    </row>
    <row r="286" spans="2:2" x14ac:dyDescent="0.25">
      <c r="B286" s="114"/>
    </row>
    <row r="287" spans="2:2" x14ac:dyDescent="0.25">
      <c r="B287" s="114"/>
    </row>
    <row r="288" spans="2:2" x14ac:dyDescent="0.25">
      <c r="B288" s="114"/>
    </row>
    <row r="289" spans="2:2" x14ac:dyDescent="0.25">
      <c r="B289" s="114"/>
    </row>
    <row r="290" spans="2:2" x14ac:dyDescent="0.25">
      <c r="B290" s="114"/>
    </row>
    <row r="291" spans="2:2" x14ac:dyDescent="0.25">
      <c r="B291" s="114"/>
    </row>
    <row r="292" spans="2:2" x14ac:dyDescent="0.25">
      <c r="B292" s="114"/>
    </row>
    <row r="293" spans="2:2" x14ac:dyDescent="0.25">
      <c r="B293" s="114"/>
    </row>
    <row r="294" spans="2:2" x14ac:dyDescent="0.25">
      <c r="B294" s="114"/>
    </row>
    <row r="295" spans="2:2" x14ac:dyDescent="0.25">
      <c r="B295" s="114"/>
    </row>
    <row r="296" spans="2:2" x14ac:dyDescent="0.25">
      <c r="B296" s="114"/>
    </row>
    <row r="297" spans="2:2" x14ac:dyDescent="0.25">
      <c r="B297" s="114"/>
    </row>
    <row r="298" spans="2:2" x14ac:dyDescent="0.25">
      <c r="B298" s="114"/>
    </row>
    <row r="299" spans="2:2" x14ac:dyDescent="0.25">
      <c r="B299" s="114"/>
    </row>
    <row r="300" spans="2:2" x14ac:dyDescent="0.25">
      <c r="B300" s="114"/>
    </row>
    <row r="301" spans="2:2" x14ac:dyDescent="0.25">
      <c r="B301" s="114"/>
    </row>
    <row r="302" spans="2:2" x14ac:dyDescent="0.25">
      <c r="B302" s="114"/>
    </row>
    <row r="303" spans="2:2" x14ac:dyDescent="0.25">
      <c r="B303" s="114"/>
    </row>
    <row r="304" spans="2:2" x14ac:dyDescent="0.25">
      <c r="B304" s="114"/>
    </row>
    <row r="305" spans="2:2" x14ac:dyDescent="0.25">
      <c r="B305" s="114"/>
    </row>
    <row r="306" spans="2:2" x14ac:dyDescent="0.25">
      <c r="B306" s="114"/>
    </row>
    <row r="307" spans="2:2" x14ac:dyDescent="0.25">
      <c r="B307" s="114"/>
    </row>
    <row r="308" spans="2:2" x14ac:dyDescent="0.25">
      <c r="B308" s="114"/>
    </row>
    <row r="309" spans="2:2" x14ac:dyDescent="0.25">
      <c r="B309" s="114"/>
    </row>
    <row r="310" spans="2:2" x14ac:dyDescent="0.25">
      <c r="B310" s="114"/>
    </row>
    <row r="311" spans="2:2" x14ac:dyDescent="0.25">
      <c r="B311" s="114"/>
    </row>
    <row r="312" spans="2:2" x14ac:dyDescent="0.25">
      <c r="B312" s="114"/>
    </row>
    <row r="313" spans="2:2" x14ac:dyDescent="0.25">
      <c r="B313" s="114"/>
    </row>
    <row r="314" spans="2:2" x14ac:dyDescent="0.25">
      <c r="B314" s="114"/>
    </row>
    <row r="315" spans="2:2" x14ac:dyDescent="0.25">
      <c r="B315" s="114"/>
    </row>
    <row r="316" spans="2:2" x14ac:dyDescent="0.25">
      <c r="B316" s="114"/>
    </row>
    <row r="317" spans="2:2" x14ac:dyDescent="0.25">
      <c r="B317" s="114"/>
    </row>
    <row r="318" spans="2:2" x14ac:dyDescent="0.25">
      <c r="B318" s="114"/>
    </row>
    <row r="319" spans="2:2" x14ac:dyDescent="0.25">
      <c r="B319" s="114"/>
    </row>
    <row r="320" spans="2:2" x14ac:dyDescent="0.25">
      <c r="B320" s="114"/>
    </row>
    <row r="321" spans="2:2" x14ac:dyDescent="0.25">
      <c r="B321" s="114"/>
    </row>
    <row r="322" spans="2:2" x14ac:dyDescent="0.25">
      <c r="B322" s="114"/>
    </row>
    <row r="323" spans="2:2" x14ac:dyDescent="0.25">
      <c r="B323" s="114"/>
    </row>
    <row r="324" spans="2:2" x14ac:dyDescent="0.25">
      <c r="B324" s="114"/>
    </row>
    <row r="325" spans="2:2" x14ac:dyDescent="0.25">
      <c r="B325" s="114"/>
    </row>
    <row r="326" spans="2:2" x14ac:dyDescent="0.25">
      <c r="B326" s="114"/>
    </row>
    <row r="327" spans="2:2" x14ac:dyDescent="0.25">
      <c r="B327" s="114"/>
    </row>
    <row r="328" spans="2:2" x14ac:dyDescent="0.25">
      <c r="B328" s="114"/>
    </row>
    <row r="329" spans="2:2" x14ac:dyDescent="0.25">
      <c r="B329" s="114"/>
    </row>
    <row r="330" spans="2:2" x14ac:dyDescent="0.25">
      <c r="B330" s="114"/>
    </row>
    <row r="331" spans="2:2" x14ac:dyDescent="0.25">
      <c r="B331" s="114"/>
    </row>
    <row r="332" spans="2:2" x14ac:dyDescent="0.25">
      <c r="B332" s="114"/>
    </row>
    <row r="333" spans="2:2" x14ac:dyDescent="0.25">
      <c r="B333" s="114"/>
    </row>
    <row r="334" spans="2:2" x14ac:dyDescent="0.25">
      <c r="B334" s="114"/>
    </row>
    <row r="335" spans="2:2" x14ac:dyDescent="0.25">
      <c r="B335" s="114"/>
    </row>
    <row r="336" spans="2:2" x14ac:dyDescent="0.25">
      <c r="B336" s="114"/>
    </row>
    <row r="337" spans="2:2" x14ac:dyDescent="0.25">
      <c r="B337" s="114"/>
    </row>
    <row r="338" spans="2:2" x14ac:dyDescent="0.25">
      <c r="B338" s="114"/>
    </row>
    <row r="339" spans="2:2" x14ac:dyDescent="0.25">
      <c r="B339" s="114"/>
    </row>
    <row r="340" spans="2:2" x14ac:dyDescent="0.25">
      <c r="B340" s="114"/>
    </row>
    <row r="341" spans="2:2" x14ac:dyDescent="0.25">
      <c r="B341" s="114"/>
    </row>
    <row r="342" spans="2:2" x14ac:dyDescent="0.25">
      <c r="B342" s="114"/>
    </row>
    <row r="343" spans="2:2" x14ac:dyDescent="0.25">
      <c r="B343" s="114"/>
    </row>
    <row r="344" spans="2:2" x14ac:dyDescent="0.25">
      <c r="B344" s="114"/>
    </row>
    <row r="345" spans="2:2" x14ac:dyDescent="0.25">
      <c r="B345" s="114"/>
    </row>
    <row r="346" spans="2:2" x14ac:dyDescent="0.25">
      <c r="B346" s="114"/>
    </row>
    <row r="347" spans="2:2" x14ac:dyDescent="0.25">
      <c r="B347" s="114"/>
    </row>
    <row r="348" spans="2:2" x14ac:dyDescent="0.25">
      <c r="B348" s="114"/>
    </row>
    <row r="349" spans="2:2" x14ac:dyDescent="0.25">
      <c r="B349" s="114"/>
    </row>
    <row r="350" spans="2:2" x14ac:dyDescent="0.25">
      <c r="B350" s="114"/>
    </row>
    <row r="351" spans="2:2" x14ac:dyDescent="0.25">
      <c r="B351" s="114"/>
    </row>
    <row r="352" spans="2:2" x14ac:dyDescent="0.25">
      <c r="B352" s="114"/>
    </row>
    <row r="353" spans="2:2" x14ac:dyDescent="0.25">
      <c r="B353" s="114"/>
    </row>
    <row r="354" spans="2:2" x14ac:dyDescent="0.25">
      <c r="B354" s="114"/>
    </row>
    <row r="355" spans="2:2" x14ac:dyDescent="0.25">
      <c r="B355" s="114"/>
    </row>
    <row r="356" spans="2:2" x14ac:dyDescent="0.25">
      <c r="B356" s="114"/>
    </row>
    <row r="357" spans="2:2" x14ac:dyDescent="0.25">
      <c r="B357" s="114"/>
    </row>
    <row r="358" spans="2:2" x14ac:dyDescent="0.25">
      <c r="B358" s="114"/>
    </row>
    <row r="359" spans="2:2" x14ac:dyDescent="0.25">
      <c r="B359" s="114"/>
    </row>
    <row r="360" spans="2:2" x14ac:dyDescent="0.25">
      <c r="B360" s="114"/>
    </row>
    <row r="361" spans="2:2" x14ac:dyDescent="0.25">
      <c r="B361" s="114"/>
    </row>
    <row r="362" spans="2:2" x14ac:dyDescent="0.25">
      <c r="B362" s="114"/>
    </row>
    <row r="363" spans="2:2" x14ac:dyDescent="0.25">
      <c r="B363" s="114"/>
    </row>
    <row r="364" spans="2:2" x14ac:dyDescent="0.25">
      <c r="B364" s="114"/>
    </row>
    <row r="365" spans="2:2" x14ac:dyDescent="0.25">
      <c r="B365" s="114"/>
    </row>
    <row r="366" spans="2:2" x14ac:dyDescent="0.25">
      <c r="B366" s="114"/>
    </row>
    <row r="367" spans="2:2" x14ac:dyDescent="0.25">
      <c r="B367" s="114"/>
    </row>
    <row r="368" spans="2:2" x14ac:dyDescent="0.25">
      <c r="B368" s="114"/>
    </row>
    <row r="369" spans="2:2" x14ac:dyDescent="0.25">
      <c r="B369" s="114"/>
    </row>
    <row r="370" spans="2:2" x14ac:dyDescent="0.25">
      <c r="B370" s="114"/>
    </row>
    <row r="371" spans="2:2" x14ac:dyDescent="0.25">
      <c r="B371" s="114"/>
    </row>
    <row r="372" spans="2:2" x14ac:dyDescent="0.25">
      <c r="B372" s="114"/>
    </row>
    <row r="373" spans="2:2" x14ac:dyDescent="0.25">
      <c r="B373" s="114"/>
    </row>
    <row r="374" spans="2:2" x14ac:dyDescent="0.25">
      <c r="B374" s="114"/>
    </row>
    <row r="375" spans="2:2" x14ac:dyDescent="0.25">
      <c r="B375" s="114"/>
    </row>
    <row r="376" spans="2:2" x14ac:dyDescent="0.25">
      <c r="B376" s="114"/>
    </row>
    <row r="377" spans="2:2" x14ac:dyDescent="0.25">
      <c r="B377" s="114"/>
    </row>
    <row r="378" spans="2:2" x14ac:dyDescent="0.25">
      <c r="B378" s="114"/>
    </row>
    <row r="379" spans="2:2" x14ac:dyDescent="0.25">
      <c r="B379" s="114"/>
    </row>
    <row r="380" spans="2:2" x14ac:dyDescent="0.25">
      <c r="B380" s="114"/>
    </row>
    <row r="381" spans="2:2" x14ac:dyDescent="0.25">
      <c r="B381" s="114"/>
    </row>
    <row r="382" spans="2:2" x14ac:dyDescent="0.25">
      <c r="B382" s="114"/>
    </row>
    <row r="383" spans="2:2" x14ac:dyDescent="0.25">
      <c r="B383" s="114"/>
    </row>
    <row r="384" spans="2:2" x14ac:dyDescent="0.25">
      <c r="B384" s="114"/>
    </row>
    <row r="385" spans="2:2" x14ac:dyDescent="0.25">
      <c r="B385" s="114"/>
    </row>
    <row r="386" spans="2:2" x14ac:dyDescent="0.25">
      <c r="B386" s="114"/>
    </row>
    <row r="387" spans="2:2" x14ac:dyDescent="0.25">
      <c r="B387" s="114"/>
    </row>
    <row r="388" spans="2:2" x14ac:dyDescent="0.25">
      <c r="B388" s="114"/>
    </row>
    <row r="389" spans="2:2" x14ac:dyDescent="0.25">
      <c r="B389" s="114"/>
    </row>
    <row r="390" spans="2:2" x14ac:dyDescent="0.25">
      <c r="B390" s="114"/>
    </row>
    <row r="391" spans="2:2" x14ac:dyDescent="0.25">
      <c r="B391" s="114"/>
    </row>
    <row r="392" spans="2:2" x14ac:dyDescent="0.25">
      <c r="B392" s="114"/>
    </row>
    <row r="393" spans="2:2" x14ac:dyDescent="0.25">
      <c r="B393" s="114"/>
    </row>
    <row r="394" spans="2:2" x14ac:dyDescent="0.25">
      <c r="B394" s="114"/>
    </row>
    <row r="395" spans="2:2" x14ac:dyDescent="0.25">
      <c r="B395" s="114"/>
    </row>
    <row r="396" spans="2:2" x14ac:dyDescent="0.25">
      <c r="B396" s="114"/>
    </row>
    <row r="397" spans="2:2" x14ac:dyDescent="0.25">
      <c r="B397" s="114"/>
    </row>
    <row r="398" spans="2:2" x14ac:dyDescent="0.25">
      <c r="B398" s="114"/>
    </row>
    <row r="399" spans="2:2" x14ac:dyDescent="0.25">
      <c r="B399" s="114"/>
    </row>
    <row r="400" spans="2:2" x14ac:dyDescent="0.25">
      <c r="B400" s="114"/>
    </row>
    <row r="401" spans="2:2" x14ac:dyDescent="0.25">
      <c r="B401" s="114"/>
    </row>
    <row r="402" spans="2:2" x14ac:dyDescent="0.25">
      <c r="B402" s="114"/>
    </row>
    <row r="403" spans="2:2" x14ac:dyDescent="0.25">
      <c r="B403" s="114"/>
    </row>
    <row r="404" spans="2:2" x14ac:dyDescent="0.25">
      <c r="B404" s="114"/>
    </row>
    <row r="405" spans="2:2" x14ac:dyDescent="0.25">
      <c r="B405" s="114"/>
    </row>
    <row r="406" spans="2:2" x14ac:dyDescent="0.25">
      <c r="B406" s="114"/>
    </row>
    <row r="407" spans="2:2" x14ac:dyDescent="0.25">
      <c r="B407" s="114"/>
    </row>
    <row r="408" spans="2:2" x14ac:dyDescent="0.25">
      <c r="B408" s="114"/>
    </row>
    <row r="409" spans="2:2" x14ac:dyDescent="0.25">
      <c r="B409" s="114"/>
    </row>
    <row r="410" spans="2:2" x14ac:dyDescent="0.25">
      <c r="B410" s="114"/>
    </row>
    <row r="411" spans="2:2" x14ac:dyDescent="0.25">
      <c r="B411" s="114"/>
    </row>
    <row r="412" spans="2:2" x14ac:dyDescent="0.25">
      <c r="B412" s="114"/>
    </row>
    <row r="413" spans="2:2" x14ac:dyDescent="0.25">
      <c r="B413" s="114"/>
    </row>
    <row r="414" spans="2:2" x14ac:dyDescent="0.25">
      <c r="B414" s="114"/>
    </row>
    <row r="415" spans="2:2" x14ac:dyDescent="0.25">
      <c r="B415" s="114"/>
    </row>
    <row r="416" spans="2:2" x14ac:dyDescent="0.25">
      <c r="B416" s="114"/>
    </row>
    <row r="417" spans="2:2" x14ac:dyDescent="0.25">
      <c r="B417" s="114"/>
    </row>
    <row r="418" spans="2:2" x14ac:dyDescent="0.25">
      <c r="B418" s="114"/>
    </row>
    <row r="419" spans="2:2" x14ac:dyDescent="0.25">
      <c r="B419" s="114"/>
    </row>
    <row r="420" spans="2:2" x14ac:dyDescent="0.25">
      <c r="B420" s="114"/>
    </row>
    <row r="421" spans="2:2" x14ac:dyDescent="0.25">
      <c r="B421" s="114"/>
    </row>
    <row r="422" spans="2:2" x14ac:dyDescent="0.25">
      <c r="B422" s="114"/>
    </row>
    <row r="423" spans="2:2" x14ac:dyDescent="0.25">
      <c r="B423" s="114"/>
    </row>
    <row r="424" spans="2:2" x14ac:dyDescent="0.25">
      <c r="B424" s="114"/>
    </row>
    <row r="425" spans="2:2" x14ac:dyDescent="0.25">
      <c r="B425" s="114"/>
    </row>
    <row r="426" spans="2:2" x14ac:dyDescent="0.25">
      <c r="B426" s="114"/>
    </row>
    <row r="427" spans="2:2" x14ac:dyDescent="0.25">
      <c r="B427" s="114"/>
    </row>
    <row r="428" spans="2:2" x14ac:dyDescent="0.25">
      <c r="B428" s="114"/>
    </row>
    <row r="429" spans="2:2" x14ac:dyDescent="0.25">
      <c r="B429" s="114"/>
    </row>
    <row r="430" spans="2:2" x14ac:dyDescent="0.25">
      <c r="B430" s="114"/>
    </row>
    <row r="431" spans="2:2" x14ac:dyDescent="0.25">
      <c r="B431" s="114"/>
    </row>
    <row r="432" spans="2:2" x14ac:dyDescent="0.25">
      <c r="B432" s="114"/>
    </row>
    <row r="433" spans="2:2" x14ac:dyDescent="0.25">
      <c r="B433" s="114"/>
    </row>
    <row r="434" spans="2:2" x14ac:dyDescent="0.25">
      <c r="B434" s="114"/>
    </row>
    <row r="435" spans="2:2" x14ac:dyDescent="0.25">
      <c r="B435" s="114"/>
    </row>
    <row r="436" spans="2:2" x14ac:dyDescent="0.25">
      <c r="B436" s="114"/>
    </row>
    <row r="437" spans="2:2" x14ac:dyDescent="0.25">
      <c r="B437" s="114"/>
    </row>
    <row r="438" spans="2:2" x14ac:dyDescent="0.25">
      <c r="B438" s="114"/>
    </row>
    <row r="439" spans="2:2" x14ac:dyDescent="0.25">
      <c r="B439" s="114"/>
    </row>
    <row r="440" spans="2:2" x14ac:dyDescent="0.25">
      <c r="B440" s="114"/>
    </row>
    <row r="441" spans="2:2" x14ac:dyDescent="0.25">
      <c r="B441" s="114"/>
    </row>
    <row r="442" spans="2:2" x14ac:dyDescent="0.25">
      <c r="B442" s="114"/>
    </row>
    <row r="443" spans="2:2" x14ac:dyDescent="0.25">
      <c r="B443" s="114"/>
    </row>
    <row r="444" spans="2:2" x14ac:dyDescent="0.25">
      <c r="B444" s="114"/>
    </row>
    <row r="445" spans="2:2" x14ac:dyDescent="0.25">
      <c r="B445" s="114"/>
    </row>
    <row r="446" spans="2:2" x14ac:dyDescent="0.25">
      <c r="B446" s="114"/>
    </row>
    <row r="447" spans="2:2" x14ac:dyDescent="0.25">
      <c r="B447" s="114"/>
    </row>
    <row r="448" spans="2:2" x14ac:dyDescent="0.25">
      <c r="B448" s="114"/>
    </row>
    <row r="449" spans="2:2" x14ac:dyDescent="0.25">
      <c r="B449" s="114"/>
    </row>
    <row r="450" spans="2:2" x14ac:dyDescent="0.25">
      <c r="B450" s="114"/>
    </row>
    <row r="451" spans="2:2" x14ac:dyDescent="0.25">
      <c r="B451" s="114"/>
    </row>
    <row r="452" spans="2:2" x14ac:dyDescent="0.25">
      <c r="B452" s="114"/>
    </row>
  </sheetData>
  <mergeCells count="103">
    <mergeCell ref="W60:X60"/>
    <mergeCell ref="W61:X61"/>
    <mergeCell ref="W62:X62"/>
    <mergeCell ref="W63:X63"/>
    <mergeCell ref="W64:X64"/>
    <mergeCell ref="W51:X51"/>
    <mergeCell ref="W5:X5"/>
    <mergeCell ref="W55:X55"/>
    <mergeCell ref="W56:X56"/>
    <mergeCell ref="W58:X58"/>
    <mergeCell ref="W46:X46"/>
    <mergeCell ref="W47:X47"/>
    <mergeCell ref="W48:X48"/>
    <mergeCell ref="W49:X49"/>
    <mergeCell ref="W50:X50"/>
    <mergeCell ref="W37:X37"/>
    <mergeCell ref="W39:X39"/>
    <mergeCell ref="W42:X42"/>
    <mergeCell ref="W43:X43"/>
    <mergeCell ref="W44:X44"/>
    <mergeCell ref="C66:D66"/>
    <mergeCell ref="W89:Z89"/>
    <mergeCell ref="W91:Z91"/>
    <mergeCell ref="W65:X65"/>
    <mergeCell ref="W66:X66"/>
    <mergeCell ref="W84:X84"/>
    <mergeCell ref="W88:Z88"/>
    <mergeCell ref="W90:Z90"/>
    <mergeCell ref="W85:Z85"/>
    <mergeCell ref="W74:Z74"/>
    <mergeCell ref="W77:Z77"/>
    <mergeCell ref="W86:Z86"/>
    <mergeCell ref="W87:Z87"/>
    <mergeCell ref="D8:T8"/>
    <mergeCell ref="G68:T72"/>
    <mergeCell ref="G84:T84"/>
    <mergeCell ref="C65:D65"/>
    <mergeCell ref="I83:J83"/>
    <mergeCell ref="E68:F68"/>
    <mergeCell ref="C51:D51"/>
    <mergeCell ref="E76:F76"/>
    <mergeCell ref="E70:F70"/>
    <mergeCell ref="E69:F69"/>
    <mergeCell ref="E72:F72"/>
    <mergeCell ref="E71:F71"/>
    <mergeCell ref="E73:F73"/>
    <mergeCell ref="G74:T74"/>
    <mergeCell ref="G53:T56"/>
    <mergeCell ref="G59:T59"/>
    <mergeCell ref="M7:N7"/>
    <mergeCell ref="O7:P7"/>
    <mergeCell ref="Q7:R7"/>
    <mergeCell ref="S7:T7"/>
    <mergeCell ref="G35:T35"/>
    <mergeCell ref="G34:T34"/>
    <mergeCell ref="G36:T36"/>
    <mergeCell ref="A1:V1"/>
    <mergeCell ref="A2:V2"/>
    <mergeCell ref="A3:V3"/>
    <mergeCell ref="A4:V4"/>
    <mergeCell ref="U76:V76"/>
    <mergeCell ref="U70:V70"/>
    <mergeCell ref="U69:V69"/>
    <mergeCell ref="U72:V72"/>
    <mergeCell ref="U71:V71"/>
    <mergeCell ref="U73:V73"/>
    <mergeCell ref="U68:V68"/>
    <mergeCell ref="G5:H5"/>
    <mergeCell ref="E7:F7"/>
    <mergeCell ref="U7:V7"/>
    <mergeCell ref="I7:J7"/>
    <mergeCell ref="K7:L7"/>
    <mergeCell ref="E5:F5"/>
    <mergeCell ref="U5:V5"/>
    <mergeCell ref="I5:J5"/>
    <mergeCell ref="K5:L5"/>
    <mergeCell ref="G7:H7"/>
    <mergeCell ref="M5:N5"/>
    <mergeCell ref="O5:P5"/>
    <mergeCell ref="Q5:R5"/>
    <mergeCell ref="S5:T5"/>
    <mergeCell ref="A10:F10"/>
    <mergeCell ref="C91:C92"/>
    <mergeCell ref="G85:T85"/>
    <mergeCell ref="G86:T86"/>
    <mergeCell ref="G87:T87"/>
    <mergeCell ref="G88:T88"/>
    <mergeCell ref="G89:T89"/>
    <mergeCell ref="G90:T90"/>
    <mergeCell ref="G91:T91"/>
    <mergeCell ref="G92:T92"/>
    <mergeCell ref="D91:D92"/>
    <mergeCell ref="D78:E78"/>
    <mergeCell ref="D79:E79"/>
    <mergeCell ref="D80:E80"/>
    <mergeCell ref="D81:E81"/>
    <mergeCell ref="G11:T19"/>
    <mergeCell ref="G96:T96"/>
    <mergeCell ref="G97:T97"/>
    <mergeCell ref="G77:T81"/>
    <mergeCell ref="G93:T93"/>
    <mergeCell ref="G94:T94"/>
    <mergeCell ref="G95:T95"/>
  </mergeCells>
  <printOptions horizontalCentered="1"/>
  <pageMargins left="0.28999999999999998" right="0.18" top="0.56000000000000005" bottom="0.43" header="0.23" footer="0.42"/>
  <pageSetup paperSize="5" scale="51" fitToHeight="37" orientation="landscape" r:id="rId1"/>
  <headerFooter>
    <oddFooter>&amp;C&amp;16UE-220053 et al Joint Issues List (September 2022)&amp;R&amp;16&amp;A Page &amp;P of &amp;N</oddFooter>
  </headerFooter>
  <rowBreaks count="4" manualBreakCount="4">
    <brk id="42" max="23" man="1"/>
    <brk id="52" max="23" man="1"/>
    <brk id="67" max="23" man="1"/>
    <brk id="81"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2022-09-14T07:00:00+00:00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5190EF4-02C6-498D-BBCD-E795E6CFFBE0}">
  <ds:schemaRefs>
    <ds:schemaRef ds:uri="http://schemas.microsoft.com/sharepoint/v3/contenttype/forms"/>
  </ds:schemaRefs>
</ds:datastoreItem>
</file>

<file path=customXml/itemProps2.xml><?xml version="1.0" encoding="utf-8"?>
<ds:datastoreItem xmlns:ds="http://schemas.openxmlformats.org/officeDocument/2006/customXml" ds:itemID="{EB559802-E475-445C-AC5E-7CB0DB0C4C43}"/>
</file>

<file path=customXml/itemProps3.xml><?xml version="1.0" encoding="utf-8"?>
<ds:datastoreItem xmlns:ds="http://schemas.openxmlformats.org/officeDocument/2006/customXml" ds:itemID="{A184630B-8CE6-4857-B7AF-2B99EB43D1F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30E5E56-1BFB-496A-A8B3-F3C120F670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Electric</vt:lpstr>
      <vt:lpstr>Natural Gas</vt:lpstr>
      <vt:lpstr>Electric!_ftn1</vt:lpstr>
      <vt:lpstr>Electric!_ftnref1</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Andrews, Liz</cp:lastModifiedBy>
  <cp:lastPrinted>2022-09-09T21:09:57Z</cp:lastPrinted>
  <dcterms:created xsi:type="dcterms:W3CDTF">2011-09-06T20:33:12Z</dcterms:created>
  <dcterms:modified xsi:type="dcterms:W3CDTF">2022-09-09T21:10:11Z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0x0101006E56B4D1795A2E4DB2F0B01679ED314A006FA9100C5E01D9469F27E414CADA3549</vt:lpwstr>
  </property>
  <property fmtid="{D5CDD505-2E9C-101B-9397-08002B2CF9AE}" pid="4" name="_dlc_DocIdItemGuid">
    <vt:lpwstr>6bcab083-e32a-4392-babe-08cf36028237</vt:lpwstr>
  </property>
  <property fmtid="{D5CDD505-2E9C-101B-9397-08002B2CF9AE}" pid="5" name="_dlc_DocId">
    <vt:lpwstr>ZZD3657U62HA-1482678467-804</vt:lpwstr>
  </property>
  <property fmtid="{D5CDD505-2E9C-101B-9397-08002B2CF9AE}" pid="6" name="_dlc_DocIdUrl">
    <vt:lpwstr>http://ace/Divisions/pcu/_layouts/15/DocIdRedir.aspx?ID=ZZD3657U62HA-1482678467-804, ZZD3657U62HA-1482678467-804</vt:lpwstr>
  </property>
  <property fmtid="{D5CDD505-2E9C-101B-9397-08002B2CF9AE}" pid="7" name="{A44787D4-0540-4523-9961-78E4036D8C6D}">
    <vt:lpwstr>{7C5D3FF6-C332-4719-898D-4B1927F726F5}</vt:lpwstr>
  </property>
  <property fmtid="{D5CDD505-2E9C-101B-9397-08002B2CF9AE}" pid="8" name="_AdHocReviewCycleID">
    <vt:i4>1667891625</vt:i4>
  </property>
  <property fmtid="{D5CDD505-2E9C-101B-9397-08002B2CF9AE}" pid="9" name="_EmailSubject">
    <vt:lpwstr>[External] RE: DRAFT Joint Issues Matrix</vt:lpwstr>
  </property>
  <property fmtid="{D5CDD505-2E9C-101B-9397-08002B2CF9AE}" pid="10" name="_AuthorEmail">
    <vt:lpwstr>Ann.Paisner@atg.wa.gov</vt:lpwstr>
  </property>
  <property fmtid="{D5CDD505-2E9C-101B-9397-08002B2CF9AE}" pid="11" name="_AuthorEmailDisplayName">
    <vt:lpwstr>Paisner, Ann (ATG)</vt:lpwstr>
  </property>
  <property fmtid="{D5CDD505-2E9C-101B-9397-08002B2CF9AE}" pid="12" name="_ReviewingToolsShownOnce">
    <vt:lpwstr/>
  </property>
  <property fmtid="{D5CDD505-2E9C-101B-9397-08002B2CF9AE}" pid="13" name="_docset_NoMedatataSyncRequired">
    <vt:lpwstr>False</vt:lpwstr>
  </property>
  <property fmtid="{D5CDD505-2E9C-101B-9397-08002B2CF9AE}" pid="14" name="IsEFSEC">
    <vt:bool>false</vt:bool>
  </property>
</Properties>
</file>