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.sharepoint.com/sites/utc-tp-220513/Staff Work Papers/"/>
    </mc:Choice>
  </mc:AlternateContent>
  <xr:revisionPtr revIDLastSave="20" documentId="8_{C263B4C1-2612-4B3A-9322-946DAFFCA5DB}" xr6:coauthVersionLast="47" xr6:coauthVersionMax="47" xr10:uidLastSave="{32C6F5F9-0F25-45B0-A226-09E17F9B8CBD}"/>
  <bookViews>
    <workbookView minimized="1" xWindow="1425" yWindow="1425" windowWidth="15375" windowHeight="7875" tabRatio="815" activeTab="4" xr2:uid="{00000000-000D-0000-FFFF-FFFF00000000}"/>
  </bookViews>
  <sheets>
    <sheet name="JNS-2 Ent &amp; Travel " sheetId="9" r:id="rId1"/>
    <sheet name="JNS-3 DEI " sheetId="13" r:id="rId2"/>
    <sheet name="JNS-4 Misc" sheetId="15" r:id="rId3"/>
    <sheet name="JNS-5 Fuel" sheetId="12" r:id="rId4"/>
    <sheet name="JNS-6 Legal Expenses  R" sheetId="8" r:id="rId5"/>
    <sheet name="JNS-7 Consulting Fees" sheetId="7" r:id="rId6"/>
    <sheet name="JNS-8 Training" sheetId="14" r:id="rId7"/>
  </sheets>
  <externalReferences>
    <externalReference r:id="rId8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8" l="1"/>
  <c r="F16" i="8"/>
  <c r="F13" i="8"/>
  <c r="F43" i="8"/>
  <c r="E64" i="9"/>
  <c r="G64" i="9"/>
  <c r="I64" i="9"/>
  <c r="I18" i="15" l="1"/>
  <c r="I14" i="15"/>
  <c r="I15" i="9"/>
  <c r="I60" i="9"/>
  <c r="F18" i="7" l="1"/>
  <c r="F17" i="7"/>
  <c r="F26" i="7" l="1"/>
  <c r="F25" i="7"/>
  <c r="F13" i="7"/>
  <c r="I22" i="14" l="1"/>
  <c r="I69" i="14"/>
  <c r="I62" i="14"/>
  <c r="I64" i="14" s="1"/>
  <c r="I66" i="14" s="1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29" i="14"/>
  <c r="I15" i="14"/>
  <c r="I14" i="13"/>
  <c r="I17" i="12"/>
  <c r="I16" i="12"/>
  <c r="I15" i="12"/>
  <c r="I57" i="12"/>
  <c r="I58" i="12"/>
  <c r="I13" i="12" s="1"/>
  <c r="I42" i="12"/>
  <c r="I12" i="12" s="1"/>
  <c r="I41" i="12"/>
  <c r="I17" i="9"/>
  <c r="I14" i="9"/>
  <c r="I50" i="9"/>
  <c r="F23" i="8"/>
  <c r="F24" i="8"/>
  <c r="F15" i="8"/>
  <c r="I14" i="12" l="1"/>
  <c r="I18" i="12" s="1"/>
  <c r="I43" i="12"/>
  <c r="I59" i="12"/>
  <c r="I60" i="14"/>
  <c r="I67" i="14" s="1"/>
  <c r="I68" i="14" s="1"/>
  <c r="I70" i="14" s="1"/>
  <c r="I18" i="13"/>
  <c r="F25" i="8"/>
  <c r="F32" i="8" s="1"/>
  <c r="F34" i="8" s="1"/>
  <c r="D24" i="8"/>
  <c r="F27" i="7"/>
  <c r="F36" i="7" s="1"/>
</calcChain>
</file>

<file path=xl/sharedStrings.xml><?xml version="1.0" encoding="utf-8"?>
<sst xmlns="http://schemas.openxmlformats.org/spreadsheetml/2006/main" count="342" uniqueCount="178">
  <si>
    <t>Per Books Consulting Fees</t>
  </si>
  <si>
    <t>General legal expenses included in test period</t>
  </si>
  <si>
    <t>Total legal expenses in and outside the test period</t>
  </si>
  <si>
    <t>Total rate-case-specific legal expenses</t>
  </si>
  <si>
    <t>Puget Sound Pilots</t>
  </si>
  <si>
    <t>Cost</t>
  </si>
  <si>
    <t>Date of Payment</t>
  </si>
  <si>
    <t>Source</t>
  </si>
  <si>
    <t>Description</t>
  </si>
  <si>
    <t>Amount</t>
  </si>
  <si>
    <t>3-year amortization of half of the rate-case-specific legal expenses</t>
  </si>
  <si>
    <t>To restate per books amount to reflect General Legal Expenses only</t>
  </si>
  <si>
    <t>To amortize intermediate legal expenses over 3-year period</t>
  </si>
  <si>
    <t>To remove rate-case-specific consulting fees</t>
  </si>
  <si>
    <t>To determine total rate-case-specific consulting fees</t>
  </si>
  <si>
    <t>Table 1</t>
  </si>
  <si>
    <t>Table 2</t>
  </si>
  <si>
    <t>Table 3</t>
  </si>
  <si>
    <t>Table 4</t>
  </si>
  <si>
    <t>Line No.</t>
  </si>
  <si>
    <t>Page 1 of 1</t>
  </si>
  <si>
    <t>To remove general legal expenses from rate-case-specific legal expenses</t>
  </si>
  <si>
    <t>Total rate-case-specific legal expenses (Line 17)</t>
  </si>
  <si>
    <t>Exh. JNS-7</t>
  </si>
  <si>
    <t>Docket TP-220513</t>
  </si>
  <si>
    <t>over 3 years</t>
  </si>
  <si>
    <t>To determine amortization amount for rate-case-specific consulting fees</t>
  </si>
  <si>
    <t>Per Books Attorney Expenses</t>
  </si>
  <si>
    <t>Double Payment to Vender PSP Adjustment R-04</t>
  </si>
  <si>
    <t>Travel/Promotions/Etc Expense Adjustments</t>
  </si>
  <si>
    <t>Retirement Gift</t>
  </si>
  <si>
    <t>Staff Meeting Lunch</t>
  </si>
  <si>
    <t>Florist</t>
  </si>
  <si>
    <t>Florist/Retirement Gifts/Awards/Holiday Party/Board of Directors Meetings</t>
  </si>
  <si>
    <t>PSP Response to DR2</t>
  </si>
  <si>
    <t>Board of Direc. Lunch</t>
  </si>
  <si>
    <t>Dep. Retirement Party</t>
  </si>
  <si>
    <t>Promo Items for Holiday Party</t>
  </si>
  <si>
    <t>Swag/shirts</t>
  </si>
  <si>
    <t>Dep. Holiday Party venue</t>
  </si>
  <si>
    <t>Office Coffee</t>
  </si>
  <si>
    <t>Flowers for sick staff</t>
  </si>
  <si>
    <t>engraving for awards</t>
  </si>
  <si>
    <t>Flowers for retiree spouse</t>
  </si>
  <si>
    <t>Holiday retiree gifts</t>
  </si>
  <si>
    <t>Total Adjustments out</t>
  </si>
  <si>
    <t>General Ledger</t>
  </si>
  <si>
    <t>Income Statement</t>
  </si>
  <si>
    <t>General Ledger total</t>
  </si>
  <si>
    <t>PSP Response to DR2 dates for 2020 expense</t>
  </si>
  <si>
    <t>Total</t>
  </si>
  <si>
    <t>Fuel</t>
  </si>
  <si>
    <t>Juan De Fuca Fuel</t>
  </si>
  <si>
    <t>Puget Sound Fuel</t>
  </si>
  <si>
    <t>Per Income Statement</t>
  </si>
  <si>
    <t>Restating total Juan De Fuca</t>
  </si>
  <si>
    <t>Income Statement Puget Sound</t>
  </si>
  <si>
    <t>Income Statement Juan De Fuca</t>
  </si>
  <si>
    <t>Total Income Statement</t>
  </si>
  <si>
    <t>Most recent 12 mths Puget Sound</t>
  </si>
  <si>
    <t>Most recent 12 months Juan De Fuca</t>
  </si>
  <si>
    <t>Total Staff  Adjustment</t>
  </si>
  <si>
    <t>Fuel Adjustment</t>
  </si>
  <si>
    <t>Total Most recent 12 months</t>
  </si>
  <si>
    <t>DEI Donations</t>
  </si>
  <si>
    <t xml:space="preserve">Income Statement </t>
  </si>
  <si>
    <t>PSP Proforma</t>
  </si>
  <si>
    <t>General ledger shows no activity in this account</t>
  </si>
  <si>
    <t xml:space="preserve">Support </t>
  </si>
  <si>
    <t>PSP Response to DR 6b Policy</t>
  </si>
  <si>
    <t>Support</t>
  </si>
  <si>
    <t>PSP response DR6c</t>
  </si>
  <si>
    <t>General Ledger and Invoices</t>
  </si>
  <si>
    <t>Total Restating Puget Sound</t>
  </si>
  <si>
    <t>Total Staff  Adjustment R-7</t>
  </si>
  <si>
    <t>Training Expense</t>
  </si>
  <si>
    <t>2023 Training Expense Staff</t>
  </si>
  <si>
    <t>Class Type</t>
  </si>
  <si>
    <t>MM</t>
  </si>
  <si>
    <t>ESCORT</t>
  </si>
  <si>
    <t>AZIPOD</t>
  </si>
  <si>
    <t>ULCV</t>
  </si>
  <si>
    <t>BRMP</t>
  </si>
  <si>
    <t>Pilot</t>
  </si>
  <si>
    <t>School</t>
  </si>
  <si>
    <t>Semler</t>
  </si>
  <si>
    <t>Kalvoy</t>
  </si>
  <si>
    <t>Klapperich</t>
  </si>
  <si>
    <t>Anthony</t>
  </si>
  <si>
    <t>Carley</t>
  </si>
  <si>
    <t>Hunter</t>
  </si>
  <si>
    <t>Myers</t>
  </si>
  <si>
    <t>Bendixen</t>
  </si>
  <si>
    <t>NEW - BOSTIK</t>
  </si>
  <si>
    <t>NEW - CASSEE</t>
  </si>
  <si>
    <t>NEW - RIDDLE</t>
  </si>
  <si>
    <t>NEW - HOLLAND</t>
  </si>
  <si>
    <t>NEW - GUMP</t>
  </si>
  <si>
    <t>NEW - SCOTT</t>
  </si>
  <si>
    <t>NEW -MANCINI</t>
  </si>
  <si>
    <t>NEW - KELLY</t>
  </si>
  <si>
    <t>Mann</t>
  </si>
  <si>
    <t>New Pilot</t>
  </si>
  <si>
    <t>Grieser</t>
  </si>
  <si>
    <t>McGrath</t>
  </si>
  <si>
    <t>Seamans</t>
  </si>
  <si>
    <t>Ninburg</t>
  </si>
  <si>
    <t>Kridler</t>
  </si>
  <si>
    <t>Melin</t>
  </si>
  <si>
    <t>MULTIPLE PILOTS</t>
  </si>
  <si>
    <t>TBD</t>
  </si>
  <si>
    <t>PMI</t>
  </si>
  <si>
    <t xml:space="preserve">Total </t>
  </si>
  <si>
    <t>BRMP Amortization</t>
  </si>
  <si>
    <t>Total Training Amount</t>
  </si>
  <si>
    <t>Less Books</t>
  </si>
  <si>
    <t>Total Proforma</t>
  </si>
  <si>
    <t>Port Revel</t>
  </si>
  <si>
    <t>Solent/Warsash</t>
  </si>
  <si>
    <t>Port Ash</t>
  </si>
  <si>
    <t>Port Ilawa</t>
  </si>
  <si>
    <t>Maritime Pilots</t>
  </si>
  <si>
    <t>Pacific Maritime Inst.</t>
  </si>
  <si>
    <t>Average</t>
  </si>
  <si>
    <t xml:space="preserve">MM Class type is the average of all 5 training locations provided by PSP </t>
  </si>
  <si>
    <t>Additional</t>
  </si>
  <si>
    <t>Amortize over 5 years  Source:PSP DR Response 47</t>
  </si>
  <si>
    <t>Total RCS items to be amortized</t>
  </si>
  <si>
    <t>Total Per Books</t>
  </si>
  <si>
    <t>RCS</t>
  </si>
  <si>
    <t>less: Order O9</t>
  </si>
  <si>
    <t>Less: RCS</t>
  </si>
  <si>
    <t>Total General Expense</t>
  </si>
  <si>
    <t>Order 09</t>
  </si>
  <si>
    <t>Add: Training</t>
  </si>
  <si>
    <t>The rest Order 09 RCS items amortize over 7 year</t>
  </si>
  <si>
    <r>
      <t xml:space="preserve">Total to Amortize </t>
    </r>
    <r>
      <rPr>
        <b/>
        <sz val="10"/>
        <color theme="1"/>
        <rFont val="Times New Roman"/>
        <family val="1"/>
      </rPr>
      <t>R-10</t>
    </r>
  </si>
  <si>
    <t>Total Restating out R-10</t>
  </si>
  <si>
    <r>
      <t xml:space="preserve">Removal of Tabler and Redcloud Consulting </t>
    </r>
    <r>
      <rPr>
        <b/>
        <sz val="10"/>
        <color theme="1"/>
        <rFont val="Times New Roman"/>
        <family val="1"/>
      </rPr>
      <t>R-16</t>
    </r>
  </si>
  <si>
    <r>
      <t>to be recovered per year-</t>
    </r>
    <r>
      <rPr>
        <b/>
        <sz val="10"/>
        <color theme="1"/>
        <rFont val="Times New Roman"/>
        <family val="1"/>
      </rPr>
      <t xml:space="preserve"> PF-4</t>
    </r>
  </si>
  <si>
    <t>Employee Reimburstments</t>
  </si>
  <si>
    <t>Psp resonse to DR34</t>
  </si>
  <si>
    <t>Wallet for Andy</t>
  </si>
  <si>
    <t>Firewood</t>
  </si>
  <si>
    <t>Total adjustments Out</t>
  </si>
  <si>
    <t xml:space="preserve">Psp resonse to DR34 </t>
  </si>
  <si>
    <t>Misc.-other (PPP Loan)</t>
  </si>
  <si>
    <t>PSP PPP Loan forgivness 2021</t>
  </si>
  <si>
    <t>Exh. JNS-6</t>
  </si>
  <si>
    <t>Exh. JNS-5</t>
  </si>
  <si>
    <t>Exh. JNS-4</t>
  </si>
  <si>
    <t>Exh. JNS-3</t>
  </si>
  <si>
    <t>Exh. JNS-8</t>
  </si>
  <si>
    <t>Account 53700 Travel/Promotions/Etc Expense Adjustments</t>
  </si>
  <si>
    <t>Account 50880-009 DEI Donations</t>
  </si>
  <si>
    <t xml:space="preserve">Accounts 52560-008 and 525660-008 Fuel Adjustment </t>
  </si>
  <si>
    <t>Accounts 50100-009 Legal Expense Adjustments</t>
  </si>
  <si>
    <t>Account 50700-009 Consulting Fees Adjustments</t>
  </si>
  <si>
    <t>Account 53500-006 Training Expense</t>
  </si>
  <si>
    <t>Training  Expense Adjustments</t>
  </si>
  <si>
    <t>Account 52050-009 Miscellaneous-other (PPP Loan)</t>
  </si>
  <si>
    <t xml:space="preserve">PPP Application in 2020 and funding </t>
  </si>
  <si>
    <t>Total Staff  Restating Adjustment R-12</t>
  </si>
  <si>
    <r>
      <t xml:space="preserve">PSP Restating </t>
    </r>
    <r>
      <rPr>
        <b/>
        <sz val="10"/>
        <color theme="1"/>
        <rFont val="Times New Roman"/>
        <family val="1"/>
      </rPr>
      <t>R-12</t>
    </r>
  </si>
  <si>
    <r>
      <t xml:space="preserve">Difference from the income statement and general ledger </t>
    </r>
    <r>
      <rPr>
        <b/>
        <sz val="10"/>
        <color theme="1"/>
        <rFont val="Times New Roman"/>
        <family val="1"/>
      </rPr>
      <t xml:space="preserve"> R-8</t>
    </r>
  </si>
  <si>
    <r>
      <t xml:space="preserve">Additional non-allowable </t>
    </r>
    <r>
      <rPr>
        <b/>
        <sz val="10"/>
        <color theme="1"/>
        <rFont val="Times New Roman"/>
        <family val="1"/>
      </rPr>
      <t>R-9</t>
    </r>
  </si>
  <si>
    <t>Staff Proposed Adjustment (R-8 &amp;9)</t>
  </si>
  <si>
    <t xml:space="preserve">Income Statement from WTB05 </t>
  </si>
  <si>
    <t>GL</t>
  </si>
  <si>
    <t>Difference</t>
  </si>
  <si>
    <t>Staff's restating adjustment R-11</t>
  </si>
  <si>
    <t>Staff pro forma adjustment PF-3</t>
  </si>
  <si>
    <r>
      <t>Total RCS items to restate in R</t>
    </r>
    <r>
      <rPr>
        <b/>
        <sz val="10"/>
        <color theme="1"/>
        <rFont val="Times New Roman"/>
        <family val="1"/>
      </rPr>
      <t>-20</t>
    </r>
  </si>
  <si>
    <t>Staff Proposed Adjustment PF-6</t>
  </si>
  <si>
    <r>
      <t>to be recovered per year-</t>
    </r>
    <r>
      <rPr>
        <b/>
        <sz val="10"/>
        <color theme="1"/>
        <rFont val="Times New Roman"/>
        <family val="1"/>
      </rPr>
      <t xml:space="preserve"> R-13</t>
    </r>
  </si>
  <si>
    <t>Exh. JNS-9</t>
  </si>
  <si>
    <t>add back double vendor payment (removed 2x)</t>
  </si>
  <si>
    <t>New Restating Adjustment R-11r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</si>
</sst>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_);\(#,###\)\,\ "/>
    <numFmt numFmtId="167" formatCode="_(* #,##0.0_);_(* \(#,##0.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/>
    <xf numFmtId="0" fontId="14" fillId="0" borderId="0"/>
    <xf numFmtId="44" fontId="14" fillId="0" borderId="0" applyFont="0" applyFill="0" applyBorder="0" applyAlignment="0" applyProtection="0"/>
  </cellStyleXfs>
  <cellXfs count="227">
    <xf numFmtId="0" fontId="0" fillId="0" borderId="0" xfId="0"/>
    <xf numFmtId="0" fontId="4" fillId="0" borderId="0" xfId="0" applyFont="1"/>
    <xf numFmtId="166" fontId="3" fillId="0" borderId="0" xfId="3" applyFont="1"/>
    <xf numFmtId="166" fontId="6" fillId="0" borderId="0" xfId="3" applyFont="1"/>
    <xf numFmtId="0" fontId="6" fillId="0" borderId="0" xfId="3" applyNumberFormat="1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6" xfId="0" applyFont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5" xfId="0" applyFont="1" applyBorder="1"/>
    <xf numFmtId="0" fontId="7" fillId="0" borderId="6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7" fillId="0" borderId="5" xfId="0" applyFont="1" applyBorder="1"/>
    <xf numFmtId="164" fontId="8" fillId="0" borderId="0" xfId="1" applyNumberFormat="1" applyFont="1" applyBorder="1"/>
    <xf numFmtId="164" fontId="8" fillId="0" borderId="6" xfId="1" applyNumberFormat="1" applyFont="1" applyBorder="1"/>
    <xf numFmtId="164" fontId="8" fillId="0" borderId="10" xfId="1" applyNumberFormat="1" applyFont="1" applyBorder="1"/>
    <xf numFmtId="0" fontId="8" fillId="0" borderId="7" xfId="0" applyFont="1" applyBorder="1"/>
    <xf numFmtId="164" fontId="8" fillId="0" borderId="8" xfId="1" applyNumberFormat="1" applyFont="1" applyBorder="1"/>
    <xf numFmtId="166" fontId="12" fillId="0" borderId="0" xfId="3" applyFont="1"/>
    <xf numFmtId="3" fontId="12" fillId="0" borderId="0" xfId="3" applyNumberFormat="1" applyFont="1"/>
    <xf numFmtId="3" fontId="3" fillId="0" borderId="0" xfId="3" applyNumberFormat="1" applyFont="1"/>
    <xf numFmtId="0" fontId="7" fillId="0" borderId="6" xfId="0" applyFont="1" applyBorder="1" applyAlignment="1">
      <alignment vertical="center"/>
    </xf>
    <xf numFmtId="17" fontId="8" fillId="0" borderId="5" xfId="0" applyNumberFormat="1" applyFont="1" applyBorder="1" applyAlignment="1">
      <alignment horizontal="center" vertical="center"/>
    </xf>
    <xf numFmtId="0" fontId="12" fillId="0" borderId="0" xfId="0" applyFont="1"/>
    <xf numFmtId="165" fontId="12" fillId="0" borderId="6" xfId="2" applyNumberFormat="1" applyFont="1" applyBorder="1"/>
    <xf numFmtId="164" fontId="12" fillId="0" borderId="6" xfId="1" applyNumberFormat="1" applyFont="1" applyBorder="1"/>
    <xf numFmtId="164" fontId="8" fillId="0" borderId="6" xfId="1" applyNumberFormat="1" applyFont="1" applyBorder="1" applyAlignment="1">
      <alignment horizontal="center" vertical="center"/>
    </xf>
    <xf numFmtId="165" fontId="7" fillId="0" borderId="12" xfId="2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6" fontId="6" fillId="0" borderId="1" xfId="3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/>
    <xf numFmtId="165" fontId="8" fillId="0" borderId="6" xfId="2" applyNumberFormat="1" applyFont="1" applyBorder="1"/>
    <xf numFmtId="0" fontId="7" fillId="0" borderId="0" xfId="0" applyFont="1"/>
    <xf numFmtId="164" fontId="7" fillId="0" borderId="11" xfId="1" applyNumberFormat="1" applyFont="1" applyBorder="1"/>
    <xf numFmtId="164" fontId="8" fillId="0" borderId="0" xfId="1" applyNumberFormat="1" applyFont="1"/>
    <xf numFmtId="164" fontId="8" fillId="0" borderId="5" xfId="1" applyNumberFormat="1" applyFont="1" applyBorder="1"/>
    <xf numFmtId="0" fontId="8" fillId="0" borderId="5" xfId="1" applyNumberFormat="1" applyFont="1" applyBorder="1"/>
    <xf numFmtId="0" fontId="8" fillId="0" borderId="0" xfId="1" applyNumberFormat="1" applyFont="1" applyBorder="1"/>
    <xf numFmtId="164" fontId="8" fillId="0" borderId="11" xfId="1" applyNumberFormat="1" applyFont="1" applyBorder="1"/>
    <xf numFmtId="164" fontId="8" fillId="0" borderId="7" xfId="1" applyNumberFormat="1" applyFont="1" applyBorder="1"/>
    <xf numFmtId="167" fontId="8" fillId="0" borderId="10" xfId="1" applyNumberFormat="1" applyFont="1" applyBorder="1"/>
    <xf numFmtId="165" fontId="8" fillId="0" borderId="0" xfId="1" applyNumberFormat="1" applyFont="1" applyBorder="1"/>
    <xf numFmtId="0" fontId="10" fillId="0" borderId="0" xfId="0" applyFont="1" applyAlignment="1">
      <alignment horizontal="left" indent="2"/>
    </xf>
    <xf numFmtId="164" fontId="10" fillId="0" borderId="0" xfId="1" applyNumberFormat="1" applyFont="1" applyBorder="1" applyAlignment="1">
      <alignment horizontal="left" indent="2"/>
    </xf>
    <xf numFmtId="0" fontId="11" fillId="0" borderId="0" xfId="0" applyFont="1" applyAlignment="1">
      <alignment horizontal="left" indent="4"/>
    </xf>
    <xf numFmtId="0" fontId="8" fillId="0" borderId="5" xfId="0" applyFont="1" applyBorder="1" applyAlignment="1">
      <alignment horizontal="left"/>
    </xf>
    <xf numFmtId="0" fontId="8" fillId="0" borderId="5" xfId="1" applyNumberFormat="1" applyFont="1" applyBorder="1" applyAlignment="1">
      <alignment horizontal="left"/>
    </xf>
    <xf numFmtId="165" fontId="8" fillId="0" borderId="0" xfId="2" applyNumberFormat="1" applyFont="1" applyBorder="1"/>
    <xf numFmtId="165" fontId="8" fillId="0" borderId="7" xfId="1" applyNumberFormat="1" applyFont="1" applyBorder="1"/>
    <xf numFmtId="165" fontId="8" fillId="0" borderId="8" xfId="1" applyNumberFormat="1" applyFont="1" applyBorder="1"/>
    <xf numFmtId="164" fontId="4" fillId="0" borderId="0" xfId="1" applyNumberFormat="1" applyFont="1"/>
    <xf numFmtId="164" fontId="10" fillId="0" borderId="0" xfId="1" applyNumberFormat="1" applyFont="1" applyAlignment="1">
      <alignment horizontal="left" indent="2"/>
    </xf>
    <xf numFmtId="0" fontId="8" fillId="0" borderId="5" xfId="0" applyFont="1" applyBorder="1" applyAlignment="1">
      <alignment vertical="center"/>
    </xf>
    <xf numFmtId="164" fontId="8" fillId="0" borderId="6" xfId="1" applyNumberFormat="1" applyFont="1" applyBorder="1" applyAlignment="1">
      <alignment vertical="center"/>
    </xf>
    <xf numFmtId="165" fontId="8" fillId="0" borderId="0" xfId="1" applyNumberFormat="1" applyFont="1" applyFill="1" applyBorder="1"/>
    <xf numFmtId="165" fontId="8" fillId="0" borderId="0" xfId="2" applyNumberFormat="1" applyFont="1" applyFill="1" applyBorder="1"/>
    <xf numFmtId="164" fontId="8" fillId="0" borderId="0" xfId="1" applyNumberFormat="1" applyFont="1" applyFill="1" applyBorder="1"/>
    <xf numFmtId="165" fontId="7" fillId="0" borderId="0" xfId="2" applyNumberFormat="1" applyFont="1" applyFill="1" applyBorder="1"/>
    <xf numFmtId="164" fontId="10" fillId="0" borderId="0" xfId="1" applyNumberFormat="1" applyFont="1" applyFill="1" applyBorder="1" applyAlignment="1">
      <alignment horizontal="left" indent="2"/>
    </xf>
    <xf numFmtId="165" fontId="7" fillId="0" borderId="13" xfId="2" applyNumberFormat="1" applyFont="1" applyBorder="1"/>
    <xf numFmtId="165" fontId="10" fillId="0" borderId="0" xfId="1" applyNumberFormat="1" applyFont="1" applyFill="1" applyBorder="1" applyAlignment="1">
      <alignment horizontal="left" indent="2"/>
    </xf>
    <xf numFmtId="165" fontId="7" fillId="0" borderId="6" xfId="2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" fontId="8" fillId="0" borderId="5" xfId="0" applyNumberFormat="1" applyFont="1" applyBorder="1" applyAlignment="1">
      <alignment vertical="center"/>
    </xf>
    <xf numFmtId="165" fontId="8" fillId="0" borderId="6" xfId="2" applyNumberFormat="1" applyFont="1" applyBorder="1" applyAlignment="1">
      <alignment horizontal="right"/>
    </xf>
    <xf numFmtId="164" fontId="12" fillId="0" borderId="10" xfId="1" applyNumberFormat="1" applyFont="1" applyBorder="1" applyAlignment="1">
      <alignment horizontal="right"/>
    </xf>
    <xf numFmtId="165" fontId="9" fillId="0" borderId="6" xfId="2" applyNumberFormat="1" applyFont="1" applyBorder="1" applyAlignment="1">
      <alignment horizontal="right"/>
    </xf>
    <xf numFmtId="44" fontId="13" fillId="0" borderId="6" xfId="2" applyFont="1" applyBorder="1"/>
    <xf numFmtId="0" fontId="7" fillId="0" borderId="0" xfId="0" applyFont="1" applyAlignment="1">
      <alignment horizontal="left" vertic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44" fontId="8" fillId="0" borderId="6" xfId="2" applyFont="1" applyBorder="1"/>
    <xf numFmtId="0" fontId="7" fillId="0" borderId="7" xfId="0" applyFont="1" applyBorder="1"/>
    <xf numFmtId="14" fontId="15" fillId="0" borderId="15" xfId="4" applyNumberFormat="1" applyFont="1" applyBorder="1"/>
    <xf numFmtId="17" fontId="8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/>
    <xf numFmtId="164" fontId="12" fillId="2" borderId="6" xfId="1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44" fontId="15" fillId="0" borderId="15" xfId="5" applyFont="1" applyBorder="1"/>
    <xf numFmtId="44" fontId="12" fillId="0" borderId="6" xfId="2" applyFont="1" applyBorder="1"/>
    <xf numFmtId="44" fontId="8" fillId="0" borderId="6" xfId="2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14" fontId="15" fillId="0" borderId="5" xfId="4" applyNumberFormat="1" applyFont="1" applyBorder="1"/>
    <xf numFmtId="44" fontId="15" fillId="0" borderId="6" xfId="5" applyFont="1" applyBorder="1"/>
    <xf numFmtId="44" fontId="15" fillId="0" borderId="10" xfId="5" applyFont="1" applyBorder="1"/>
    <xf numFmtId="44" fontId="8" fillId="0" borderId="10" xfId="2" applyFont="1" applyBorder="1" applyAlignment="1">
      <alignment horizontal="center" vertical="center"/>
    </xf>
    <xf numFmtId="44" fontId="15" fillId="0" borderId="16" xfId="5" applyFont="1" applyBorder="1"/>
    <xf numFmtId="44" fontId="16" fillId="0" borderId="6" xfId="5" applyFont="1" applyBorder="1"/>
    <xf numFmtId="165" fontId="8" fillId="0" borderId="12" xfId="2" applyNumberFormat="1" applyFont="1" applyBorder="1" applyAlignment="1">
      <alignment horizontal="center" vertical="center"/>
    </xf>
    <xf numFmtId="44" fontId="13" fillId="0" borderId="9" xfId="2" applyFont="1" applyBorder="1" applyAlignment="1">
      <alignment horizontal="center" vertical="center"/>
    </xf>
    <xf numFmtId="44" fontId="8" fillId="0" borderId="10" xfId="2" applyFont="1" applyBorder="1" applyAlignment="1">
      <alignment vertical="center"/>
    </xf>
    <xf numFmtId="44" fontId="12" fillId="0" borderId="6" xfId="2" applyFont="1" applyBorder="1" applyAlignment="1">
      <alignment horizontal="right"/>
    </xf>
    <xf numFmtId="165" fontId="13" fillId="0" borderId="14" xfId="2" applyNumberFormat="1" applyFont="1" applyBorder="1" applyAlignment="1">
      <alignment horizontal="right"/>
    </xf>
    <xf numFmtId="0" fontId="13" fillId="0" borderId="5" xfId="0" applyFont="1" applyBorder="1"/>
    <xf numFmtId="0" fontId="13" fillId="0" borderId="7" xfId="0" applyFont="1" applyBorder="1" applyAlignment="1">
      <alignment horizontal="left" vertical="center"/>
    </xf>
    <xf numFmtId="44" fontId="8" fillId="0" borderId="0" xfId="2" applyFont="1" applyBorder="1" applyAlignment="1">
      <alignment horizontal="center" vertical="center"/>
    </xf>
    <xf numFmtId="14" fontId="15" fillId="0" borderId="0" xfId="4" applyNumberFormat="1" applyFont="1"/>
    <xf numFmtId="44" fontId="15" fillId="0" borderId="0" xfId="5" applyFont="1" applyFill="1" applyBorder="1"/>
    <xf numFmtId="44" fontId="15" fillId="0" borderId="6" xfId="5" applyFont="1" applyFill="1" applyBorder="1"/>
    <xf numFmtId="14" fontId="15" fillId="0" borderId="7" xfId="4" applyNumberFormat="1" applyFont="1" applyBorder="1"/>
    <xf numFmtId="0" fontId="12" fillId="0" borderId="8" xfId="0" applyFont="1" applyBorder="1"/>
    <xf numFmtId="44" fontId="15" fillId="0" borderId="9" xfId="5" applyFont="1" applyFill="1" applyBorder="1"/>
    <xf numFmtId="44" fontId="16" fillId="0" borderId="6" xfId="5" applyFont="1" applyFill="1" applyBorder="1"/>
    <xf numFmtId="164" fontId="12" fillId="0" borderId="6" xfId="1" applyNumberFormat="1" applyFont="1" applyFill="1" applyBorder="1"/>
    <xf numFmtId="44" fontId="12" fillId="0" borderId="6" xfId="2" applyFont="1" applyFill="1" applyBorder="1"/>
    <xf numFmtId="44" fontId="8" fillId="0" borderId="6" xfId="2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44" fontId="7" fillId="0" borderId="6" xfId="2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11" fillId="0" borderId="5" xfId="0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3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7" fillId="0" borderId="7" xfId="0" applyFont="1" applyBorder="1" applyAlignment="1">
      <alignment horizontal="left" vertical="center"/>
    </xf>
    <xf numFmtId="14" fontId="16" fillId="0" borderId="5" xfId="4" applyNumberFormat="1" applyFont="1" applyBorder="1"/>
    <xf numFmtId="0" fontId="8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4" fontId="12" fillId="0" borderId="0" xfId="2" applyFont="1" applyBorder="1" applyAlignment="1">
      <alignment horizontal="right"/>
    </xf>
    <xf numFmtId="44" fontId="8" fillId="0" borderId="0" xfId="2" applyFont="1" applyBorder="1" applyAlignment="1">
      <alignment horizontal="right" vertical="center"/>
    </xf>
    <xf numFmtId="44" fontId="8" fillId="0" borderId="0" xfId="2" applyFont="1" applyBorder="1" applyAlignment="1">
      <alignment horizontal="right"/>
    </xf>
    <xf numFmtId="44" fontId="11" fillId="0" borderId="0" xfId="2" applyFont="1" applyBorder="1" applyAlignment="1">
      <alignment horizontal="right"/>
    </xf>
    <xf numFmtId="164" fontId="1" fillId="0" borderId="0" xfId="1" applyNumberFormat="1" applyBorder="1"/>
    <xf numFmtId="165" fontId="5" fillId="0" borderId="9" xfId="0" applyNumberFormat="1" applyFont="1" applyBorder="1"/>
    <xf numFmtId="0" fontId="17" fillId="0" borderId="7" xfId="0" applyFont="1" applyBorder="1"/>
    <xf numFmtId="0" fontId="17" fillId="0" borderId="8" xfId="0" applyFont="1" applyBorder="1"/>
    <xf numFmtId="165" fontId="17" fillId="0" borderId="9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44" fontId="11" fillId="0" borderId="3" xfId="2" applyFont="1" applyBorder="1" applyAlignment="1">
      <alignment horizontal="right"/>
    </xf>
    <xf numFmtId="165" fontId="12" fillId="0" borderId="4" xfId="2" applyNumberFormat="1" applyFont="1" applyBorder="1"/>
    <xf numFmtId="165" fontId="4" fillId="0" borderId="4" xfId="0" applyNumberFormat="1" applyFont="1" applyBorder="1"/>
    <xf numFmtId="165" fontId="4" fillId="0" borderId="6" xfId="0" applyNumberFormat="1" applyFont="1" applyBorder="1"/>
    <xf numFmtId="165" fontId="4" fillId="0" borderId="10" xfId="0" applyNumberFormat="1" applyFont="1" applyBorder="1"/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4" fontId="8" fillId="0" borderId="5" xfId="2" applyFont="1" applyBorder="1" applyAlignment="1">
      <alignment horizontal="center" vertical="center"/>
    </xf>
    <xf numFmtId="44" fontId="11" fillId="0" borderId="0" xfId="2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44" fontId="13" fillId="0" borderId="9" xfId="2" applyFont="1" applyBorder="1"/>
    <xf numFmtId="164" fontId="7" fillId="0" borderId="6" xfId="1" applyNumberFormat="1" applyFont="1" applyBorder="1"/>
    <xf numFmtId="165" fontId="7" fillId="0" borderId="11" xfId="2" applyNumberFormat="1" applyFont="1" applyBorder="1"/>
    <xf numFmtId="164" fontId="13" fillId="0" borderId="0" xfId="1" applyNumberFormat="1" applyFont="1" applyBorder="1"/>
    <xf numFmtId="164" fontId="8" fillId="2" borderId="5" xfId="1" applyNumberFormat="1" applyFont="1" applyFill="1" applyBorder="1"/>
    <xf numFmtId="164" fontId="8" fillId="2" borderId="0" xfId="1" applyNumberFormat="1" applyFont="1" applyFill="1" applyBorder="1"/>
    <xf numFmtId="0" fontId="8" fillId="2" borderId="6" xfId="0" applyFont="1" applyFill="1" applyBorder="1"/>
    <xf numFmtId="164" fontId="8" fillId="0" borderId="5" xfId="1" applyNumberFormat="1" applyFont="1" applyBorder="1" applyAlignment="1"/>
    <xf numFmtId="164" fontId="11" fillId="0" borderId="5" xfId="1" applyNumberFormat="1" applyFont="1" applyBorder="1" applyAlignment="1">
      <alignment horizontal="left"/>
    </xf>
    <xf numFmtId="164" fontId="8" fillId="0" borderId="5" xfId="1" applyNumberFormat="1" applyFont="1" applyBorder="1" applyAlignment="1">
      <alignment horizontal="left"/>
    </xf>
    <xf numFmtId="164" fontId="8" fillId="2" borderId="3" xfId="1" applyNumberFormat="1" applyFont="1" applyFill="1" applyBorder="1"/>
    <xf numFmtId="0" fontId="8" fillId="2" borderId="4" xfId="0" applyFont="1" applyFill="1" applyBorder="1"/>
    <xf numFmtId="164" fontId="7" fillId="2" borderId="2" xfId="1" applyNumberFormat="1" applyFont="1" applyFill="1" applyBorder="1" applyAlignment="1">
      <alignment horizontal="right"/>
    </xf>
    <xf numFmtId="49" fontId="8" fillId="0" borderId="7" xfId="1" applyNumberFormat="1" applyFont="1" applyBorder="1"/>
    <xf numFmtId="0" fontId="8" fillId="2" borderId="0" xfId="0" applyFont="1" applyFill="1"/>
    <xf numFmtId="0" fontId="8" fillId="2" borderId="5" xfId="0" applyFont="1" applyFill="1" applyBorder="1"/>
    <xf numFmtId="0" fontId="4" fillId="2" borderId="5" xfId="0" applyFont="1" applyFill="1" applyBorder="1"/>
    <xf numFmtId="0" fontId="4" fillId="2" borderId="0" xfId="0" applyFont="1" applyFill="1"/>
    <xf numFmtId="0" fontId="4" fillId="2" borderId="6" xfId="0" applyFont="1" applyFill="1" applyBorder="1"/>
    <xf numFmtId="44" fontId="4" fillId="0" borderId="6" xfId="2" applyFont="1" applyBorder="1"/>
    <xf numFmtId="14" fontId="4" fillId="0" borderId="5" xfId="0" applyNumberFormat="1" applyFont="1" applyBorder="1" applyAlignment="1">
      <alignment horizontal="left"/>
    </xf>
    <xf numFmtId="44" fontId="5" fillId="0" borderId="9" xfId="0" applyNumberFormat="1" applyFont="1" applyBorder="1"/>
    <xf numFmtId="0" fontId="5" fillId="0" borderId="7" xfId="0" applyFont="1" applyBorder="1" applyAlignment="1">
      <alignment horizontal="left"/>
    </xf>
    <xf numFmtId="0" fontId="4" fillId="0" borderId="4" xfId="0" applyFont="1" applyBorder="1"/>
    <xf numFmtId="165" fontId="4" fillId="0" borderId="0" xfId="0" applyNumberFormat="1" applyFont="1"/>
    <xf numFmtId="165" fontId="5" fillId="0" borderId="6" xfId="0" applyNumberFormat="1" applyFont="1" applyBorder="1"/>
    <xf numFmtId="0" fontId="4" fillId="0" borderId="3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center"/>
    </xf>
    <xf numFmtId="166" fontId="3" fillId="0" borderId="0" xfId="3" applyFont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14" fontId="15" fillId="2" borderId="2" xfId="4" applyNumberFormat="1" applyFont="1" applyFill="1" applyBorder="1" applyAlignment="1">
      <alignment horizontal="center"/>
    </xf>
    <xf numFmtId="14" fontId="15" fillId="2" borderId="3" xfId="4" applyNumberFormat="1" applyFont="1" applyFill="1" applyBorder="1" applyAlignment="1">
      <alignment horizontal="center"/>
    </xf>
    <xf numFmtId="14" fontId="15" fillId="2" borderId="4" xfId="4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164" fontId="7" fillId="2" borderId="4" xfId="1" applyNumberFormat="1" applyFont="1" applyFill="1" applyBorder="1" applyAlignment="1">
      <alignment horizontal="center"/>
    </xf>
    <xf numFmtId="164" fontId="9" fillId="2" borderId="5" xfId="1" applyNumberFormat="1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/>
    </xf>
    <xf numFmtId="164" fontId="9" fillId="2" borderId="6" xfId="1" applyNumberFormat="1" applyFont="1" applyFill="1" applyBorder="1" applyAlignment="1">
      <alignment horizontal="center"/>
    </xf>
    <xf numFmtId="0" fontId="7" fillId="3" borderId="7" xfId="0" applyFont="1" applyFill="1" applyBorder="1"/>
    <xf numFmtId="0" fontId="8" fillId="3" borderId="8" xfId="0" applyFont="1" applyFill="1" applyBorder="1"/>
    <xf numFmtId="164" fontId="7" fillId="3" borderId="9" xfId="0" applyNumberFormat="1" applyFont="1" applyFill="1" applyBorder="1"/>
  </cellXfs>
  <cellStyles count="6">
    <cellStyle name="Comma" xfId="1" builtinId="3"/>
    <cellStyle name="Currency" xfId="2" builtinId="4"/>
    <cellStyle name="Currency 3" xfId="5" xr:uid="{6F5D2484-303B-4884-8835-45D9CD5A0B56}"/>
    <cellStyle name="Normal" xfId="0" builtinId="0"/>
    <cellStyle name="Normal 2" xfId="4" xr:uid="{9D0CCF8B-AF03-4E77-9A4C-41E376E2CD70}"/>
    <cellStyle name="Normal_WAGas6_97_Avista WA GAS TY2006 Staff Rebutta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36</xdr:row>
      <xdr:rowOff>38100</xdr:rowOff>
    </xdr:from>
    <xdr:to>
      <xdr:col>8</xdr:col>
      <xdr:colOff>285150</xdr:colOff>
      <xdr:row>57</xdr:row>
      <xdr:rowOff>140138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5F0488-73D5-967E-EBD2-4056D0F37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6962775"/>
          <a:ext cx="3542700" cy="4112063"/>
        </a:xfrm>
        <a:prstGeom prst="rect">
          <a:avLst/>
        </a:prstGeom>
      </xdr:spPr>
    </xdr:pic>
    <xdr:clientData/>
  </xdr:twoCellAnchor>
  <xdr:twoCellAnchor editAs="oneCell">
    <xdr:from>
      <xdr:col>4</xdr:col>
      <xdr:colOff>923925</xdr:colOff>
      <xdr:row>57</xdr:row>
      <xdr:rowOff>76199</xdr:rowOff>
    </xdr:from>
    <xdr:to>
      <xdr:col>8</xdr:col>
      <xdr:colOff>153657</xdr:colOff>
      <xdr:row>68</xdr:row>
      <xdr:rowOff>152026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44D7FF-2724-14AB-CFB2-4B3E30FC6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1425" y="11001374"/>
          <a:ext cx="3315957" cy="2171327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361950</xdr:colOff>
      <xdr:row>36</xdr:row>
      <xdr:rowOff>95250</xdr:rowOff>
    </xdr:from>
    <xdr:to>
      <xdr:col>13</xdr:col>
      <xdr:colOff>542357</xdr:colOff>
      <xdr:row>48</xdr:row>
      <xdr:rowOff>28298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ABCA1C-C210-8773-3C12-3D63EE8C8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8175" y="7019925"/>
          <a:ext cx="4542857" cy="22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22</xdr:row>
      <xdr:rowOff>57149</xdr:rowOff>
    </xdr:from>
    <xdr:to>
      <xdr:col>13</xdr:col>
      <xdr:colOff>529077</xdr:colOff>
      <xdr:row>46</xdr:row>
      <xdr:rowOff>37497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A274B8-0A5A-1903-7A86-9A6515D6E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475" y="6981824"/>
          <a:ext cx="4796277" cy="4561873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45</xdr:row>
      <xdr:rowOff>180975</xdr:rowOff>
    </xdr:from>
    <xdr:to>
      <xdr:col>13</xdr:col>
      <xdr:colOff>685192</xdr:colOff>
      <xdr:row>58</xdr:row>
      <xdr:rowOff>56856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9FB94A6-8522-0313-7C99-69887448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200" y="11496675"/>
          <a:ext cx="4866667" cy="2352381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59</xdr:row>
      <xdr:rowOff>104775</xdr:rowOff>
    </xdr:from>
    <xdr:to>
      <xdr:col>13</xdr:col>
      <xdr:colOff>770967</xdr:colOff>
      <xdr:row>84</xdr:row>
      <xdr:rowOff>75599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E3C860B-5FC9-CF93-FF27-CFA38A774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62975" y="14087475"/>
          <a:ext cx="4466667" cy="48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22</xdr:row>
      <xdr:rowOff>95250</xdr:rowOff>
    </xdr:from>
    <xdr:to>
      <xdr:col>8</xdr:col>
      <xdr:colOff>532757</xdr:colOff>
      <xdr:row>48</xdr:row>
      <xdr:rowOff>142249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F17211-A17D-8B23-AAEC-ED9F90F0F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33625" y="7019925"/>
          <a:ext cx="5142857" cy="50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533399</xdr:colOff>
      <xdr:row>48</xdr:row>
      <xdr:rowOff>87987</xdr:rowOff>
    </xdr:from>
    <xdr:to>
      <xdr:col>8</xdr:col>
      <xdr:colOff>666749</xdr:colOff>
      <xdr:row>58</xdr:row>
      <xdr:rowOff>190256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94EA52B-C6AE-034C-3E95-797CC0855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199" y="11975187"/>
          <a:ext cx="5248275" cy="2007269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59</xdr:row>
      <xdr:rowOff>123825</xdr:rowOff>
    </xdr:from>
    <xdr:to>
      <xdr:col>8</xdr:col>
      <xdr:colOff>656562</xdr:colOff>
      <xdr:row>84</xdr:row>
      <xdr:rowOff>27982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0EC1E6E-96FD-FEFA-5CAC-F41AD2E89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95525" y="14106525"/>
          <a:ext cx="5304762" cy="47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590550</xdr:colOff>
      <xdr:row>64</xdr:row>
      <xdr:rowOff>3067050</xdr:rowOff>
    </xdr:from>
    <xdr:to>
      <xdr:col>8</xdr:col>
      <xdr:colOff>447046</xdr:colOff>
      <xdr:row>76</xdr:row>
      <xdr:rowOff>31872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B2E748A-1DB4-337C-96F3-4C9BE1F53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19350" y="18811875"/>
          <a:ext cx="4971421" cy="2174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.utc.wa.gov/sites/tp-220513/Staff%20Work%20Papers/Staff%20%20of%20220513-PSP-Exh-WTB05-Burton-Supp-T-9-9-22.xlsx" TargetMode="External"/><Relationship Id="rId1" Type="http://schemas.openxmlformats.org/officeDocument/2006/relationships/externalLinkPath" Target="/sites/utc-tp-220513/Staffs%20Testimony%20and%20Exhibits/2-10-23%20Filing/Staff%20%20of%20220513-PSP-Exh-WTB05-Burton-Supp-T-9-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 Reconciliation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>
        <row r="76">
          <cell r="Q76">
            <v>126081.60999999999</v>
          </cell>
        </row>
        <row r="78">
          <cell r="Q78">
            <v>178281.70999999996</v>
          </cell>
        </row>
      </sheetData>
      <sheetData sheetId="1"/>
      <sheetData sheetId="2">
        <row r="27">
          <cell r="I27">
            <v>19070.416666666668</v>
          </cell>
        </row>
      </sheetData>
      <sheetData sheetId="3"/>
      <sheetData sheetId="4">
        <row r="36">
          <cell r="F36">
            <v>902438.00999999605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I13">
            <v>56117.5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2026-FE6D-42CA-BDC5-E7754627D71E}">
  <sheetPr>
    <pageSetUpPr fitToPage="1"/>
  </sheetPr>
  <dimension ref="B2:O106"/>
  <sheetViews>
    <sheetView showGridLines="0" topLeftCell="E1" workbookViewId="0">
      <selection activeCell="H2" sqref="H2:J2"/>
    </sheetView>
  </sheetViews>
  <sheetFormatPr defaultColWidth="8.85546875" defaultRowHeight="15"/>
  <cols>
    <col min="1" max="1" width="8.85546875" style="1"/>
    <col min="2" max="2" width="15.7109375" style="1" customWidth="1"/>
    <col min="3" max="3" width="2.85546875" style="1" customWidth="1"/>
    <col min="4" max="4" width="15.42578125" style="1" bestFit="1" customWidth="1"/>
    <col min="5" max="5" width="35.140625" style="1" customWidth="1"/>
    <col min="6" max="6" width="2.28515625" style="1" customWidth="1"/>
    <col min="7" max="7" width="16.85546875" style="1" customWidth="1"/>
    <col min="8" max="8" width="7" style="1" customWidth="1"/>
    <col min="9" max="9" width="14.28515625" style="1" customWidth="1"/>
    <col min="10" max="10" width="9.5703125" style="1" bestFit="1" customWidth="1"/>
    <col min="11" max="11" width="8.85546875" style="1"/>
    <col min="12" max="12" width="18.42578125" style="1" bestFit="1" customWidth="1"/>
    <col min="13" max="13" width="28.5703125" style="1" bestFit="1" customWidth="1"/>
    <col min="14" max="14" width="12.28515625" style="1" bestFit="1" customWidth="1"/>
    <col min="15" max="15" width="8" style="1" bestFit="1" customWidth="1"/>
    <col min="16" max="16384" width="8.85546875" style="1"/>
  </cols>
  <sheetData>
    <row r="2" spans="2:15">
      <c r="B2" s="200" t="s">
        <v>4</v>
      </c>
      <c r="C2" s="200"/>
      <c r="D2" s="200"/>
      <c r="E2" s="200"/>
      <c r="H2" s="200" t="s">
        <v>151</v>
      </c>
      <c r="I2" s="200"/>
      <c r="J2" s="200"/>
      <c r="K2" s="31"/>
      <c r="M2" s="2"/>
      <c r="N2" s="30"/>
      <c r="O2" s="30"/>
    </row>
    <row r="3" spans="2:15">
      <c r="B3" s="200" t="s">
        <v>153</v>
      </c>
      <c r="C3" s="200"/>
      <c r="D3" s="200"/>
      <c r="E3" s="200"/>
      <c r="H3" s="200" t="s">
        <v>24</v>
      </c>
      <c r="I3" s="200"/>
      <c r="J3" s="200"/>
      <c r="K3" s="31"/>
      <c r="M3" s="2"/>
      <c r="N3" s="30"/>
      <c r="O3" s="30"/>
    </row>
    <row r="4" spans="2:15">
      <c r="C4" s="3"/>
      <c r="D4" s="2"/>
      <c r="G4" s="32"/>
      <c r="H4" s="32" t="s">
        <v>20</v>
      </c>
      <c r="I4" s="32"/>
      <c r="J4" s="32"/>
      <c r="K4" s="32"/>
      <c r="L4" s="32"/>
      <c r="O4" s="2"/>
    </row>
    <row r="5" spans="2:15">
      <c r="C5" s="3"/>
      <c r="D5" s="4"/>
      <c r="G5" s="32"/>
      <c r="H5" s="32"/>
      <c r="I5" s="32"/>
      <c r="J5" s="32"/>
      <c r="K5" s="32"/>
      <c r="L5" s="32"/>
      <c r="O5" s="2"/>
    </row>
    <row r="6" spans="2:15">
      <c r="C6" s="3"/>
      <c r="D6" s="4"/>
      <c r="G6" s="32"/>
      <c r="H6" s="32"/>
      <c r="I6" s="32"/>
      <c r="J6" s="32"/>
      <c r="K6" s="32"/>
      <c r="L6" s="32"/>
      <c r="O6" s="2"/>
    </row>
    <row r="7" spans="2:15">
      <c r="C7" s="3"/>
      <c r="D7" s="4"/>
      <c r="G7" s="32"/>
      <c r="H7" s="32"/>
      <c r="I7" s="32"/>
      <c r="J7" s="32"/>
      <c r="K7" s="32"/>
      <c r="L7" s="32"/>
      <c r="O7" s="2"/>
    </row>
    <row r="8" spans="2:15">
      <c r="B8" s="42" t="s">
        <v>19</v>
      </c>
      <c r="C8" s="3"/>
      <c r="D8" s="4"/>
      <c r="G8" s="32"/>
      <c r="H8" s="32"/>
      <c r="I8" s="32"/>
      <c r="J8" s="32"/>
      <c r="K8" s="32"/>
      <c r="L8" s="32"/>
      <c r="O8" s="2"/>
    </row>
    <row r="9" spans="2:15" ht="15.75" thickBot="1">
      <c r="B9" s="6"/>
      <c r="C9" s="6"/>
    </row>
    <row r="10" spans="2:15">
      <c r="B10" s="7">
        <v>1</v>
      </c>
      <c r="C10" s="7"/>
      <c r="D10" s="201" t="s">
        <v>15</v>
      </c>
      <c r="E10" s="202"/>
      <c r="F10" s="202"/>
      <c r="G10" s="202"/>
      <c r="H10" s="202"/>
      <c r="I10" s="203"/>
    </row>
    <row r="11" spans="2:15">
      <c r="B11" s="7">
        <v>2</v>
      </c>
      <c r="C11" s="7"/>
      <c r="D11" s="197" t="s">
        <v>29</v>
      </c>
      <c r="E11" s="198"/>
      <c r="F11" s="198"/>
      <c r="G11" s="198"/>
      <c r="H11" s="198"/>
      <c r="I11" s="199"/>
    </row>
    <row r="12" spans="2:15">
      <c r="B12" s="7">
        <v>3</v>
      </c>
      <c r="C12" s="7"/>
      <c r="D12" s="60" t="s">
        <v>47</v>
      </c>
      <c r="E12" s="5"/>
      <c r="F12" s="5"/>
      <c r="G12" s="5"/>
      <c r="H12" s="5"/>
      <c r="I12" s="80">
        <v>30595</v>
      </c>
    </row>
    <row r="13" spans="2:15">
      <c r="B13" s="7">
        <v>4</v>
      </c>
      <c r="C13" s="7"/>
      <c r="D13" s="20" t="s">
        <v>48</v>
      </c>
      <c r="E13" s="6"/>
      <c r="F13" s="6"/>
      <c r="G13" s="6"/>
      <c r="H13" s="6"/>
      <c r="I13" s="80">
        <v>27368.48</v>
      </c>
    </row>
    <row r="14" spans="2:15">
      <c r="B14" s="7">
        <v>5</v>
      </c>
      <c r="C14" s="7"/>
      <c r="D14" s="20" t="s">
        <v>164</v>
      </c>
      <c r="E14" s="6"/>
      <c r="F14" s="6"/>
      <c r="G14" s="6"/>
      <c r="H14" s="6"/>
      <c r="I14" s="82">
        <f>I12-I13</f>
        <v>3226.5200000000004</v>
      </c>
    </row>
    <row r="15" spans="2:15">
      <c r="B15" s="7">
        <v>6</v>
      </c>
      <c r="C15" s="7"/>
      <c r="D15" s="79" t="s">
        <v>165</v>
      </c>
      <c r="E15" s="35"/>
      <c r="F15" s="35"/>
      <c r="G15" s="35"/>
      <c r="H15" s="35"/>
      <c r="I15" s="81">
        <f>I50+I60</f>
        <v>23860.43</v>
      </c>
    </row>
    <row r="16" spans="2:15">
      <c r="B16" s="7">
        <v>7</v>
      </c>
      <c r="C16" s="7"/>
      <c r="D16" s="67"/>
      <c r="E16" s="14"/>
      <c r="F16" s="14"/>
      <c r="G16" s="14"/>
      <c r="H16" s="14"/>
      <c r="I16" s="68"/>
    </row>
    <row r="17" spans="2:9" ht="15.75" thickBot="1">
      <c r="B17" s="7">
        <v>8</v>
      </c>
      <c r="C17" s="7"/>
      <c r="D17" s="204" t="s">
        <v>166</v>
      </c>
      <c r="E17" s="205"/>
      <c r="F17" s="11"/>
      <c r="G17" s="11"/>
      <c r="H17" s="10"/>
      <c r="I17" s="39">
        <f>I14+I15</f>
        <v>27086.95</v>
      </c>
    </row>
    <row r="18" spans="2:9" ht="16.5" thickTop="1" thickBot="1">
      <c r="B18" s="7">
        <v>9</v>
      </c>
      <c r="C18" s="7"/>
      <c r="D18" s="16"/>
      <c r="E18" s="17"/>
      <c r="F18" s="17"/>
      <c r="G18" s="18"/>
      <c r="H18" s="18"/>
      <c r="I18" s="40"/>
    </row>
    <row r="19" spans="2:9">
      <c r="B19" s="7">
        <v>10</v>
      </c>
      <c r="C19" s="7"/>
      <c r="D19" s="15"/>
      <c r="E19" s="44"/>
      <c r="F19" s="14"/>
      <c r="G19" s="15"/>
      <c r="H19" s="15"/>
      <c r="I19" s="41"/>
    </row>
    <row r="20" spans="2:9">
      <c r="B20" s="7">
        <v>11</v>
      </c>
      <c r="C20" s="7"/>
      <c r="D20" s="15"/>
      <c r="E20" s="14"/>
      <c r="F20" s="14"/>
      <c r="G20" s="15"/>
      <c r="H20" s="15"/>
      <c r="I20" s="41"/>
    </row>
    <row r="21" spans="2:9" ht="15.75" thickBot="1">
      <c r="B21" s="7">
        <v>12</v>
      </c>
      <c r="C21" s="7"/>
      <c r="D21" s="15"/>
      <c r="E21" s="14"/>
      <c r="F21" s="14"/>
      <c r="G21" s="15"/>
      <c r="H21" s="15"/>
      <c r="I21" s="41"/>
    </row>
    <row r="22" spans="2:9">
      <c r="B22" s="7">
        <v>13</v>
      </c>
      <c r="C22" s="7"/>
      <c r="D22" s="201" t="s">
        <v>16</v>
      </c>
      <c r="E22" s="202"/>
      <c r="F22" s="202"/>
      <c r="G22" s="202"/>
      <c r="H22" s="202"/>
      <c r="I22" s="203"/>
    </row>
    <row r="23" spans="2:9">
      <c r="B23" s="7">
        <v>14</v>
      </c>
      <c r="C23" s="7"/>
      <c r="D23" s="197" t="s">
        <v>33</v>
      </c>
      <c r="E23" s="198"/>
      <c r="F23" s="198"/>
      <c r="G23" s="198"/>
      <c r="H23" s="198"/>
      <c r="I23" s="199"/>
    </row>
    <row r="24" spans="2:9">
      <c r="B24" s="7">
        <v>15</v>
      </c>
      <c r="C24" s="7"/>
      <c r="D24" s="8"/>
      <c r="E24" s="5"/>
      <c r="F24" s="5"/>
      <c r="G24" s="5"/>
      <c r="H24" s="5"/>
      <c r="I24" s="21"/>
    </row>
    <row r="25" spans="2:9">
      <c r="B25" s="7">
        <v>16</v>
      </c>
      <c r="C25" s="7"/>
      <c r="D25" s="8"/>
      <c r="E25" s="5"/>
      <c r="F25" s="5"/>
      <c r="G25" s="5"/>
      <c r="H25" s="5"/>
      <c r="I25" s="21"/>
    </row>
    <row r="26" spans="2:9">
      <c r="B26" s="7">
        <v>17</v>
      </c>
      <c r="C26" s="7"/>
      <c r="D26" s="9" t="s">
        <v>6</v>
      </c>
      <c r="E26" s="10" t="s">
        <v>7</v>
      </c>
      <c r="F26" s="10"/>
      <c r="G26" s="10" t="s">
        <v>8</v>
      </c>
      <c r="H26" s="10"/>
      <c r="I26" s="33" t="s">
        <v>9</v>
      </c>
    </row>
    <row r="27" spans="2:9">
      <c r="B27" s="7">
        <v>18</v>
      </c>
      <c r="C27" s="7"/>
      <c r="D27" s="34">
        <v>44222</v>
      </c>
      <c r="E27" s="35" t="s">
        <v>49</v>
      </c>
      <c r="F27" s="35"/>
      <c r="G27" s="35" t="s">
        <v>31</v>
      </c>
      <c r="H27" s="35"/>
      <c r="I27" s="36">
        <v>354.1</v>
      </c>
    </row>
    <row r="28" spans="2:9">
      <c r="B28" s="7">
        <v>19</v>
      </c>
      <c r="C28" s="7"/>
      <c r="D28" s="34">
        <v>44338</v>
      </c>
      <c r="E28" s="35" t="s">
        <v>46</v>
      </c>
      <c r="F28" s="35"/>
      <c r="G28" s="35" t="s">
        <v>32</v>
      </c>
      <c r="H28" s="35"/>
      <c r="I28" s="37">
        <v>299.29000000000002</v>
      </c>
    </row>
    <row r="29" spans="2:9">
      <c r="B29" s="7">
        <v>20</v>
      </c>
      <c r="C29" s="7"/>
      <c r="D29" s="34">
        <v>45067</v>
      </c>
      <c r="E29" s="35" t="s">
        <v>46</v>
      </c>
      <c r="F29" s="35"/>
      <c r="G29" s="35" t="s">
        <v>32</v>
      </c>
      <c r="H29" s="35"/>
      <c r="I29" s="37">
        <v>342.26</v>
      </c>
    </row>
    <row r="30" spans="2:9">
      <c r="B30" s="7">
        <v>20</v>
      </c>
      <c r="C30" s="7"/>
      <c r="D30" s="34">
        <v>45098</v>
      </c>
      <c r="E30" s="35" t="s">
        <v>46</v>
      </c>
      <c r="F30" s="35"/>
      <c r="G30" s="35" t="s">
        <v>30</v>
      </c>
      <c r="H30" s="35"/>
      <c r="I30" s="37">
        <v>150</v>
      </c>
    </row>
    <row r="31" spans="2:9">
      <c r="B31" s="7">
        <v>21</v>
      </c>
      <c r="C31" s="7"/>
      <c r="D31" s="34">
        <v>45128</v>
      </c>
      <c r="E31" s="35" t="s">
        <v>46</v>
      </c>
      <c r="F31" s="35"/>
      <c r="G31" s="35" t="s">
        <v>32</v>
      </c>
      <c r="H31" s="35"/>
      <c r="I31" s="37">
        <v>147.53</v>
      </c>
    </row>
    <row r="32" spans="2:9">
      <c r="B32" s="7">
        <v>22</v>
      </c>
      <c r="C32" s="7"/>
      <c r="D32" s="34">
        <v>44394</v>
      </c>
      <c r="E32" s="35" t="s">
        <v>46</v>
      </c>
      <c r="F32" s="35"/>
      <c r="G32" s="35" t="s">
        <v>32</v>
      </c>
      <c r="H32" s="35"/>
      <c r="I32" s="37">
        <v>197.15</v>
      </c>
    </row>
    <row r="33" spans="2:9">
      <c r="B33" s="7">
        <v>23</v>
      </c>
      <c r="C33" s="7"/>
      <c r="D33" s="34">
        <v>44413</v>
      </c>
      <c r="E33" s="35" t="s">
        <v>34</v>
      </c>
      <c r="F33" s="35"/>
      <c r="G33" s="35" t="s">
        <v>35</v>
      </c>
      <c r="H33" s="35"/>
      <c r="I33" s="37">
        <v>102.93</v>
      </c>
    </row>
    <row r="34" spans="2:9">
      <c r="B34" s="7">
        <v>24</v>
      </c>
      <c r="C34" s="7"/>
      <c r="D34" s="34">
        <v>44433</v>
      </c>
      <c r="E34" s="35" t="s">
        <v>34</v>
      </c>
      <c r="F34" s="35"/>
      <c r="G34" s="35" t="s">
        <v>36</v>
      </c>
      <c r="H34" s="35"/>
      <c r="I34" s="37">
        <v>250</v>
      </c>
    </row>
    <row r="35" spans="2:9">
      <c r="B35" s="7">
        <v>25</v>
      </c>
      <c r="C35" s="7"/>
      <c r="D35" s="34">
        <v>44445</v>
      </c>
      <c r="E35" s="35" t="s">
        <v>34</v>
      </c>
      <c r="F35" s="35"/>
      <c r="G35" s="35" t="s">
        <v>37</v>
      </c>
      <c r="H35" s="35"/>
      <c r="I35" s="37">
        <v>9975.49</v>
      </c>
    </row>
    <row r="36" spans="2:9">
      <c r="B36" s="7">
        <v>26</v>
      </c>
      <c r="C36" s="7"/>
      <c r="D36" s="34">
        <v>44474</v>
      </c>
      <c r="E36" s="35" t="s">
        <v>34</v>
      </c>
      <c r="F36" s="35"/>
      <c r="G36" s="35" t="s">
        <v>38</v>
      </c>
      <c r="H36" s="35"/>
      <c r="I36" s="37">
        <v>334.04</v>
      </c>
    </row>
    <row r="37" spans="2:9">
      <c r="B37" s="7">
        <v>27</v>
      </c>
      <c r="C37" s="7"/>
      <c r="D37" s="34">
        <v>44447</v>
      </c>
      <c r="E37" s="35" t="s">
        <v>34</v>
      </c>
      <c r="F37" s="35"/>
      <c r="G37" s="35" t="s">
        <v>39</v>
      </c>
      <c r="H37" s="35"/>
      <c r="I37" s="37">
        <v>6639.66</v>
      </c>
    </row>
    <row r="38" spans="2:9">
      <c r="B38" s="7">
        <v>28</v>
      </c>
      <c r="C38" s="7"/>
      <c r="D38" s="34">
        <v>44468</v>
      </c>
      <c r="E38" s="35" t="s">
        <v>34</v>
      </c>
      <c r="F38" s="35"/>
      <c r="G38" s="35" t="s">
        <v>40</v>
      </c>
      <c r="H38" s="35"/>
      <c r="I38" s="37">
        <v>12.36</v>
      </c>
    </row>
    <row r="39" spans="2:9">
      <c r="B39" s="7">
        <v>29</v>
      </c>
      <c r="C39" s="7"/>
      <c r="D39" s="34">
        <v>44459</v>
      </c>
      <c r="E39" s="35" t="s">
        <v>34</v>
      </c>
      <c r="F39" s="35"/>
      <c r="G39" s="35" t="s">
        <v>41</v>
      </c>
      <c r="H39" s="35"/>
      <c r="I39" s="37">
        <v>213.5</v>
      </c>
    </row>
    <row r="40" spans="2:9">
      <c r="B40" s="7">
        <v>30</v>
      </c>
      <c r="C40" s="7"/>
      <c r="D40" s="34">
        <v>44455</v>
      </c>
      <c r="E40" s="35" t="s">
        <v>34</v>
      </c>
      <c r="F40" s="35"/>
      <c r="G40" s="35" t="s">
        <v>42</v>
      </c>
      <c r="H40" s="35"/>
      <c r="I40" s="37">
        <v>462</v>
      </c>
    </row>
    <row r="41" spans="2:9">
      <c r="B41" s="7">
        <v>31</v>
      </c>
      <c r="C41" s="7"/>
      <c r="D41" s="34">
        <v>44512</v>
      </c>
      <c r="E41" s="35" t="s">
        <v>34</v>
      </c>
      <c r="F41" s="35"/>
      <c r="G41" s="35" t="s">
        <v>43</v>
      </c>
      <c r="H41" s="35"/>
      <c r="I41" s="37">
        <v>109.09</v>
      </c>
    </row>
    <row r="42" spans="2:9">
      <c r="B42" s="7">
        <v>32</v>
      </c>
      <c r="C42" s="7"/>
      <c r="D42" s="34">
        <v>44531</v>
      </c>
      <c r="E42" s="35" t="s">
        <v>34</v>
      </c>
      <c r="F42" s="35"/>
      <c r="G42" s="35" t="s">
        <v>44</v>
      </c>
      <c r="H42" s="35"/>
      <c r="I42" s="37">
        <v>1802.21</v>
      </c>
    </row>
    <row r="43" spans="2:9">
      <c r="B43" s="7">
        <v>33</v>
      </c>
      <c r="C43" s="7"/>
      <c r="D43" s="34">
        <v>44536</v>
      </c>
      <c r="E43" s="35" t="s">
        <v>34</v>
      </c>
      <c r="F43" s="35"/>
      <c r="G43" s="35" t="s">
        <v>40</v>
      </c>
      <c r="H43" s="35"/>
      <c r="I43" s="37">
        <v>13.95</v>
      </c>
    </row>
    <row r="44" spans="2:9">
      <c r="B44" s="7">
        <v>34</v>
      </c>
      <c r="C44" s="7"/>
      <c r="D44" s="34">
        <v>44536</v>
      </c>
      <c r="E44" s="35" t="s">
        <v>34</v>
      </c>
      <c r="F44" s="35"/>
      <c r="G44" s="35" t="s">
        <v>43</v>
      </c>
      <c r="H44" s="35"/>
      <c r="I44" s="37">
        <v>79.260000000000005</v>
      </c>
    </row>
    <row r="45" spans="2:9">
      <c r="B45" s="7">
        <v>35</v>
      </c>
      <c r="C45" s="7"/>
      <c r="D45" s="34">
        <v>44531</v>
      </c>
      <c r="E45" s="35" t="s">
        <v>34</v>
      </c>
      <c r="F45" s="35"/>
      <c r="G45" s="35" t="s">
        <v>40</v>
      </c>
      <c r="H45" s="35"/>
      <c r="I45" s="37">
        <v>5.61</v>
      </c>
    </row>
    <row r="46" spans="2:9">
      <c r="B46" s="7">
        <v>36</v>
      </c>
      <c r="C46" s="7"/>
      <c r="D46" s="77">
        <v>45220</v>
      </c>
      <c r="E46" s="14" t="s">
        <v>46</v>
      </c>
      <c r="F46" s="14"/>
      <c r="G46" s="78" t="s">
        <v>30</v>
      </c>
      <c r="H46" s="15"/>
      <c r="I46" s="38">
        <v>2000</v>
      </c>
    </row>
    <row r="47" spans="2:9">
      <c r="B47" s="7">
        <v>37</v>
      </c>
      <c r="C47" s="7"/>
      <c r="D47" s="77"/>
      <c r="E47" s="14"/>
      <c r="F47" s="14"/>
      <c r="G47" s="15"/>
      <c r="H47" s="15"/>
      <c r="I47" s="38"/>
    </row>
    <row r="48" spans="2:9">
      <c r="B48" s="7">
        <v>38</v>
      </c>
      <c r="C48" s="7"/>
      <c r="D48" s="77"/>
      <c r="E48" s="14"/>
      <c r="F48" s="14"/>
      <c r="G48" s="15"/>
      <c r="H48" s="15"/>
      <c r="I48" s="38"/>
    </row>
    <row r="49" spans="2:9">
      <c r="B49" s="7">
        <v>39</v>
      </c>
      <c r="C49" s="7"/>
      <c r="D49" s="77"/>
      <c r="E49" s="14"/>
      <c r="F49" s="14"/>
      <c r="G49" s="15"/>
      <c r="H49" s="15"/>
      <c r="I49" s="38"/>
    </row>
    <row r="50" spans="2:9">
      <c r="B50" s="7">
        <v>40</v>
      </c>
      <c r="C50" s="7"/>
      <c r="D50" s="43"/>
      <c r="E50" s="206" t="s">
        <v>45</v>
      </c>
      <c r="F50" s="206"/>
      <c r="G50" s="206"/>
      <c r="H50" s="10"/>
      <c r="I50" s="76">
        <f>SUM(I27:I46)</f>
        <v>23490.43</v>
      </c>
    </row>
    <row r="51" spans="2:9" ht="15.75" thickBot="1">
      <c r="B51" s="7">
        <v>41</v>
      </c>
      <c r="C51" s="7"/>
      <c r="D51" s="16"/>
      <c r="E51" s="17"/>
      <c r="F51" s="17"/>
      <c r="G51" s="18"/>
      <c r="H51" s="18"/>
      <c r="I51" s="40"/>
    </row>
    <row r="52" spans="2:9" ht="15.75" thickBot="1">
      <c r="B52" s="7">
        <v>42</v>
      </c>
      <c r="C52" s="7"/>
      <c r="D52" s="15"/>
      <c r="E52" s="44"/>
      <c r="F52" s="14"/>
      <c r="G52" s="15"/>
      <c r="H52" s="15"/>
      <c r="I52" s="41"/>
    </row>
    <row r="53" spans="2:9">
      <c r="B53" s="7">
        <v>43</v>
      </c>
      <c r="C53" s="7"/>
      <c r="D53" s="85"/>
      <c r="E53" s="86"/>
      <c r="F53" s="86"/>
      <c r="G53" s="86"/>
      <c r="H53" s="86"/>
      <c r="I53" s="87"/>
    </row>
    <row r="54" spans="2:9">
      <c r="B54" s="7">
        <v>44</v>
      </c>
      <c r="C54" s="7"/>
      <c r="D54" s="185"/>
      <c r="E54" s="209" t="s">
        <v>17</v>
      </c>
      <c r="F54" s="209"/>
      <c r="G54" s="209"/>
      <c r="H54" s="184"/>
      <c r="I54" s="176"/>
    </row>
    <row r="55" spans="2:9">
      <c r="B55" s="7">
        <v>45</v>
      </c>
      <c r="C55" s="7"/>
      <c r="D55" s="186"/>
      <c r="E55" s="210" t="s">
        <v>140</v>
      </c>
      <c r="F55" s="210"/>
      <c r="G55" s="210"/>
      <c r="H55" s="187"/>
      <c r="I55" s="188"/>
    </row>
    <row r="56" spans="2:9">
      <c r="B56" s="7">
        <v>46</v>
      </c>
      <c r="C56" s="7"/>
      <c r="D56" s="130"/>
      <c r="E56" s="207"/>
      <c r="F56" s="207"/>
      <c r="G56" s="207"/>
      <c r="H56" s="207"/>
      <c r="I56" s="208"/>
    </row>
    <row r="57" spans="2:9">
      <c r="B57" s="7">
        <v>47</v>
      </c>
      <c r="C57" s="7"/>
      <c r="D57" s="190">
        <v>44450</v>
      </c>
      <c r="E57" s="1" t="s">
        <v>145</v>
      </c>
      <c r="G57" s="1" t="s">
        <v>142</v>
      </c>
      <c r="I57" s="189">
        <v>220</v>
      </c>
    </row>
    <row r="58" spans="2:9">
      <c r="B58" s="7">
        <v>48</v>
      </c>
      <c r="C58" s="7"/>
      <c r="D58" s="190">
        <v>44502</v>
      </c>
      <c r="E58" s="1" t="s">
        <v>141</v>
      </c>
      <c r="G58" s="1" t="s">
        <v>143</v>
      </c>
      <c r="I58" s="189">
        <v>150</v>
      </c>
    </row>
    <row r="59" spans="2:9">
      <c r="B59" s="7">
        <v>49</v>
      </c>
      <c r="C59" s="7"/>
      <c r="D59" s="128"/>
      <c r="I59" s="129"/>
    </row>
    <row r="60" spans="2:9" ht="15.75" thickBot="1">
      <c r="B60" s="7">
        <v>50</v>
      </c>
      <c r="C60" s="7"/>
      <c r="D60" s="192" t="s">
        <v>144</v>
      </c>
      <c r="E60" s="132"/>
      <c r="F60" s="132"/>
      <c r="G60" s="132"/>
      <c r="H60" s="132"/>
      <c r="I60" s="191">
        <f>SUM(I57:I58)</f>
        <v>370</v>
      </c>
    </row>
    <row r="61" spans="2:9" ht="15.75" thickBot="1">
      <c r="B61" s="7">
        <v>51</v>
      </c>
      <c r="C61" s="7"/>
    </row>
    <row r="62" spans="2:9">
      <c r="B62" s="7">
        <v>52</v>
      </c>
      <c r="C62" s="7"/>
      <c r="D62" s="134"/>
      <c r="E62" s="196" t="s">
        <v>18</v>
      </c>
      <c r="F62" s="196"/>
      <c r="G62" s="196"/>
      <c r="H62" s="135"/>
      <c r="I62" s="193"/>
    </row>
    <row r="63" spans="2:9">
      <c r="B63" s="7">
        <v>53</v>
      </c>
      <c r="C63" s="7"/>
      <c r="D63" s="186"/>
      <c r="E63" s="187" t="s">
        <v>167</v>
      </c>
      <c r="F63" s="187"/>
      <c r="G63" s="187" t="s">
        <v>168</v>
      </c>
      <c r="H63" s="187"/>
      <c r="I63" s="188" t="s">
        <v>169</v>
      </c>
    </row>
    <row r="64" spans="2:9">
      <c r="B64" s="7">
        <v>54</v>
      </c>
      <c r="C64" s="7"/>
      <c r="D64" s="128"/>
      <c r="E64" s="194">
        <f>I12</f>
        <v>30595</v>
      </c>
      <c r="G64" s="194">
        <f>I13</f>
        <v>27368.48</v>
      </c>
      <c r="I64" s="195">
        <f>I14</f>
        <v>3226.5200000000004</v>
      </c>
    </row>
    <row r="65" spans="2:9">
      <c r="B65" s="7">
        <v>55</v>
      </c>
      <c r="C65" s="7"/>
      <c r="D65" s="128"/>
      <c r="I65" s="129"/>
    </row>
    <row r="66" spans="2:9" ht="15.75" thickBot="1">
      <c r="B66" s="7">
        <v>56</v>
      </c>
      <c r="C66" s="7"/>
      <c r="D66" s="131"/>
      <c r="E66" s="132"/>
      <c r="F66" s="132"/>
      <c r="G66" s="132"/>
      <c r="H66" s="132"/>
      <c r="I66" s="133"/>
    </row>
    <row r="67" spans="2:9">
      <c r="B67" s="7">
        <v>57</v>
      </c>
      <c r="C67" s="7"/>
    </row>
    <row r="68" spans="2:9">
      <c r="B68" s="7">
        <v>58</v>
      </c>
      <c r="C68" s="7"/>
    </row>
    <row r="69" spans="2:9">
      <c r="B69" s="7">
        <v>59</v>
      </c>
      <c r="C69" s="7"/>
    </row>
    <row r="70" spans="2:9">
      <c r="B70" s="7">
        <v>60</v>
      </c>
      <c r="C70" s="7"/>
    </row>
    <row r="71" spans="2:9">
      <c r="B71" s="7">
        <v>61</v>
      </c>
      <c r="C71" s="7"/>
    </row>
    <row r="72" spans="2:9">
      <c r="B72" s="7">
        <v>62</v>
      </c>
      <c r="C72" s="7"/>
    </row>
    <row r="73" spans="2:9">
      <c r="B73" s="7">
        <v>63</v>
      </c>
      <c r="C73" s="7"/>
    </row>
    <row r="74" spans="2:9">
      <c r="B74" s="7">
        <v>64</v>
      </c>
      <c r="C74" s="7"/>
    </row>
    <row r="75" spans="2:9">
      <c r="B75" s="7">
        <v>65</v>
      </c>
      <c r="C75" s="7"/>
    </row>
    <row r="76" spans="2:9">
      <c r="B76" s="7">
        <v>66</v>
      </c>
      <c r="C76" s="7"/>
    </row>
    <row r="77" spans="2:9">
      <c r="B77" s="7">
        <v>67</v>
      </c>
      <c r="C77" s="7"/>
    </row>
    <row r="78" spans="2:9">
      <c r="B78" s="7"/>
      <c r="C78" s="7"/>
    </row>
    <row r="79" spans="2:9">
      <c r="B79" s="7"/>
      <c r="C79" s="7"/>
    </row>
    <row r="80" spans="2:9">
      <c r="B80" s="7"/>
      <c r="C80" s="7"/>
    </row>
    <row r="81" spans="2:3">
      <c r="B81" s="7"/>
      <c r="C81" s="7"/>
    </row>
    <row r="82" spans="2:3">
      <c r="B82" s="7"/>
      <c r="C82" s="7"/>
    </row>
    <row r="83" spans="2:3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6"/>
    </row>
    <row r="90" spans="2:3">
      <c r="B90" s="7"/>
      <c r="C90" s="6"/>
    </row>
    <row r="91" spans="2:3">
      <c r="B91" s="6"/>
      <c r="C91" s="6"/>
    </row>
    <row r="92" spans="2:3">
      <c r="B92" s="6"/>
      <c r="C92" s="6"/>
    </row>
    <row r="93" spans="2:3">
      <c r="B93" s="6"/>
      <c r="C93" s="6"/>
    </row>
    <row r="94" spans="2:3">
      <c r="B94" s="6"/>
      <c r="C94" s="6"/>
    </row>
    <row r="95" spans="2:3">
      <c r="B95" s="6"/>
      <c r="C95" s="6"/>
    </row>
    <row r="96" spans="2:3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</sheetData>
  <mergeCells count="14">
    <mergeCell ref="E62:G62"/>
    <mergeCell ref="D11:I11"/>
    <mergeCell ref="B2:E2"/>
    <mergeCell ref="H2:J2"/>
    <mergeCell ref="B3:E3"/>
    <mergeCell ref="H3:J3"/>
    <mergeCell ref="D10:I10"/>
    <mergeCell ref="D17:E17"/>
    <mergeCell ref="D22:I22"/>
    <mergeCell ref="D23:I23"/>
    <mergeCell ref="E50:G50"/>
    <mergeCell ref="E56:I56"/>
    <mergeCell ref="E54:G54"/>
    <mergeCell ref="E55:G55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D174-8190-4D94-BF89-58417FDF4D62}">
  <sheetPr>
    <pageSetUpPr fitToPage="1"/>
  </sheetPr>
  <dimension ref="B2:O116"/>
  <sheetViews>
    <sheetView showGridLines="0" topLeftCell="B1" workbookViewId="0">
      <selection activeCell="H2" sqref="H2:J2"/>
    </sheetView>
  </sheetViews>
  <sheetFormatPr defaultColWidth="8.85546875" defaultRowHeight="15"/>
  <cols>
    <col min="1" max="1" width="8.85546875" style="1"/>
    <col min="2" max="2" width="15.7109375" style="1" customWidth="1"/>
    <col min="3" max="3" width="2.85546875" style="1" customWidth="1"/>
    <col min="4" max="4" width="15.42578125" style="1" bestFit="1" customWidth="1"/>
    <col min="5" max="5" width="35.140625" style="1" customWidth="1"/>
    <col min="6" max="6" width="2.28515625" style="1" customWidth="1"/>
    <col min="7" max="7" width="16.85546875" style="1" customWidth="1"/>
    <col min="8" max="8" width="7" style="1" customWidth="1"/>
    <col min="9" max="9" width="14.28515625" style="1" customWidth="1"/>
    <col min="10" max="10" width="9.5703125" style="1" bestFit="1" customWidth="1"/>
    <col min="11" max="11" width="8.85546875" style="1"/>
    <col min="12" max="12" width="18.42578125" style="1" bestFit="1" customWidth="1"/>
    <col min="13" max="13" width="28.5703125" style="1" bestFit="1" customWidth="1"/>
    <col min="14" max="14" width="12.28515625" style="1" bestFit="1" customWidth="1"/>
    <col min="15" max="15" width="8" style="1" bestFit="1" customWidth="1"/>
    <col min="16" max="16384" width="8.85546875" style="1"/>
  </cols>
  <sheetData>
    <row r="2" spans="2:15">
      <c r="B2" s="200" t="s">
        <v>4</v>
      </c>
      <c r="C2" s="200"/>
      <c r="D2" s="200"/>
      <c r="E2" s="200"/>
      <c r="H2" s="200" t="s">
        <v>150</v>
      </c>
      <c r="I2" s="200"/>
      <c r="J2" s="200"/>
      <c r="K2" s="31"/>
      <c r="M2" s="2"/>
      <c r="N2" s="30"/>
      <c r="O2" s="30"/>
    </row>
    <row r="3" spans="2:15">
      <c r="B3" s="200" t="s">
        <v>154</v>
      </c>
      <c r="C3" s="200"/>
      <c r="D3" s="200"/>
      <c r="E3" s="200"/>
      <c r="H3" s="200" t="s">
        <v>24</v>
      </c>
      <c r="I3" s="200"/>
      <c r="J3" s="200"/>
      <c r="K3" s="31"/>
      <c r="M3" s="2"/>
      <c r="N3" s="30"/>
      <c r="O3" s="30"/>
    </row>
    <row r="4" spans="2:15">
      <c r="C4" s="3"/>
      <c r="D4" s="2"/>
      <c r="G4" s="32"/>
      <c r="H4" s="32" t="s">
        <v>20</v>
      </c>
      <c r="I4" s="32"/>
      <c r="J4" s="32"/>
      <c r="K4" s="32"/>
      <c r="L4" s="32"/>
      <c r="O4" s="2"/>
    </row>
    <row r="5" spans="2:15">
      <c r="C5" s="3"/>
      <c r="D5" s="4"/>
      <c r="G5" s="32"/>
      <c r="H5" s="32"/>
      <c r="I5" s="32"/>
      <c r="J5" s="32"/>
      <c r="K5" s="32"/>
      <c r="L5" s="32"/>
      <c r="O5" s="2"/>
    </row>
    <row r="6" spans="2:15">
      <c r="C6" s="3"/>
      <c r="D6" s="4"/>
      <c r="G6" s="32"/>
      <c r="H6" s="32"/>
      <c r="I6" s="32"/>
      <c r="J6" s="32"/>
      <c r="K6" s="32"/>
      <c r="L6" s="32"/>
      <c r="O6" s="2"/>
    </row>
    <row r="7" spans="2:15">
      <c r="C7" s="3"/>
      <c r="D7" s="4"/>
      <c r="G7" s="32"/>
      <c r="H7" s="32"/>
      <c r="I7" s="32"/>
      <c r="J7" s="32"/>
      <c r="K7" s="32"/>
      <c r="L7" s="32"/>
      <c r="O7" s="2"/>
    </row>
    <row r="8" spans="2:15">
      <c r="B8" s="42" t="s">
        <v>19</v>
      </c>
      <c r="C8" s="3"/>
      <c r="D8" s="4"/>
      <c r="G8" s="32"/>
      <c r="H8" s="32"/>
      <c r="I8" s="32"/>
      <c r="J8" s="32"/>
      <c r="K8" s="32"/>
      <c r="L8" s="32"/>
      <c r="O8" s="2"/>
    </row>
    <row r="9" spans="2:15" ht="15.75" thickBot="1">
      <c r="B9" s="6"/>
      <c r="C9" s="6"/>
    </row>
    <row r="10" spans="2:15">
      <c r="B10" s="7">
        <v>1</v>
      </c>
      <c r="C10" s="7"/>
      <c r="D10" s="201" t="s">
        <v>15</v>
      </c>
      <c r="E10" s="202"/>
      <c r="F10" s="202"/>
      <c r="G10" s="202"/>
      <c r="H10" s="202"/>
      <c r="I10" s="203"/>
    </row>
    <row r="11" spans="2:15">
      <c r="B11" s="7">
        <v>2</v>
      </c>
      <c r="C11" s="7"/>
      <c r="D11" s="197" t="s">
        <v>64</v>
      </c>
      <c r="E11" s="198"/>
      <c r="F11" s="198"/>
      <c r="G11" s="198"/>
      <c r="H11" s="198"/>
      <c r="I11" s="199"/>
    </row>
    <row r="12" spans="2:15">
      <c r="B12" s="7">
        <v>3</v>
      </c>
      <c r="C12" s="7"/>
      <c r="D12" s="20" t="s">
        <v>65</v>
      </c>
      <c r="E12" s="6"/>
      <c r="F12" s="5"/>
      <c r="G12" s="5"/>
      <c r="H12" s="5"/>
      <c r="I12" s="80">
        <v>0</v>
      </c>
    </row>
    <row r="13" spans="2:15">
      <c r="B13" s="7">
        <v>4</v>
      </c>
      <c r="C13" s="7"/>
      <c r="D13" s="79" t="s">
        <v>66</v>
      </c>
      <c r="E13" s="35"/>
      <c r="F13" s="6"/>
      <c r="G13" s="6"/>
      <c r="H13" s="6"/>
      <c r="I13" s="80">
        <v>20000</v>
      </c>
    </row>
    <row r="14" spans="2:15">
      <c r="B14" s="7">
        <v>5</v>
      </c>
      <c r="C14" s="7"/>
      <c r="D14" s="112" t="s">
        <v>58</v>
      </c>
      <c r="E14" s="6"/>
      <c r="F14" s="6"/>
      <c r="G14" s="6"/>
      <c r="H14" s="6"/>
      <c r="I14" s="111">
        <f>SUM(I12:I13)</f>
        <v>20000</v>
      </c>
    </row>
    <row r="15" spans="2:15">
      <c r="B15" s="7">
        <v>6</v>
      </c>
      <c r="C15" s="7"/>
      <c r="D15" s="79"/>
      <c r="E15" s="35"/>
      <c r="F15" s="35"/>
      <c r="G15" s="35"/>
      <c r="H15" s="35"/>
      <c r="I15" s="110"/>
    </row>
    <row r="16" spans="2:15">
      <c r="B16" s="7">
        <v>7</v>
      </c>
      <c r="C16" s="7"/>
      <c r="D16" s="67"/>
      <c r="E16" s="14"/>
      <c r="F16" s="14"/>
      <c r="G16" s="14"/>
      <c r="H16" s="14"/>
      <c r="I16" s="109"/>
    </row>
    <row r="17" spans="2:9" ht="15.75" thickBot="1">
      <c r="B17" s="7">
        <v>8</v>
      </c>
      <c r="C17" s="7"/>
      <c r="D17" s="211"/>
      <c r="E17" s="212"/>
      <c r="F17" s="11"/>
      <c r="G17" s="11"/>
      <c r="H17" s="10"/>
      <c r="I17" s="107"/>
    </row>
    <row r="18" spans="2:9" ht="16.5" thickTop="1" thickBot="1">
      <c r="B18" s="7">
        <v>9</v>
      </c>
      <c r="C18" s="7"/>
      <c r="D18" s="113" t="s">
        <v>61</v>
      </c>
      <c r="E18" s="17"/>
      <c r="F18" s="17"/>
      <c r="G18" s="18"/>
      <c r="H18" s="18"/>
      <c r="I18" s="108">
        <f>I17-I14</f>
        <v>-20000</v>
      </c>
    </row>
    <row r="19" spans="2:9">
      <c r="B19" s="7">
        <v>10</v>
      </c>
      <c r="C19" s="7"/>
      <c r="D19" s="15"/>
      <c r="E19" s="44"/>
      <c r="F19" s="14"/>
      <c r="G19" s="15"/>
      <c r="H19" s="15"/>
      <c r="I19" s="41"/>
    </row>
    <row r="20" spans="2:9">
      <c r="B20" s="7">
        <v>11</v>
      </c>
      <c r="C20" s="7"/>
      <c r="D20" s="15"/>
      <c r="E20" s="14"/>
      <c r="F20" s="14"/>
      <c r="G20" s="15"/>
      <c r="H20" s="15"/>
      <c r="I20" s="41"/>
    </row>
    <row r="21" spans="2:9" ht="15.75" thickBot="1">
      <c r="B21" s="7">
        <v>12</v>
      </c>
      <c r="C21" s="7"/>
      <c r="D21" s="15"/>
      <c r="E21" s="14"/>
      <c r="F21" s="14"/>
      <c r="G21" s="15"/>
      <c r="H21" s="15"/>
      <c r="I21" s="41"/>
    </row>
    <row r="22" spans="2:9">
      <c r="B22" s="7">
        <v>13</v>
      </c>
      <c r="C22" s="7"/>
      <c r="D22" s="201" t="s">
        <v>16</v>
      </c>
      <c r="E22" s="202"/>
      <c r="F22" s="202"/>
      <c r="G22" s="202"/>
      <c r="H22" s="202"/>
      <c r="I22" s="203"/>
    </row>
    <row r="23" spans="2:9">
      <c r="B23" s="7">
        <v>14</v>
      </c>
      <c r="C23" s="7"/>
      <c r="D23" s="197" t="s">
        <v>64</v>
      </c>
      <c r="E23" s="198"/>
      <c r="F23" s="198"/>
      <c r="G23" s="198"/>
      <c r="H23" s="198"/>
      <c r="I23" s="199"/>
    </row>
    <row r="24" spans="2:9">
      <c r="B24" s="7">
        <v>15</v>
      </c>
      <c r="C24" s="7"/>
      <c r="D24" s="8"/>
      <c r="E24" s="5"/>
      <c r="F24" s="5"/>
      <c r="G24" s="5"/>
      <c r="H24" s="5"/>
      <c r="I24" s="21"/>
    </row>
    <row r="25" spans="2:9">
      <c r="B25" s="7">
        <v>16</v>
      </c>
      <c r="C25" s="7"/>
      <c r="D25" s="8"/>
      <c r="E25" s="5"/>
      <c r="F25" s="5"/>
      <c r="G25" s="5"/>
      <c r="H25" s="5"/>
      <c r="I25" s="21"/>
    </row>
    <row r="26" spans="2:9">
      <c r="B26" s="7">
        <v>17</v>
      </c>
      <c r="C26" s="7"/>
      <c r="D26" s="9" t="s">
        <v>6</v>
      </c>
      <c r="E26" s="10" t="s">
        <v>7</v>
      </c>
      <c r="F26" s="10"/>
      <c r="G26" s="10" t="s">
        <v>8</v>
      </c>
      <c r="H26" s="10"/>
      <c r="I26" s="33" t="s">
        <v>9</v>
      </c>
    </row>
    <row r="27" spans="2:9">
      <c r="B27" s="7">
        <v>18</v>
      </c>
      <c r="C27" s="7"/>
      <c r="D27" s="9"/>
      <c r="E27" s="10"/>
      <c r="F27" s="10"/>
      <c r="G27" s="10"/>
      <c r="H27" s="10"/>
      <c r="I27" s="33"/>
    </row>
    <row r="28" spans="2:9">
      <c r="B28" s="7">
        <v>19</v>
      </c>
      <c r="C28" s="7"/>
      <c r="D28" s="101"/>
      <c r="E28" s="35" t="s">
        <v>46</v>
      </c>
      <c r="F28" s="35"/>
      <c r="G28" s="35" t="s">
        <v>71</v>
      </c>
      <c r="H28" s="35"/>
      <c r="I28" s="117">
        <v>0</v>
      </c>
    </row>
    <row r="29" spans="2:9">
      <c r="B29" s="7">
        <v>20</v>
      </c>
      <c r="C29" s="7"/>
      <c r="D29" s="101"/>
      <c r="E29" s="35"/>
      <c r="F29" s="35"/>
      <c r="G29" s="35"/>
      <c r="H29" s="35"/>
      <c r="I29" s="117"/>
    </row>
    <row r="30" spans="2:9">
      <c r="B30" s="7">
        <v>20</v>
      </c>
      <c r="C30" s="7"/>
      <c r="D30" s="101"/>
      <c r="E30" s="35"/>
      <c r="F30" s="35"/>
      <c r="G30" s="35"/>
      <c r="H30" s="35"/>
      <c r="I30" s="117"/>
    </row>
    <row r="31" spans="2:9">
      <c r="B31" s="7">
        <v>21</v>
      </c>
      <c r="C31" s="7"/>
      <c r="D31" s="101"/>
      <c r="E31" s="35"/>
      <c r="F31" s="35"/>
      <c r="G31" s="35"/>
      <c r="H31" s="35"/>
      <c r="I31" s="117"/>
    </row>
    <row r="32" spans="2:9">
      <c r="B32" s="7">
        <v>22</v>
      </c>
      <c r="C32" s="7"/>
      <c r="D32" s="101"/>
      <c r="E32" s="35"/>
      <c r="F32" s="35"/>
      <c r="G32" s="35"/>
      <c r="H32" s="35"/>
      <c r="I32" s="117"/>
    </row>
    <row r="33" spans="2:14" ht="15.75" thickBot="1">
      <c r="B33" s="7">
        <v>23</v>
      </c>
      <c r="C33" s="7"/>
      <c r="D33" s="118" t="s">
        <v>67</v>
      </c>
      <c r="E33" s="119"/>
      <c r="F33" s="119"/>
      <c r="G33" s="119"/>
      <c r="H33" s="119"/>
      <c r="I33" s="120"/>
    </row>
    <row r="34" spans="2:14" ht="15.75" thickBot="1">
      <c r="B34" s="7">
        <v>24</v>
      </c>
      <c r="C34" s="7"/>
      <c r="D34" s="115"/>
      <c r="E34" s="35"/>
      <c r="F34" s="35"/>
      <c r="G34" s="35"/>
      <c r="H34" s="35"/>
      <c r="I34" s="116"/>
    </row>
    <row r="35" spans="2:14">
      <c r="B35" s="7">
        <v>25</v>
      </c>
      <c r="C35" s="7"/>
      <c r="D35" s="213" t="s">
        <v>68</v>
      </c>
      <c r="E35" s="214"/>
      <c r="F35" s="214"/>
      <c r="G35" s="214"/>
      <c r="H35" s="214"/>
      <c r="I35" s="215"/>
      <c r="J35" s="136"/>
      <c r="K35" s="137"/>
      <c r="L35" s="137" t="s">
        <v>70</v>
      </c>
      <c r="M35" s="137"/>
      <c r="N35" s="138"/>
    </row>
    <row r="36" spans="2:14">
      <c r="B36" s="7">
        <v>26</v>
      </c>
      <c r="C36" s="7"/>
      <c r="D36" s="101"/>
      <c r="E36" s="35"/>
      <c r="F36" s="35"/>
      <c r="G36" s="35"/>
      <c r="H36" s="35"/>
      <c r="I36" s="117"/>
      <c r="J36" s="128"/>
      <c r="N36" s="129"/>
    </row>
    <row r="37" spans="2:14">
      <c r="B37" s="7">
        <v>27</v>
      </c>
      <c r="C37" s="7"/>
      <c r="D37" s="101" t="s">
        <v>69</v>
      </c>
      <c r="E37" s="35"/>
      <c r="F37" s="35"/>
      <c r="G37" s="35"/>
      <c r="H37" s="35"/>
      <c r="I37" s="117"/>
      <c r="J37" s="128"/>
      <c r="N37" s="129"/>
    </row>
    <row r="38" spans="2:14">
      <c r="B38" s="7">
        <v>28</v>
      </c>
      <c r="C38" s="7"/>
      <c r="D38" s="101"/>
      <c r="E38" s="35"/>
      <c r="F38" s="35"/>
      <c r="G38" s="35"/>
      <c r="H38" s="35"/>
      <c r="I38" s="117"/>
      <c r="J38" s="128"/>
      <c r="N38" s="129"/>
    </row>
    <row r="39" spans="2:14">
      <c r="B39" s="7">
        <v>29</v>
      </c>
      <c r="C39" s="7"/>
      <c r="D39" s="101"/>
      <c r="E39" s="35"/>
      <c r="F39" s="35"/>
      <c r="G39" s="35"/>
      <c r="H39" s="35"/>
      <c r="I39" s="117"/>
      <c r="J39" s="128"/>
      <c r="N39" s="129"/>
    </row>
    <row r="40" spans="2:14">
      <c r="B40" s="7">
        <v>30</v>
      </c>
      <c r="C40" s="7"/>
      <c r="D40" s="101"/>
      <c r="E40" s="35"/>
      <c r="F40" s="35"/>
      <c r="G40" s="35"/>
      <c r="H40" s="35"/>
      <c r="I40" s="117"/>
      <c r="J40" s="128"/>
      <c r="N40" s="129"/>
    </row>
    <row r="41" spans="2:14">
      <c r="B41" s="7">
        <v>31</v>
      </c>
      <c r="C41" s="7"/>
      <c r="D41" s="101"/>
      <c r="E41" s="35"/>
      <c r="F41" s="35"/>
      <c r="G41" s="35"/>
      <c r="H41" s="35"/>
      <c r="I41" s="117"/>
      <c r="J41" s="128"/>
      <c r="N41" s="129"/>
    </row>
    <row r="42" spans="2:14">
      <c r="B42" s="7">
        <v>32</v>
      </c>
      <c r="C42" s="7"/>
      <c r="D42" s="101"/>
      <c r="E42" s="35"/>
      <c r="F42" s="35"/>
      <c r="G42" s="35"/>
      <c r="H42" s="35"/>
      <c r="I42" s="117"/>
      <c r="J42" s="128"/>
      <c r="N42" s="129"/>
    </row>
    <row r="43" spans="2:14">
      <c r="B43" s="7">
        <v>33</v>
      </c>
      <c r="C43" s="7"/>
      <c r="D43" s="101"/>
      <c r="E43" s="35"/>
      <c r="F43" s="35"/>
      <c r="G43" s="35"/>
      <c r="H43" s="35"/>
      <c r="I43" s="121"/>
      <c r="J43" s="128"/>
      <c r="N43" s="129"/>
    </row>
    <row r="44" spans="2:14">
      <c r="B44" s="7">
        <v>34</v>
      </c>
      <c r="C44" s="7"/>
      <c r="D44" s="34"/>
      <c r="E44" s="35"/>
      <c r="F44" s="35"/>
      <c r="G44" s="35"/>
      <c r="H44" s="35"/>
      <c r="I44" s="122"/>
      <c r="J44" s="128"/>
      <c r="N44" s="129"/>
    </row>
    <row r="45" spans="2:14">
      <c r="B45" s="7">
        <v>35</v>
      </c>
      <c r="C45" s="7"/>
      <c r="D45" s="101"/>
      <c r="E45" s="35"/>
      <c r="F45" s="35"/>
      <c r="G45" s="35"/>
      <c r="H45" s="35"/>
      <c r="I45" s="123"/>
      <c r="J45" s="128"/>
      <c r="N45" s="129"/>
    </row>
    <row r="46" spans="2:14">
      <c r="B46" s="7">
        <v>36</v>
      </c>
      <c r="C46" s="7"/>
      <c r="D46" s="101"/>
      <c r="E46" s="35"/>
      <c r="F46" s="35"/>
      <c r="G46" s="35"/>
      <c r="H46" s="35"/>
      <c r="I46" s="123"/>
      <c r="J46" s="128"/>
      <c r="N46" s="129"/>
    </row>
    <row r="47" spans="2:14">
      <c r="B47" s="7">
        <v>37</v>
      </c>
      <c r="C47" s="7"/>
      <c r="D47" s="101"/>
      <c r="E47" s="35"/>
      <c r="F47" s="35"/>
      <c r="G47" s="35"/>
      <c r="H47" s="35"/>
      <c r="I47" s="123"/>
      <c r="J47" s="128"/>
      <c r="N47" s="129"/>
    </row>
    <row r="48" spans="2:14">
      <c r="B48" s="7">
        <v>38</v>
      </c>
      <c r="C48" s="7"/>
      <c r="D48" s="101"/>
      <c r="E48" s="35"/>
      <c r="F48" s="35"/>
      <c r="G48" s="35"/>
      <c r="H48" s="35"/>
      <c r="I48" s="123"/>
      <c r="J48" s="128"/>
      <c r="N48" s="129"/>
    </row>
    <row r="49" spans="2:14">
      <c r="B49" s="7">
        <v>39</v>
      </c>
      <c r="C49" s="7"/>
      <c r="D49" s="101"/>
      <c r="E49" s="35"/>
      <c r="F49" s="35"/>
      <c r="G49" s="35"/>
      <c r="H49" s="35"/>
      <c r="I49" s="123"/>
      <c r="J49" s="128"/>
      <c r="N49" s="129"/>
    </row>
    <row r="50" spans="2:14">
      <c r="B50" s="7">
        <v>40</v>
      </c>
      <c r="C50" s="7"/>
      <c r="D50" s="101"/>
      <c r="E50" s="35"/>
      <c r="F50" s="35"/>
      <c r="G50" s="35"/>
      <c r="H50" s="35"/>
      <c r="I50" s="123"/>
      <c r="J50" s="128"/>
      <c r="N50" s="129"/>
    </row>
    <row r="51" spans="2:14">
      <c r="B51" s="7">
        <v>41</v>
      </c>
      <c r="C51" s="7"/>
      <c r="D51" s="101"/>
      <c r="E51" s="35"/>
      <c r="F51" s="35"/>
      <c r="G51" s="35"/>
      <c r="H51" s="35"/>
      <c r="I51" s="123"/>
      <c r="J51" s="128"/>
      <c r="N51" s="129"/>
    </row>
    <row r="52" spans="2:14" ht="15.75" thickBot="1">
      <c r="B52" s="7">
        <v>42</v>
      </c>
      <c r="C52" s="7"/>
      <c r="D52" s="101"/>
      <c r="E52" s="14"/>
      <c r="F52" s="14"/>
      <c r="G52" s="78"/>
      <c r="H52" s="15"/>
      <c r="I52" s="124"/>
      <c r="J52" s="131"/>
      <c r="K52" s="132"/>
      <c r="L52" s="132"/>
      <c r="M52" s="132"/>
      <c r="N52" s="133"/>
    </row>
    <row r="53" spans="2:14">
      <c r="B53" s="7">
        <v>43</v>
      </c>
      <c r="C53" s="7"/>
      <c r="D53" s="101"/>
      <c r="E53" s="14"/>
      <c r="F53" s="14"/>
      <c r="G53" s="15"/>
      <c r="H53" s="15"/>
      <c r="I53" s="124"/>
    </row>
    <row r="54" spans="2:14">
      <c r="B54" s="7">
        <v>44</v>
      </c>
      <c r="C54" s="7"/>
      <c r="D54" s="101"/>
      <c r="E54" s="14"/>
      <c r="F54" s="14"/>
      <c r="G54" s="15"/>
      <c r="H54" s="15"/>
      <c r="I54" s="124"/>
    </row>
    <row r="55" spans="2:14">
      <c r="B55" s="7">
        <v>45</v>
      </c>
      <c r="C55" s="7"/>
      <c r="D55" s="101"/>
      <c r="E55" s="14"/>
      <c r="F55" s="14"/>
      <c r="G55" s="15"/>
      <c r="H55" s="15"/>
      <c r="I55" s="124"/>
    </row>
    <row r="56" spans="2:14">
      <c r="B56" s="7">
        <v>46</v>
      </c>
      <c r="C56" s="7"/>
      <c r="D56" s="101"/>
      <c r="E56" s="206"/>
      <c r="F56" s="206"/>
      <c r="G56" s="206"/>
      <c r="H56" s="10"/>
      <c r="I56" s="124"/>
    </row>
    <row r="57" spans="2:14">
      <c r="B57" s="7">
        <v>47</v>
      </c>
      <c r="C57" s="7"/>
      <c r="D57" s="101"/>
      <c r="E57" s="84"/>
      <c r="F57" s="84"/>
      <c r="G57" s="84"/>
      <c r="H57" s="10"/>
      <c r="I57" s="124"/>
    </row>
    <row r="58" spans="2:14">
      <c r="B58" s="7">
        <v>48</v>
      </c>
      <c r="C58" s="7"/>
      <c r="D58" s="101"/>
      <c r="E58" s="84"/>
      <c r="F58" s="84"/>
      <c r="G58" s="84"/>
      <c r="H58" s="10"/>
      <c r="I58" s="124"/>
    </row>
    <row r="59" spans="2:14">
      <c r="B59" s="7">
        <v>49</v>
      </c>
      <c r="C59" s="7"/>
      <c r="D59" s="125"/>
      <c r="E59" s="14"/>
      <c r="F59" s="14"/>
      <c r="G59" s="15"/>
      <c r="H59" s="15"/>
      <c r="I59" s="126"/>
    </row>
    <row r="60" spans="2:14">
      <c r="B60" s="7">
        <v>50</v>
      </c>
      <c r="C60" s="7"/>
      <c r="D60" s="13"/>
      <c r="E60" s="44"/>
      <c r="F60" s="14"/>
      <c r="G60" s="15"/>
      <c r="H60" s="15"/>
      <c r="I60" s="38"/>
    </row>
    <row r="61" spans="2:14">
      <c r="B61" s="7">
        <v>51</v>
      </c>
      <c r="C61" s="7"/>
      <c r="D61" s="20"/>
      <c r="E61" s="6"/>
      <c r="F61" s="6"/>
      <c r="G61" s="6"/>
      <c r="H61" s="6"/>
      <c r="I61" s="12"/>
    </row>
    <row r="62" spans="2:14">
      <c r="B62" s="7">
        <v>52</v>
      </c>
      <c r="C62" s="7"/>
      <c r="D62" s="20"/>
      <c r="E62" s="6"/>
      <c r="F62" s="6"/>
      <c r="G62" s="6"/>
      <c r="H62" s="6"/>
      <c r="I62" s="12"/>
    </row>
    <row r="63" spans="2:14">
      <c r="B63" s="7">
        <v>53</v>
      </c>
      <c r="C63" s="7"/>
      <c r="D63" s="128"/>
      <c r="I63" s="129"/>
    </row>
    <row r="64" spans="2:14">
      <c r="B64" s="7">
        <v>54</v>
      </c>
      <c r="C64" s="7"/>
      <c r="D64" s="130"/>
      <c r="E64" s="207"/>
      <c r="F64" s="207"/>
      <c r="G64" s="207"/>
      <c r="H64" s="207"/>
      <c r="I64" s="208"/>
    </row>
    <row r="65" spans="2:9">
      <c r="B65" s="7">
        <v>55</v>
      </c>
      <c r="C65" s="7"/>
      <c r="D65" s="128"/>
      <c r="I65" s="129"/>
    </row>
    <row r="66" spans="2:9">
      <c r="B66" s="7">
        <v>56</v>
      </c>
      <c r="C66" s="7"/>
      <c r="D66" s="128"/>
      <c r="I66" s="129"/>
    </row>
    <row r="67" spans="2:9">
      <c r="B67" s="7">
        <v>57</v>
      </c>
      <c r="C67" s="7"/>
      <c r="D67" s="128"/>
      <c r="I67" s="129"/>
    </row>
    <row r="68" spans="2:9">
      <c r="B68" s="7">
        <v>58</v>
      </c>
      <c r="C68" s="7"/>
      <c r="D68" s="128"/>
      <c r="I68" s="129"/>
    </row>
    <row r="69" spans="2:9">
      <c r="B69" s="7">
        <v>59</v>
      </c>
      <c r="C69" s="7"/>
      <c r="D69" s="128"/>
      <c r="I69" s="129"/>
    </row>
    <row r="70" spans="2:9">
      <c r="B70" s="7">
        <v>60</v>
      </c>
      <c r="C70" s="7"/>
      <c r="D70" s="128"/>
      <c r="I70" s="129"/>
    </row>
    <row r="71" spans="2:9">
      <c r="B71" s="7">
        <v>61</v>
      </c>
      <c r="C71" s="7"/>
      <c r="D71" s="128"/>
      <c r="I71" s="129"/>
    </row>
    <row r="72" spans="2:9">
      <c r="B72" s="7">
        <v>62</v>
      </c>
      <c r="C72" s="7"/>
      <c r="D72" s="128"/>
      <c r="I72" s="129"/>
    </row>
    <row r="73" spans="2:9">
      <c r="B73" s="7">
        <v>63</v>
      </c>
      <c r="C73" s="7"/>
      <c r="D73" s="128"/>
      <c r="I73" s="129"/>
    </row>
    <row r="74" spans="2:9" ht="15.75" thickBot="1">
      <c r="B74" s="7">
        <v>64</v>
      </c>
      <c r="C74" s="7"/>
      <c r="D74" s="131"/>
      <c r="E74" s="132"/>
      <c r="F74" s="132"/>
      <c r="G74" s="132"/>
      <c r="H74" s="132"/>
      <c r="I74" s="133"/>
    </row>
    <row r="75" spans="2:9">
      <c r="B75" s="7">
        <v>65</v>
      </c>
      <c r="C75" s="7"/>
    </row>
    <row r="76" spans="2:9">
      <c r="B76" s="7">
        <v>66</v>
      </c>
      <c r="C76" s="7"/>
    </row>
    <row r="77" spans="2:9">
      <c r="B77" s="7">
        <v>67</v>
      </c>
      <c r="C77" s="7"/>
    </row>
    <row r="78" spans="2:9" ht="78.75" customHeight="1">
      <c r="B78" s="7"/>
      <c r="C78" s="7"/>
    </row>
    <row r="79" spans="2:9" ht="409.5" customHeight="1">
      <c r="B79" s="7"/>
      <c r="C79" s="7"/>
    </row>
    <row r="80" spans="2:9" ht="252" customHeight="1">
      <c r="B80" s="7"/>
      <c r="C80" s="7"/>
    </row>
    <row r="81" spans="2:3" ht="15.75" customHeight="1">
      <c r="B81" s="7"/>
      <c r="C81" s="7"/>
    </row>
    <row r="82" spans="2:3" ht="15.75" customHeight="1">
      <c r="B82" s="7"/>
      <c r="C82" s="7"/>
    </row>
    <row r="83" spans="2:3" ht="15.75" customHeight="1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7"/>
    </row>
    <row r="90" spans="2:3">
      <c r="B90" s="7"/>
      <c r="C90" s="7"/>
    </row>
    <row r="91" spans="2:3">
      <c r="B91" s="7"/>
      <c r="C91" s="7"/>
    </row>
    <row r="92" spans="2:3">
      <c r="B92" s="7"/>
      <c r="C92" s="7"/>
    </row>
    <row r="93" spans="2:3">
      <c r="B93" s="7"/>
      <c r="C93" s="7"/>
    </row>
    <row r="94" spans="2:3">
      <c r="B94" s="7"/>
      <c r="C94" s="7"/>
    </row>
    <row r="95" spans="2:3">
      <c r="B95" s="7"/>
      <c r="C95" s="7"/>
    </row>
    <row r="96" spans="2:3">
      <c r="B96" s="7"/>
      <c r="C96" s="7"/>
    </row>
    <row r="97" spans="2:3">
      <c r="B97" s="7"/>
      <c r="C97" s="7"/>
    </row>
    <row r="98" spans="2:3">
      <c r="B98" s="7"/>
      <c r="C98" s="7"/>
    </row>
    <row r="99" spans="2:3">
      <c r="B99" s="7"/>
      <c r="C99" s="6"/>
    </row>
    <row r="100" spans="2:3">
      <c r="B100" s="7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  <row r="109" spans="2:3">
      <c r="B109" s="6"/>
      <c r="C109" s="6"/>
    </row>
    <row r="110" spans="2:3">
      <c r="B110" s="6"/>
      <c r="C110" s="6"/>
    </row>
    <row r="111" spans="2:3">
      <c r="B111" s="6"/>
      <c r="C111" s="6"/>
    </row>
    <row r="112" spans="2:3">
      <c r="B112" s="6"/>
      <c r="C112" s="6"/>
    </row>
    <row r="113" spans="2:3">
      <c r="B113" s="6"/>
      <c r="C113" s="6"/>
    </row>
    <row r="114" spans="2:3">
      <c r="B114" s="6"/>
      <c r="C114" s="6"/>
    </row>
    <row r="115" spans="2:3">
      <c r="B115" s="6"/>
      <c r="C115" s="6"/>
    </row>
    <row r="116" spans="2:3">
      <c r="B116" s="6"/>
      <c r="C116" s="6"/>
    </row>
  </sheetData>
  <mergeCells count="12">
    <mergeCell ref="D17:E17"/>
    <mergeCell ref="D22:I22"/>
    <mergeCell ref="D23:I23"/>
    <mergeCell ref="E56:G56"/>
    <mergeCell ref="E64:I64"/>
    <mergeCell ref="D35:I35"/>
    <mergeCell ref="D11:I11"/>
    <mergeCell ref="B2:E2"/>
    <mergeCell ref="H2:J2"/>
    <mergeCell ref="B3:E3"/>
    <mergeCell ref="H3:J3"/>
    <mergeCell ref="D10:I10"/>
  </mergeCells>
  <pageMargins left="0.7" right="0.7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7B617-94DD-46B3-AAB7-4B1F52CCC224}">
  <sheetPr>
    <pageSetUpPr fitToPage="1"/>
  </sheetPr>
  <dimension ref="B2:O102"/>
  <sheetViews>
    <sheetView showGridLines="0" topLeftCell="B1" workbookViewId="0">
      <selection activeCell="H2" sqref="H2:J2"/>
    </sheetView>
  </sheetViews>
  <sheetFormatPr defaultColWidth="8.85546875" defaultRowHeight="15"/>
  <cols>
    <col min="1" max="1" width="8.85546875" style="1"/>
    <col min="2" max="2" width="15.7109375" style="1" customWidth="1"/>
    <col min="3" max="3" width="2.85546875" style="1" customWidth="1"/>
    <col min="4" max="4" width="15.42578125" style="1" bestFit="1" customWidth="1"/>
    <col min="5" max="5" width="35.140625" style="1" customWidth="1"/>
    <col min="6" max="6" width="2.28515625" style="1" customWidth="1"/>
    <col min="7" max="7" width="16.85546875" style="1" customWidth="1"/>
    <col min="8" max="8" width="7" style="1" customWidth="1"/>
    <col min="9" max="9" width="14.28515625" style="1" customWidth="1"/>
    <col min="10" max="10" width="9.5703125" style="1" bestFit="1" customWidth="1"/>
    <col min="11" max="11" width="8.85546875" style="1"/>
    <col min="12" max="12" width="18.42578125" style="1" bestFit="1" customWidth="1"/>
    <col min="13" max="13" width="28.5703125" style="1" bestFit="1" customWidth="1"/>
    <col min="14" max="14" width="12.28515625" style="1" bestFit="1" customWidth="1"/>
    <col min="15" max="15" width="8" style="1" bestFit="1" customWidth="1"/>
    <col min="16" max="16384" width="8.85546875" style="1"/>
  </cols>
  <sheetData>
    <row r="2" spans="2:15">
      <c r="B2" s="200" t="s">
        <v>4</v>
      </c>
      <c r="C2" s="200"/>
      <c r="D2" s="200"/>
      <c r="E2" s="200"/>
      <c r="H2" s="200" t="s">
        <v>149</v>
      </c>
      <c r="I2" s="200"/>
      <c r="J2" s="200"/>
      <c r="K2" s="31"/>
      <c r="M2" s="2"/>
      <c r="N2" s="30"/>
      <c r="O2" s="30"/>
    </row>
    <row r="3" spans="2:15">
      <c r="B3" s="200" t="s">
        <v>160</v>
      </c>
      <c r="C3" s="200"/>
      <c r="D3" s="200"/>
      <c r="E3" s="200"/>
      <c r="H3" s="200" t="s">
        <v>24</v>
      </c>
      <c r="I3" s="200"/>
      <c r="J3" s="200"/>
      <c r="K3" s="31"/>
      <c r="M3" s="2"/>
      <c r="N3" s="30"/>
      <c r="O3" s="30"/>
    </row>
    <row r="4" spans="2:15">
      <c r="C4" s="3"/>
      <c r="D4" s="2"/>
      <c r="G4" s="32"/>
      <c r="H4" s="32" t="s">
        <v>20</v>
      </c>
      <c r="I4" s="32"/>
      <c r="J4" s="32"/>
      <c r="K4" s="32"/>
      <c r="L4" s="32"/>
      <c r="O4" s="2"/>
    </row>
    <row r="5" spans="2:15">
      <c r="C5" s="3"/>
      <c r="D5" s="4"/>
      <c r="G5" s="32"/>
      <c r="H5" s="32"/>
      <c r="I5" s="32"/>
      <c r="J5" s="32"/>
      <c r="K5" s="32"/>
      <c r="L5" s="32"/>
      <c r="O5" s="2"/>
    </row>
    <row r="6" spans="2:15">
      <c r="C6" s="3"/>
      <c r="D6" s="4"/>
      <c r="G6" s="32"/>
      <c r="H6" s="32"/>
      <c r="I6" s="32"/>
      <c r="J6" s="32"/>
      <c r="K6" s="32"/>
      <c r="L6" s="32"/>
      <c r="O6" s="2"/>
    </row>
    <row r="7" spans="2:15">
      <c r="C7" s="3"/>
      <c r="D7" s="4"/>
      <c r="G7" s="32"/>
      <c r="H7" s="32"/>
      <c r="I7" s="32"/>
      <c r="J7" s="32"/>
      <c r="K7" s="32"/>
      <c r="L7" s="32"/>
      <c r="O7" s="2"/>
    </row>
    <row r="8" spans="2:15">
      <c r="B8" s="42" t="s">
        <v>19</v>
      </c>
      <c r="C8" s="3"/>
      <c r="D8" s="4"/>
      <c r="G8" s="32"/>
      <c r="H8" s="32"/>
      <c r="I8" s="32"/>
      <c r="J8" s="32"/>
      <c r="K8" s="32"/>
      <c r="L8" s="32"/>
      <c r="O8" s="2"/>
    </row>
    <row r="9" spans="2:15" ht="15.75" thickBot="1">
      <c r="B9" s="6"/>
      <c r="C9" s="6"/>
    </row>
    <row r="10" spans="2:15">
      <c r="B10" s="7">
        <v>1</v>
      </c>
      <c r="C10" s="7"/>
      <c r="D10" s="201" t="s">
        <v>15</v>
      </c>
      <c r="E10" s="202"/>
      <c r="F10" s="202"/>
      <c r="G10" s="202"/>
      <c r="H10" s="202"/>
      <c r="I10" s="203"/>
    </row>
    <row r="11" spans="2:15">
      <c r="B11" s="7">
        <v>2</v>
      </c>
      <c r="C11" s="7"/>
      <c r="D11" s="197" t="s">
        <v>146</v>
      </c>
      <c r="E11" s="198"/>
      <c r="F11" s="198"/>
      <c r="G11" s="198"/>
      <c r="H11" s="198"/>
      <c r="I11" s="199"/>
    </row>
    <row r="12" spans="2:15">
      <c r="B12" s="7">
        <v>3</v>
      </c>
      <c r="C12" s="7"/>
      <c r="D12" s="20" t="s">
        <v>65</v>
      </c>
      <c r="E12" s="6"/>
      <c r="F12" s="5"/>
      <c r="G12" s="5"/>
      <c r="H12" s="5"/>
      <c r="I12" s="80">
        <v>-362979.06</v>
      </c>
    </row>
    <row r="13" spans="2:15">
      <c r="B13" s="7">
        <v>4</v>
      </c>
      <c r="C13" s="7"/>
      <c r="D13" s="79" t="s">
        <v>163</v>
      </c>
      <c r="E13" s="35"/>
      <c r="F13" s="6"/>
      <c r="G13" s="6"/>
      <c r="H13" s="6"/>
      <c r="I13" s="80">
        <v>362979.06</v>
      </c>
    </row>
    <row r="14" spans="2:15">
      <c r="B14" s="7">
        <v>5</v>
      </c>
      <c r="C14" s="7"/>
      <c r="D14" s="112" t="s">
        <v>58</v>
      </c>
      <c r="E14" s="6"/>
      <c r="F14" s="6"/>
      <c r="G14" s="6"/>
      <c r="H14" s="6"/>
      <c r="I14" s="111">
        <f>SUM(I12:I13)</f>
        <v>0</v>
      </c>
    </row>
    <row r="15" spans="2:15">
      <c r="B15" s="7">
        <v>6</v>
      </c>
      <c r="C15" s="7"/>
      <c r="D15" s="79"/>
      <c r="E15" s="35"/>
      <c r="F15" s="35"/>
      <c r="G15" s="35"/>
      <c r="H15" s="35"/>
      <c r="I15" s="110"/>
    </row>
    <row r="16" spans="2:15">
      <c r="B16" s="7">
        <v>7</v>
      </c>
      <c r="C16" s="7"/>
      <c r="D16" s="67"/>
      <c r="E16" s="14"/>
      <c r="F16" s="14"/>
      <c r="G16" s="14"/>
      <c r="H16" s="14"/>
      <c r="I16" s="109"/>
    </row>
    <row r="17" spans="2:14" ht="15.75" thickBot="1">
      <c r="B17" s="7">
        <v>8</v>
      </c>
      <c r="C17" s="7"/>
      <c r="D17" s="211"/>
      <c r="E17" s="212"/>
      <c r="F17" s="11"/>
      <c r="G17" s="11"/>
      <c r="H17" s="10"/>
      <c r="I17" s="107"/>
    </row>
    <row r="18" spans="2:14" ht="16.5" thickTop="1" thickBot="1">
      <c r="B18" s="7">
        <v>9</v>
      </c>
      <c r="C18" s="7"/>
      <c r="D18" s="113" t="s">
        <v>162</v>
      </c>
      <c r="E18" s="17"/>
      <c r="F18" s="17"/>
      <c r="G18" s="18"/>
      <c r="H18" s="18"/>
      <c r="I18" s="108">
        <f>I13</f>
        <v>362979.06</v>
      </c>
    </row>
    <row r="19" spans="2:14">
      <c r="B19" s="7">
        <v>10</v>
      </c>
      <c r="C19" s="7"/>
      <c r="D19" s="15"/>
      <c r="E19" s="44"/>
      <c r="F19" s="14"/>
      <c r="G19" s="15"/>
      <c r="H19" s="15"/>
      <c r="I19" s="41"/>
    </row>
    <row r="20" spans="2:14" ht="15.75" thickBot="1">
      <c r="B20" s="7">
        <v>11</v>
      </c>
      <c r="C20" s="7"/>
      <c r="D20" s="115"/>
      <c r="E20" s="35"/>
      <c r="F20" s="35"/>
      <c r="G20" s="35"/>
      <c r="H20" s="35"/>
      <c r="I20" s="116"/>
    </row>
    <row r="21" spans="2:14">
      <c r="B21" s="7">
        <v>12</v>
      </c>
      <c r="C21" s="7"/>
      <c r="D21" s="213" t="s">
        <v>68</v>
      </c>
      <c r="E21" s="214"/>
      <c r="F21" s="214"/>
      <c r="G21" s="214"/>
      <c r="H21" s="214"/>
      <c r="I21" s="215"/>
      <c r="J21" s="136"/>
      <c r="K21" s="137"/>
      <c r="L21" s="137" t="s">
        <v>70</v>
      </c>
      <c r="M21" s="137"/>
      <c r="N21" s="138"/>
    </row>
    <row r="22" spans="2:14">
      <c r="B22" s="7">
        <v>13</v>
      </c>
      <c r="C22" s="7"/>
      <c r="D22" s="101"/>
      <c r="E22" s="35" t="s">
        <v>161</v>
      </c>
      <c r="F22" s="35"/>
      <c r="G22" s="35"/>
      <c r="H22" s="35"/>
      <c r="I22" s="117"/>
      <c r="J22" s="128"/>
      <c r="L22" s="1" t="s">
        <v>147</v>
      </c>
      <c r="N22" s="129"/>
    </row>
    <row r="23" spans="2:14">
      <c r="B23" s="7">
        <v>14</v>
      </c>
      <c r="C23" s="7"/>
      <c r="D23" s="101"/>
      <c r="E23" s="35"/>
      <c r="F23" s="35"/>
      <c r="G23" s="35"/>
      <c r="H23" s="35"/>
      <c r="I23" s="117"/>
      <c r="J23" s="128"/>
      <c r="N23" s="129"/>
    </row>
    <row r="24" spans="2:14">
      <c r="B24" s="7">
        <v>15</v>
      </c>
      <c r="C24" s="7"/>
      <c r="D24" s="101"/>
      <c r="E24" s="35"/>
      <c r="F24" s="35"/>
      <c r="G24" s="35"/>
      <c r="H24" s="35"/>
      <c r="I24" s="117"/>
      <c r="J24" s="128"/>
      <c r="N24" s="129"/>
    </row>
    <row r="25" spans="2:14">
      <c r="B25" s="7">
        <v>16</v>
      </c>
      <c r="C25" s="7"/>
      <c r="D25" s="101"/>
      <c r="E25" s="35"/>
      <c r="F25" s="35"/>
      <c r="G25" s="35"/>
      <c r="H25" s="35"/>
      <c r="I25" s="117"/>
      <c r="J25" s="128"/>
      <c r="N25" s="129"/>
    </row>
    <row r="26" spans="2:14">
      <c r="B26" s="7">
        <v>17</v>
      </c>
      <c r="C26" s="7"/>
      <c r="D26" s="101"/>
      <c r="E26" s="35"/>
      <c r="F26" s="35"/>
      <c r="G26" s="35"/>
      <c r="H26" s="35"/>
      <c r="I26" s="117"/>
      <c r="J26" s="128"/>
      <c r="N26" s="129"/>
    </row>
    <row r="27" spans="2:14">
      <c r="B27" s="7">
        <v>18</v>
      </c>
      <c r="C27" s="7"/>
      <c r="D27" s="101"/>
      <c r="E27" s="35"/>
      <c r="F27" s="35"/>
      <c r="G27" s="35"/>
      <c r="H27" s="35"/>
      <c r="I27" s="117"/>
      <c r="J27" s="128"/>
      <c r="N27" s="129"/>
    </row>
    <row r="28" spans="2:14">
      <c r="B28" s="7">
        <v>19</v>
      </c>
      <c r="C28" s="7"/>
      <c r="D28" s="101"/>
      <c r="E28" s="35"/>
      <c r="F28" s="35"/>
      <c r="G28" s="35"/>
      <c r="H28" s="35"/>
      <c r="I28" s="117"/>
      <c r="J28" s="128"/>
      <c r="N28" s="129"/>
    </row>
    <row r="29" spans="2:14">
      <c r="B29" s="7">
        <v>20</v>
      </c>
      <c r="C29" s="7"/>
      <c r="D29" s="101"/>
      <c r="E29" s="35"/>
      <c r="F29" s="35"/>
      <c r="G29" s="35"/>
      <c r="H29" s="35"/>
      <c r="I29" s="121"/>
      <c r="J29" s="128"/>
      <c r="N29" s="129"/>
    </row>
    <row r="30" spans="2:14">
      <c r="B30" s="7">
        <v>21</v>
      </c>
      <c r="C30" s="7"/>
      <c r="D30" s="34"/>
      <c r="E30" s="35"/>
      <c r="F30" s="35"/>
      <c r="G30" s="35"/>
      <c r="H30" s="35"/>
      <c r="I30" s="122"/>
      <c r="J30" s="128"/>
      <c r="N30" s="129"/>
    </row>
    <row r="31" spans="2:14">
      <c r="B31" s="7">
        <v>22</v>
      </c>
      <c r="C31" s="7"/>
      <c r="D31" s="101"/>
      <c r="E31" s="35"/>
      <c r="F31" s="35"/>
      <c r="G31" s="35"/>
      <c r="H31" s="35"/>
      <c r="I31" s="123"/>
      <c r="J31" s="128"/>
      <c r="N31" s="129"/>
    </row>
    <row r="32" spans="2:14">
      <c r="B32" s="7">
        <v>23</v>
      </c>
      <c r="C32" s="7"/>
      <c r="D32" s="101"/>
      <c r="E32" s="35"/>
      <c r="F32" s="35"/>
      <c r="G32" s="35"/>
      <c r="H32" s="35"/>
      <c r="I32" s="123"/>
      <c r="J32" s="128"/>
      <c r="N32" s="129"/>
    </row>
    <row r="33" spans="2:14">
      <c r="B33" s="7">
        <v>24</v>
      </c>
      <c r="C33" s="7"/>
      <c r="D33" s="101"/>
      <c r="E33" s="35"/>
      <c r="F33" s="35"/>
      <c r="G33" s="35"/>
      <c r="H33" s="35"/>
      <c r="I33" s="123"/>
      <c r="J33" s="128"/>
      <c r="N33" s="129"/>
    </row>
    <row r="34" spans="2:14">
      <c r="B34" s="7">
        <v>25</v>
      </c>
      <c r="C34" s="7"/>
      <c r="D34" s="101"/>
      <c r="E34" s="35"/>
      <c r="F34" s="35"/>
      <c r="G34" s="35"/>
      <c r="H34" s="35"/>
      <c r="I34" s="123"/>
      <c r="J34" s="128"/>
      <c r="N34" s="129"/>
    </row>
    <row r="35" spans="2:14">
      <c r="B35" s="7">
        <v>26</v>
      </c>
      <c r="C35" s="7"/>
      <c r="D35" s="101"/>
      <c r="E35" s="35"/>
      <c r="F35" s="35"/>
      <c r="G35" s="35"/>
      <c r="H35" s="35"/>
      <c r="I35" s="123"/>
      <c r="J35" s="128"/>
      <c r="N35" s="129"/>
    </row>
    <row r="36" spans="2:14">
      <c r="B36" s="7">
        <v>27</v>
      </c>
      <c r="C36" s="7"/>
      <c r="D36" s="101"/>
      <c r="E36" s="35"/>
      <c r="F36" s="35"/>
      <c r="G36" s="35"/>
      <c r="H36" s="35"/>
      <c r="I36" s="123"/>
      <c r="J36" s="128"/>
      <c r="N36" s="129"/>
    </row>
    <row r="37" spans="2:14">
      <c r="B37" s="7">
        <v>28</v>
      </c>
      <c r="C37" s="7"/>
      <c r="D37" s="101"/>
      <c r="E37" s="35"/>
      <c r="F37" s="35"/>
      <c r="G37" s="35"/>
      <c r="H37" s="35"/>
      <c r="I37" s="123"/>
      <c r="J37" s="128"/>
      <c r="N37" s="129"/>
    </row>
    <row r="38" spans="2:14" ht="15.75" thickBot="1">
      <c r="B38" s="7">
        <v>29</v>
      </c>
      <c r="C38" s="7"/>
      <c r="D38" s="101"/>
      <c r="E38" s="14"/>
      <c r="F38" s="14"/>
      <c r="G38" s="78"/>
      <c r="H38" s="15"/>
      <c r="I38" s="124"/>
      <c r="J38" s="131"/>
      <c r="K38" s="132"/>
      <c r="L38" s="132"/>
      <c r="M38" s="132"/>
      <c r="N38" s="133"/>
    </row>
    <row r="39" spans="2:14">
      <c r="B39" s="7">
        <v>30</v>
      </c>
      <c r="C39" s="7"/>
      <c r="D39" s="101"/>
      <c r="E39" s="14"/>
      <c r="F39" s="14"/>
      <c r="G39" s="15"/>
      <c r="H39" s="15"/>
      <c r="I39" s="124"/>
      <c r="J39" s="128"/>
      <c r="N39" s="129"/>
    </row>
    <row r="40" spans="2:14">
      <c r="B40" s="7">
        <v>31</v>
      </c>
      <c r="C40" s="7"/>
      <c r="D40" s="101"/>
      <c r="E40" s="14"/>
      <c r="F40" s="14"/>
      <c r="G40" s="15"/>
      <c r="H40" s="15"/>
      <c r="I40" s="124"/>
      <c r="J40" s="128"/>
      <c r="N40" s="129"/>
    </row>
    <row r="41" spans="2:14">
      <c r="B41" s="7">
        <v>32</v>
      </c>
      <c r="C41" s="7"/>
      <c r="D41" s="101"/>
      <c r="E41" s="14"/>
      <c r="F41" s="14"/>
      <c r="G41" s="15"/>
      <c r="H41" s="15"/>
      <c r="I41" s="124"/>
      <c r="J41" s="128"/>
      <c r="N41" s="129"/>
    </row>
    <row r="42" spans="2:14">
      <c r="B42" s="7">
        <v>33</v>
      </c>
      <c r="C42" s="7"/>
      <c r="D42" s="101"/>
      <c r="E42" s="206"/>
      <c r="F42" s="206"/>
      <c r="G42" s="206"/>
      <c r="H42" s="10"/>
      <c r="I42" s="124"/>
      <c r="J42" s="128"/>
      <c r="N42" s="129"/>
    </row>
    <row r="43" spans="2:14">
      <c r="B43" s="7">
        <v>34</v>
      </c>
      <c r="C43" s="7"/>
      <c r="D43" s="101"/>
      <c r="E43" s="84"/>
      <c r="F43" s="84"/>
      <c r="G43" s="84"/>
      <c r="H43" s="10"/>
      <c r="I43" s="124"/>
      <c r="J43" s="128"/>
      <c r="N43" s="129"/>
    </row>
    <row r="44" spans="2:14">
      <c r="B44" s="7">
        <v>35</v>
      </c>
      <c r="C44" s="7"/>
      <c r="D44" s="101"/>
      <c r="E44" s="84"/>
      <c r="F44" s="84"/>
      <c r="G44" s="84"/>
      <c r="H44" s="10"/>
      <c r="I44" s="124"/>
      <c r="J44" s="128"/>
      <c r="N44" s="129"/>
    </row>
    <row r="45" spans="2:14">
      <c r="B45" s="7">
        <v>36</v>
      </c>
      <c r="C45" s="7"/>
      <c r="D45" s="125"/>
      <c r="E45" s="14"/>
      <c r="F45" s="14"/>
      <c r="G45" s="15"/>
      <c r="H45" s="15"/>
      <c r="I45" s="126"/>
      <c r="J45" s="128"/>
      <c r="N45" s="129"/>
    </row>
    <row r="46" spans="2:14">
      <c r="B46" s="7">
        <v>37</v>
      </c>
      <c r="C46" s="7"/>
      <c r="D46" s="13"/>
      <c r="E46" s="44"/>
      <c r="F46" s="14"/>
      <c r="G46" s="15"/>
      <c r="H46" s="15"/>
      <c r="I46" s="38"/>
      <c r="J46" s="128"/>
      <c r="N46" s="129"/>
    </row>
    <row r="47" spans="2:14">
      <c r="B47" s="7">
        <v>38</v>
      </c>
      <c r="C47" s="7"/>
      <c r="D47" s="20"/>
      <c r="E47" s="6"/>
      <c r="F47" s="6"/>
      <c r="G47" s="6"/>
      <c r="H47" s="6"/>
      <c r="I47" s="12"/>
      <c r="J47" s="128"/>
      <c r="N47" s="129"/>
    </row>
    <row r="48" spans="2:14">
      <c r="B48" s="7">
        <v>39</v>
      </c>
      <c r="C48" s="7"/>
      <c r="D48" s="20"/>
      <c r="E48" s="6"/>
      <c r="F48" s="6"/>
      <c r="G48" s="6"/>
      <c r="H48" s="6"/>
      <c r="I48" s="12"/>
      <c r="J48" s="128"/>
      <c r="N48" s="129"/>
    </row>
    <row r="49" spans="2:14">
      <c r="B49" s="7">
        <v>40</v>
      </c>
      <c r="C49" s="7"/>
      <c r="D49" s="128"/>
      <c r="I49" s="129"/>
      <c r="J49" s="128"/>
      <c r="N49" s="129"/>
    </row>
    <row r="50" spans="2:14">
      <c r="B50" s="7">
        <v>41</v>
      </c>
      <c r="C50" s="7"/>
      <c r="D50" s="130"/>
      <c r="E50" s="207"/>
      <c r="F50" s="207"/>
      <c r="G50" s="207"/>
      <c r="H50" s="207"/>
      <c r="I50" s="208"/>
      <c r="J50" s="128"/>
      <c r="N50" s="129"/>
    </row>
    <row r="51" spans="2:14">
      <c r="B51" s="7">
        <v>42</v>
      </c>
      <c r="C51" s="7"/>
      <c r="D51" s="128"/>
      <c r="I51" s="129"/>
      <c r="J51" s="128"/>
      <c r="N51" s="129"/>
    </row>
    <row r="52" spans="2:14">
      <c r="B52" s="7">
        <v>43</v>
      </c>
      <c r="C52" s="7"/>
      <c r="D52" s="128"/>
      <c r="I52" s="129"/>
      <c r="J52" s="128"/>
      <c r="N52" s="129"/>
    </row>
    <row r="53" spans="2:14">
      <c r="B53" s="7">
        <v>44</v>
      </c>
      <c r="C53" s="7"/>
      <c r="D53" s="128"/>
      <c r="I53" s="129"/>
      <c r="J53" s="128"/>
      <c r="N53" s="129"/>
    </row>
    <row r="54" spans="2:14">
      <c r="B54" s="7">
        <v>45</v>
      </c>
      <c r="C54" s="7"/>
      <c r="D54" s="128"/>
      <c r="I54" s="129"/>
      <c r="J54" s="128"/>
      <c r="N54" s="129"/>
    </row>
    <row r="55" spans="2:14">
      <c r="B55" s="7">
        <v>46</v>
      </c>
      <c r="C55" s="7"/>
      <c r="D55" s="128"/>
      <c r="I55" s="129"/>
      <c r="J55" s="128"/>
      <c r="N55" s="129"/>
    </row>
    <row r="56" spans="2:14">
      <c r="B56" s="7">
        <v>47</v>
      </c>
      <c r="C56" s="7"/>
      <c r="D56" s="128"/>
      <c r="I56" s="129"/>
      <c r="J56" s="128"/>
      <c r="N56" s="129"/>
    </row>
    <row r="57" spans="2:14">
      <c r="B57" s="7">
        <v>48</v>
      </c>
      <c r="C57" s="7"/>
      <c r="D57" s="128"/>
      <c r="I57" s="129"/>
      <c r="J57" s="128"/>
      <c r="N57" s="129"/>
    </row>
    <row r="58" spans="2:14">
      <c r="B58" s="7">
        <v>49</v>
      </c>
      <c r="C58" s="7"/>
      <c r="D58" s="128"/>
      <c r="I58" s="129"/>
      <c r="J58" s="128"/>
      <c r="N58" s="129"/>
    </row>
    <row r="59" spans="2:14">
      <c r="B59" s="7">
        <v>50</v>
      </c>
      <c r="C59" s="7"/>
      <c r="D59" s="128"/>
      <c r="I59" s="129"/>
      <c r="J59" s="128"/>
      <c r="N59" s="129"/>
    </row>
    <row r="60" spans="2:14">
      <c r="B60" s="7">
        <v>51</v>
      </c>
      <c r="C60" s="7"/>
      <c r="D60" s="128"/>
      <c r="I60" s="129"/>
      <c r="J60" s="128"/>
      <c r="N60" s="129"/>
    </row>
    <row r="61" spans="2:14">
      <c r="B61" s="7">
        <v>52</v>
      </c>
      <c r="C61" s="7"/>
      <c r="D61" s="128"/>
      <c r="I61" s="129"/>
      <c r="J61" s="128"/>
      <c r="N61" s="129"/>
    </row>
    <row r="62" spans="2:14">
      <c r="B62" s="7">
        <v>53</v>
      </c>
      <c r="C62" s="7"/>
      <c r="D62" s="128"/>
      <c r="I62" s="129"/>
      <c r="J62" s="128"/>
      <c r="N62" s="129"/>
    </row>
    <row r="63" spans="2:14">
      <c r="B63" s="7">
        <v>54</v>
      </c>
      <c r="C63" s="7"/>
      <c r="D63" s="128"/>
      <c r="I63" s="129"/>
      <c r="J63" s="128"/>
      <c r="N63" s="129"/>
    </row>
    <row r="64" spans="2:14" ht="15" customHeight="1">
      <c r="B64" s="7">
        <v>55</v>
      </c>
      <c r="C64" s="7"/>
      <c r="D64" s="128"/>
      <c r="I64" s="129"/>
      <c r="J64" s="128"/>
      <c r="N64" s="129"/>
    </row>
    <row r="65" spans="2:14" ht="17.25" customHeight="1">
      <c r="B65" s="7">
        <v>56</v>
      </c>
      <c r="C65" s="7"/>
      <c r="D65" s="128"/>
      <c r="I65" s="129"/>
      <c r="J65" s="128"/>
      <c r="N65" s="129"/>
    </row>
    <row r="66" spans="2:14" ht="16.5" customHeight="1">
      <c r="B66" s="7"/>
      <c r="C66" s="7"/>
      <c r="D66" s="128"/>
      <c r="I66" s="129"/>
      <c r="J66" s="128"/>
      <c r="N66" s="129"/>
    </row>
    <row r="67" spans="2:14" ht="15.75" customHeight="1">
      <c r="B67" s="7"/>
      <c r="C67" s="7"/>
      <c r="D67" s="128"/>
      <c r="I67" s="129"/>
      <c r="J67" s="128"/>
      <c r="N67" s="129"/>
    </row>
    <row r="68" spans="2:14" ht="15.75" customHeight="1">
      <c r="B68" s="7"/>
      <c r="C68" s="7"/>
      <c r="D68" s="128"/>
      <c r="I68" s="129"/>
      <c r="J68" s="128"/>
      <c r="N68" s="129"/>
    </row>
    <row r="69" spans="2:14" ht="15.75" customHeight="1">
      <c r="B69" s="7"/>
      <c r="C69" s="7"/>
      <c r="D69" s="128"/>
      <c r="I69" s="129"/>
      <c r="J69" s="128"/>
      <c r="N69" s="129"/>
    </row>
    <row r="70" spans="2:14">
      <c r="B70" s="7"/>
      <c r="C70" s="7"/>
      <c r="D70" s="128"/>
      <c r="I70" s="129"/>
      <c r="J70" s="128"/>
      <c r="N70" s="129"/>
    </row>
    <row r="71" spans="2:14">
      <c r="B71" s="7"/>
      <c r="C71" s="7"/>
      <c r="D71" s="128"/>
      <c r="I71" s="129"/>
      <c r="J71" s="128"/>
      <c r="N71" s="129"/>
    </row>
    <row r="72" spans="2:14">
      <c r="B72" s="7"/>
      <c r="C72" s="7"/>
      <c r="D72" s="128"/>
      <c r="I72" s="129"/>
      <c r="J72" s="128"/>
      <c r="N72" s="129"/>
    </row>
    <row r="73" spans="2:14">
      <c r="B73" s="7"/>
      <c r="C73" s="7"/>
      <c r="D73" s="128"/>
      <c r="I73" s="129"/>
      <c r="J73" s="128"/>
      <c r="N73" s="129"/>
    </row>
    <row r="74" spans="2:14">
      <c r="B74" s="7"/>
      <c r="C74" s="7"/>
      <c r="D74" s="128"/>
      <c r="I74" s="129"/>
      <c r="J74" s="128"/>
      <c r="N74" s="129"/>
    </row>
    <row r="75" spans="2:14">
      <c r="B75" s="7"/>
      <c r="C75" s="7"/>
      <c r="D75" s="128"/>
      <c r="I75" s="129"/>
      <c r="J75" s="128"/>
      <c r="N75" s="129"/>
    </row>
    <row r="76" spans="2:14">
      <c r="B76" s="7"/>
      <c r="C76" s="7"/>
      <c r="D76" s="128"/>
      <c r="I76" s="129"/>
      <c r="J76" s="128"/>
      <c r="N76" s="129"/>
    </row>
    <row r="77" spans="2:14">
      <c r="B77" s="7"/>
      <c r="C77" s="7"/>
      <c r="D77" s="128"/>
      <c r="I77" s="129"/>
      <c r="J77" s="128"/>
      <c r="N77" s="129"/>
    </row>
    <row r="78" spans="2:14">
      <c r="B78" s="7"/>
      <c r="C78" s="7"/>
      <c r="D78" s="128"/>
      <c r="I78" s="129"/>
      <c r="J78" s="128"/>
      <c r="N78" s="129"/>
    </row>
    <row r="79" spans="2:14">
      <c r="B79" s="7"/>
      <c r="C79" s="7"/>
      <c r="D79" s="128"/>
      <c r="I79" s="129"/>
      <c r="J79" s="128"/>
      <c r="N79" s="129"/>
    </row>
    <row r="80" spans="2:14">
      <c r="B80" s="7"/>
      <c r="C80" s="7"/>
      <c r="D80" s="128"/>
      <c r="I80" s="129"/>
      <c r="J80" s="128"/>
      <c r="N80" s="129"/>
    </row>
    <row r="81" spans="2:14">
      <c r="B81" s="7"/>
      <c r="C81" s="7"/>
      <c r="D81" s="128"/>
      <c r="I81" s="129"/>
      <c r="J81" s="128"/>
      <c r="N81" s="129"/>
    </row>
    <row r="82" spans="2:14">
      <c r="B82" s="7"/>
      <c r="C82" s="7"/>
      <c r="D82" s="128"/>
      <c r="I82" s="129"/>
      <c r="J82" s="128"/>
      <c r="N82" s="129"/>
    </row>
    <row r="83" spans="2:14">
      <c r="B83" s="7"/>
      <c r="C83" s="7"/>
      <c r="D83" s="128"/>
      <c r="I83" s="129"/>
      <c r="J83" s="128"/>
      <c r="N83" s="129"/>
    </row>
    <row r="84" spans="2:14">
      <c r="B84" s="7"/>
      <c r="C84" s="7"/>
      <c r="D84" s="128"/>
      <c r="I84" s="129"/>
      <c r="J84" s="128"/>
      <c r="N84" s="129"/>
    </row>
    <row r="85" spans="2:14">
      <c r="B85" s="7"/>
      <c r="C85" s="6"/>
      <c r="D85" s="128"/>
      <c r="I85" s="129"/>
      <c r="J85" s="128"/>
      <c r="N85" s="129"/>
    </row>
    <row r="86" spans="2:14" ht="15.75" thickBot="1">
      <c r="B86" s="7"/>
      <c r="C86" s="6"/>
      <c r="D86" s="131"/>
      <c r="E86" s="132"/>
      <c r="F86" s="132"/>
      <c r="G86" s="132"/>
      <c r="H86" s="132"/>
      <c r="I86" s="133"/>
      <c r="J86" s="131"/>
      <c r="K86" s="132"/>
      <c r="L86" s="132"/>
      <c r="M86" s="132"/>
      <c r="N86" s="133"/>
    </row>
    <row r="87" spans="2:14">
      <c r="B87" s="6"/>
      <c r="C87" s="6"/>
    </row>
    <row r="88" spans="2:14">
      <c r="B88" s="6"/>
      <c r="C88" s="6"/>
    </row>
    <row r="89" spans="2:14">
      <c r="B89" s="6"/>
      <c r="C89" s="6"/>
    </row>
    <row r="90" spans="2:14">
      <c r="B90" s="6"/>
      <c r="C90" s="6"/>
    </row>
    <row r="91" spans="2:14">
      <c r="B91" s="6"/>
      <c r="C91" s="6"/>
    </row>
    <row r="92" spans="2:14">
      <c r="B92" s="6"/>
      <c r="C92" s="6"/>
    </row>
    <row r="93" spans="2:14">
      <c r="B93" s="6"/>
      <c r="C93" s="6"/>
    </row>
    <row r="94" spans="2:14">
      <c r="B94" s="6"/>
      <c r="C94" s="6"/>
    </row>
    <row r="95" spans="2:14">
      <c r="B95" s="6"/>
      <c r="C95" s="6"/>
    </row>
    <row r="96" spans="2:14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</sheetData>
  <mergeCells count="10">
    <mergeCell ref="E50:I50"/>
    <mergeCell ref="B2:E2"/>
    <mergeCell ref="H2:J2"/>
    <mergeCell ref="B3:E3"/>
    <mergeCell ref="H3:J3"/>
    <mergeCell ref="D10:I10"/>
    <mergeCell ref="D11:I11"/>
    <mergeCell ref="D17:E17"/>
    <mergeCell ref="D21:I21"/>
    <mergeCell ref="E42:G42"/>
  </mergeCells>
  <pageMargins left="0.7" right="0.7" top="0.75" bottom="0.75" header="0.3" footer="0.3"/>
  <pageSetup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3491-E4AD-4D78-8406-B581938355FA}">
  <sheetPr>
    <pageSetUpPr fitToPage="1"/>
  </sheetPr>
  <dimension ref="B2:O116"/>
  <sheetViews>
    <sheetView showGridLines="0" topLeftCell="C1" workbookViewId="0">
      <selection activeCell="H2" sqref="H2:J2"/>
    </sheetView>
  </sheetViews>
  <sheetFormatPr defaultColWidth="8.85546875" defaultRowHeight="15"/>
  <cols>
    <col min="1" max="1" width="8.85546875" style="1"/>
    <col min="2" max="2" width="15.7109375" style="1" customWidth="1"/>
    <col min="3" max="3" width="2.85546875" style="1" customWidth="1"/>
    <col min="4" max="4" width="15.42578125" style="1" bestFit="1" customWidth="1"/>
    <col min="5" max="5" width="35.140625" style="1" customWidth="1"/>
    <col min="6" max="6" width="2.28515625" style="1" customWidth="1"/>
    <col min="7" max="7" width="16.85546875" style="1" customWidth="1"/>
    <col min="8" max="8" width="7" style="1" customWidth="1"/>
    <col min="9" max="9" width="14.28515625" style="1" customWidth="1"/>
    <col min="10" max="10" width="9.5703125" style="1" bestFit="1" customWidth="1"/>
    <col min="11" max="11" width="8.85546875" style="1"/>
    <col min="12" max="12" width="18.42578125" style="1" bestFit="1" customWidth="1"/>
    <col min="13" max="13" width="28.5703125" style="1" bestFit="1" customWidth="1"/>
    <col min="14" max="14" width="12.28515625" style="1" bestFit="1" customWidth="1"/>
    <col min="15" max="15" width="8" style="1" bestFit="1" customWidth="1"/>
    <col min="16" max="16384" width="8.85546875" style="1"/>
  </cols>
  <sheetData>
    <row r="2" spans="2:15">
      <c r="B2" s="200" t="s">
        <v>4</v>
      </c>
      <c r="C2" s="200"/>
      <c r="D2" s="200"/>
      <c r="E2" s="200"/>
      <c r="H2" s="200" t="s">
        <v>148</v>
      </c>
      <c r="I2" s="200"/>
      <c r="J2" s="200"/>
      <c r="K2" s="31"/>
      <c r="M2" s="2"/>
      <c r="N2" s="30"/>
      <c r="O2" s="30"/>
    </row>
    <row r="3" spans="2:15">
      <c r="B3" s="200" t="s">
        <v>155</v>
      </c>
      <c r="C3" s="200"/>
      <c r="D3" s="200"/>
      <c r="E3" s="200"/>
      <c r="H3" s="200" t="s">
        <v>24</v>
      </c>
      <c r="I3" s="200"/>
      <c r="J3" s="200"/>
      <c r="K3" s="31"/>
      <c r="M3" s="2"/>
      <c r="N3" s="30"/>
      <c r="O3" s="30"/>
    </row>
    <row r="4" spans="2:15">
      <c r="C4" s="3"/>
      <c r="D4" s="2"/>
      <c r="G4" s="32"/>
      <c r="H4" s="32" t="s">
        <v>20</v>
      </c>
      <c r="I4" s="32"/>
      <c r="J4" s="32"/>
      <c r="K4" s="32"/>
      <c r="L4" s="32"/>
      <c r="O4" s="2"/>
    </row>
    <row r="5" spans="2:15">
      <c r="C5" s="3"/>
      <c r="D5" s="4"/>
      <c r="G5" s="32"/>
      <c r="H5" s="32"/>
      <c r="I5" s="32"/>
      <c r="J5" s="32"/>
      <c r="K5" s="32"/>
      <c r="L5" s="32"/>
      <c r="O5" s="2"/>
    </row>
    <row r="6" spans="2:15">
      <c r="C6" s="3"/>
      <c r="D6" s="4"/>
      <c r="G6" s="32"/>
      <c r="H6" s="32"/>
      <c r="I6" s="32"/>
      <c r="J6" s="32"/>
      <c r="K6" s="32"/>
      <c r="L6" s="32"/>
      <c r="O6" s="2"/>
    </row>
    <row r="7" spans="2:15">
      <c r="C7" s="3"/>
      <c r="D7" s="4"/>
      <c r="G7" s="32"/>
      <c r="H7" s="32"/>
      <c r="I7" s="32"/>
      <c r="J7" s="32"/>
      <c r="K7" s="32"/>
      <c r="L7" s="32"/>
      <c r="O7" s="2"/>
    </row>
    <row r="8" spans="2:15">
      <c r="B8" s="42" t="s">
        <v>19</v>
      </c>
      <c r="C8" s="3"/>
      <c r="D8" s="4"/>
      <c r="G8" s="32"/>
      <c r="H8" s="32"/>
      <c r="I8" s="32"/>
      <c r="J8" s="32"/>
      <c r="K8" s="32"/>
      <c r="L8" s="32"/>
      <c r="O8" s="2"/>
    </row>
    <row r="9" spans="2:15" ht="15.75" thickBot="1">
      <c r="B9" s="6"/>
      <c r="C9" s="6"/>
    </row>
    <row r="10" spans="2:15">
      <c r="B10" s="7">
        <v>1</v>
      </c>
      <c r="C10" s="7"/>
      <c r="D10" s="201" t="s">
        <v>15</v>
      </c>
      <c r="E10" s="202"/>
      <c r="F10" s="202"/>
      <c r="G10" s="202"/>
      <c r="H10" s="202"/>
      <c r="I10" s="203"/>
    </row>
    <row r="11" spans="2:15">
      <c r="B11" s="7">
        <v>2</v>
      </c>
      <c r="C11" s="7"/>
      <c r="D11" s="197" t="s">
        <v>62</v>
      </c>
      <c r="E11" s="198"/>
      <c r="F11" s="198"/>
      <c r="G11" s="198"/>
      <c r="H11" s="198"/>
      <c r="I11" s="199"/>
    </row>
    <row r="12" spans="2:15">
      <c r="B12" s="7">
        <v>3</v>
      </c>
      <c r="C12" s="7"/>
      <c r="D12" s="20" t="s">
        <v>56</v>
      </c>
      <c r="E12" s="6"/>
      <c r="F12" s="5"/>
      <c r="G12" s="5"/>
      <c r="H12" s="5"/>
      <c r="I12" s="80">
        <f>I42</f>
        <v>126081.60999999999</v>
      </c>
    </row>
    <row r="13" spans="2:15">
      <c r="B13" s="7">
        <v>4</v>
      </c>
      <c r="C13" s="7"/>
      <c r="D13" s="79" t="s">
        <v>57</v>
      </c>
      <c r="E13" s="35"/>
      <c r="F13" s="6"/>
      <c r="G13" s="6"/>
      <c r="H13" s="6"/>
      <c r="I13" s="80">
        <f>I58</f>
        <v>178281.70999999996</v>
      </c>
    </row>
    <row r="14" spans="2:15">
      <c r="B14" s="7">
        <v>5</v>
      </c>
      <c r="C14" s="7"/>
      <c r="D14" s="112" t="s">
        <v>58</v>
      </c>
      <c r="E14" s="6"/>
      <c r="F14" s="6"/>
      <c r="G14" s="6"/>
      <c r="H14" s="6"/>
      <c r="I14" s="111">
        <f>SUM(I12:I13)</f>
        <v>304363.31999999995</v>
      </c>
    </row>
    <row r="15" spans="2:15">
      <c r="B15" s="7">
        <v>6</v>
      </c>
      <c r="C15" s="7"/>
      <c r="D15" s="79" t="s">
        <v>59</v>
      </c>
      <c r="E15" s="35"/>
      <c r="F15" s="35"/>
      <c r="G15" s="35"/>
      <c r="H15" s="35"/>
      <c r="I15" s="110">
        <f>I41</f>
        <v>229018.23999999999</v>
      </c>
    </row>
    <row r="16" spans="2:15">
      <c r="B16" s="7">
        <v>7</v>
      </c>
      <c r="C16" s="7"/>
      <c r="D16" s="67" t="s">
        <v>60</v>
      </c>
      <c r="E16" s="14"/>
      <c r="F16" s="14"/>
      <c r="G16" s="14"/>
      <c r="H16" s="14"/>
      <c r="I16" s="109">
        <f>I57</f>
        <v>214012.88</v>
      </c>
    </row>
    <row r="17" spans="2:9" ht="15.75" thickBot="1">
      <c r="B17" s="7">
        <v>8</v>
      </c>
      <c r="C17" s="7"/>
      <c r="D17" s="211" t="s">
        <v>63</v>
      </c>
      <c r="E17" s="212"/>
      <c r="F17" s="11"/>
      <c r="G17" s="11"/>
      <c r="H17" s="10"/>
      <c r="I17" s="107">
        <f>SUM(I15:I16)</f>
        <v>443031.12</v>
      </c>
    </row>
    <row r="18" spans="2:9" ht="16.5" thickTop="1" thickBot="1">
      <c r="B18" s="7">
        <v>9</v>
      </c>
      <c r="C18" s="7"/>
      <c r="D18" s="113" t="s">
        <v>74</v>
      </c>
      <c r="E18" s="17"/>
      <c r="F18" s="17"/>
      <c r="G18" s="18"/>
      <c r="H18" s="18"/>
      <c r="I18" s="108">
        <f>I17-I14</f>
        <v>138667.80000000005</v>
      </c>
    </row>
    <row r="19" spans="2:9">
      <c r="B19" s="7">
        <v>10</v>
      </c>
      <c r="C19" s="7"/>
      <c r="D19" s="15"/>
      <c r="E19" s="44"/>
      <c r="F19" s="14"/>
      <c r="G19" s="15"/>
      <c r="H19" s="15"/>
      <c r="I19" s="41"/>
    </row>
    <row r="20" spans="2:9">
      <c r="B20" s="7">
        <v>11</v>
      </c>
      <c r="C20" s="7"/>
      <c r="D20" s="15"/>
      <c r="E20" s="14"/>
      <c r="F20" s="14"/>
      <c r="G20" s="15"/>
      <c r="H20" s="15"/>
      <c r="I20" s="41"/>
    </row>
    <row r="21" spans="2:9" ht="15.75" thickBot="1">
      <c r="B21" s="7">
        <v>12</v>
      </c>
      <c r="C21" s="7"/>
      <c r="D21" s="15"/>
      <c r="E21" s="14"/>
      <c r="F21" s="14"/>
      <c r="G21" s="15"/>
      <c r="H21" s="15"/>
      <c r="I21" s="41"/>
    </row>
    <row r="22" spans="2:9">
      <c r="B22" s="7">
        <v>13</v>
      </c>
      <c r="C22" s="7"/>
      <c r="D22" s="201" t="s">
        <v>16</v>
      </c>
      <c r="E22" s="202"/>
      <c r="F22" s="202"/>
      <c r="G22" s="202"/>
      <c r="H22" s="202"/>
      <c r="I22" s="203"/>
    </row>
    <row r="23" spans="2:9">
      <c r="B23" s="7">
        <v>14</v>
      </c>
      <c r="C23" s="7"/>
      <c r="D23" s="197" t="s">
        <v>51</v>
      </c>
      <c r="E23" s="198"/>
      <c r="F23" s="198"/>
      <c r="G23" s="198"/>
      <c r="H23" s="198"/>
      <c r="I23" s="199"/>
    </row>
    <row r="24" spans="2:9">
      <c r="B24" s="7">
        <v>15</v>
      </c>
      <c r="C24" s="7"/>
      <c r="D24" s="8"/>
      <c r="E24" s="5"/>
      <c r="F24" s="5"/>
      <c r="G24" s="5"/>
      <c r="H24" s="5"/>
      <c r="I24" s="21"/>
    </row>
    <row r="25" spans="2:9">
      <c r="B25" s="7">
        <v>16</v>
      </c>
      <c r="C25" s="7"/>
      <c r="D25" s="8"/>
      <c r="E25" s="5"/>
      <c r="F25" s="5"/>
      <c r="G25" s="5"/>
      <c r="H25" s="5"/>
      <c r="I25" s="21"/>
    </row>
    <row r="26" spans="2:9">
      <c r="B26" s="7">
        <v>17</v>
      </c>
      <c r="C26" s="7"/>
      <c r="D26" s="9" t="s">
        <v>6</v>
      </c>
      <c r="E26" s="10" t="s">
        <v>7</v>
      </c>
      <c r="F26" s="10"/>
      <c r="G26" s="10" t="s">
        <v>8</v>
      </c>
      <c r="H26" s="10"/>
      <c r="I26" s="33" t="s">
        <v>9</v>
      </c>
    </row>
    <row r="27" spans="2:9">
      <c r="B27" s="7">
        <v>18</v>
      </c>
      <c r="C27" s="7"/>
      <c r="D27" s="94"/>
      <c r="E27" s="95" t="s">
        <v>53</v>
      </c>
      <c r="F27" s="95"/>
      <c r="G27" s="95"/>
      <c r="H27" s="95"/>
      <c r="I27" s="96"/>
    </row>
    <row r="28" spans="2:9">
      <c r="B28" s="7">
        <v>19</v>
      </c>
      <c r="C28" s="7"/>
      <c r="D28" s="90">
        <v>44384</v>
      </c>
      <c r="E28" s="35" t="s">
        <v>72</v>
      </c>
      <c r="F28" s="35"/>
      <c r="G28" s="35"/>
      <c r="H28" s="35"/>
      <c r="I28" s="97">
        <v>6333.22</v>
      </c>
    </row>
    <row r="29" spans="2:9">
      <c r="B29" s="7">
        <v>20</v>
      </c>
      <c r="C29" s="7"/>
      <c r="D29" s="90">
        <v>44415</v>
      </c>
      <c r="E29" s="35" t="s">
        <v>72</v>
      </c>
      <c r="F29" s="35"/>
      <c r="G29" s="35"/>
      <c r="H29" s="35"/>
      <c r="I29" s="97">
        <v>5671.88</v>
      </c>
    </row>
    <row r="30" spans="2:9">
      <c r="B30" s="7">
        <v>20</v>
      </c>
      <c r="C30" s="7"/>
      <c r="D30" s="90">
        <v>44443</v>
      </c>
      <c r="E30" s="35" t="s">
        <v>72</v>
      </c>
      <c r="F30" s="35"/>
      <c r="G30" s="35"/>
      <c r="H30" s="35"/>
      <c r="I30" s="97">
        <v>17874.37</v>
      </c>
    </row>
    <row r="31" spans="2:9">
      <c r="B31" s="7">
        <v>21</v>
      </c>
      <c r="C31" s="7"/>
      <c r="D31" s="90">
        <v>44474</v>
      </c>
      <c r="E31" s="35" t="s">
        <v>72</v>
      </c>
      <c r="F31" s="35"/>
      <c r="G31" s="35"/>
      <c r="H31" s="35"/>
      <c r="I31" s="97">
        <v>12106.2</v>
      </c>
    </row>
    <row r="32" spans="2:9">
      <c r="B32" s="7">
        <v>22</v>
      </c>
      <c r="C32" s="7"/>
      <c r="D32" s="90">
        <v>44502</v>
      </c>
      <c r="E32" s="35" t="s">
        <v>72</v>
      </c>
      <c r="F32" s="35"/>
      <c r="G32" s="35"/>
      <c r="H32" s="35"/>
      <c r="I32" s="97">
        <v>33958.94</v>
      </c>
    </row>
    <row r="33" spans="2:9">
      <c r="B33" s="7">
        <v>23</v>
      </c>
      <c r="C33" s="7"/>
      <c r="D33" s="90">
        <v>44540</v>
      </c>
      <c r="E33" s="35" t="s">
        <v>72</v>
      </c>
      <c r="F33" s="35"/>
      <c r="G33" s="35"/>
      <c r="H33" s="35"/>
      <c r="I33" s="97">
        <v>29261.38</v>
      </c>
    </row>
    <row r="34" spans="2:9">
      <c r="B34" s="7">
        <v>24</v>
      </c>
      <c r="C34" s="7"/>
      <c r="D34" s="90">
        <v>44566</v>
      </c>
      <c r="E34" s="35" t="s">
        <v>72</v>
      </c>
      <c r="F34" s="35"/>
      <c r="G34" s="35"/>
      <c r="H34" s="35"/>
      <c r="I34" s="97">
        <v>17202.98</v>
      </c>
    </row>
    <row r="35" spans="2:9">
      <c r="B35" s="7">
        <v>25</v>
      </c>
      <c r="C35" s="7"/>
      <c r="D35" s="90">
        <v>44603</v>
      </c>
      <c r="E35" s="35" t="s">
        <v>72</v>
      </c>
      <c r="F35" s="35"/>
      <c r="G35" s="35"/>
      <c r="H35" s="35"/>
      <c r="I35" s="97">
        <v>19907.68</v>
      </c>
    </row>
    <row r="36" spans="2:9">
      <c r="B36" s="7">
        <v>26</v>
      </c>
      <c r="C36" s="7"/>
      <c r="D36" s="90">
        <v>44630</v>
      </c>
      <c r="E36" s="35" t="s">
        <v>72</v>
      </c>
      <c r="F36" s="35"/>
      <c r="G36" s="35"/>
      <c r="H36" s="35"/>
      <c r="I36" s="97">
        <v>16763.900000000001</v>
      </c>
    </row>
    <row r="37" spans="2:9">
      <c r="B37" s="7">
        <v>27</v>
      </c>
      <c r="C37" s="7"/>
      <c r="D37" s="90">
        <v>44656</v>
      </c>
      <c r="E37" s="35" t="s">
        <v>72</v>
      </c>
      <c r="F37" s="35"/>
      <c r="G37" s="35"/>
      <c r="H37" s="35"/>
      <c r="I37" s="97">
        <v>261.2</v>
      </c>
    </row>
    <row r="38" spans="2:9">
      <c r="B38" s="7">
        <v>28</v>
      </c>
      <c r="C38" s="7"/>
      <c r="D38" s="90">
        <v>44656</v>
      </c>
      <c r="E38" s="35" t="s">
        <v>72</v>
      </c>
      <c r="F38" s="35"/>
      <c r="G38" s="35"/>
      <c r="H38" s="35"/>
      <c r="I38" s="97">
        <v>21343.56</v>
      </c>
    </row>
    <row r="39" spans="2:9">
      <c r="B39" s="7">
        <v>29</v>
      </c>
      <c r="C39" s="7"/>
      <c r="D39" s="90">
        <v>44688</v>
      </c>
      <c r="E39" s="35" t="s">
        <v>72</v>
      </c>
      <c r="F39" s="35"/>
      <c r="G39" s="35"/>
      <c r="H39" s="35"/>
      <c r="I39" s="97">
        <v>24801.84</v>
      </c>
    </row>
    <row r="40" spans="2:9">
      <c r="B40" s="7">
        <v>30</v>
      </c>
      <c r="C40" s="7"/>
      <c r="D40" s="90">
        <v>44716</v>
      </c>
      <c r="E40" s="35" t="s">
        <v>72</v>
      </c>
      <c r="F40" s="35"/>
      <c r="G40" s="35"/>
      <c r="H40" s="35"/>
      <c r="I40" s="105">
        <v>23531.09</v>
      </c>
    </row>
    <row r="41" spans="2:9">
      <c r="B41" s="7">
        <v>31</v>
      </c>
      <c r="C41" s="7"/>
      <c r="D41" s="101"/>
      <c r="E41" s="35"/>
      <c r="F41" s="35"/>
      <c r="G41" s="35"/>
      <c r="H41" s="35"/>
      <c r="I41" s="102">
        <f>SUM(I28:I40)</f>
        <v>229018.23999999999</v>
      </c>
    </row>
    <row r="42" spans="2:9">
      <c r="B42" s="7">
        <v>32</v>
      </c>
      <c r="C42" s="7"/>
      <c r="D42" s="101" t="s">
        <v>54</v>
      </c>
      <c r="E42" s="35"/>
      <c r="F42" s="35"/>
      <c r="G42" s="35"/>
      <c r="H42" s="35"/>
      <c r="I42" s="103">
        <f>'[1]12-month P&amp;L'!$Q$76</f>
        <v>126081.60999999999</v>
      </c>
    </row>
    <row r="43" spans="2:9">
      <c r="B43" s="7">
        <v>33</v>
      </c>
      <c r="C43" s="7"/>
      <c r="D43" s="140" t="s">
        <v>73</v>
      </c>
      <c r="E43" s="35"/>
      <c r="F43" s="35"/>
      <c r="G43" s="35"/>
      <c r="H43" s="35"/>
      <c r="I43" s="106">
        <f>I41-I42</f>
        <v>102936.63</v>
      </c>
    </row>
    <row r="44" spans="2:9">
      <c r="B44" s="7">
        <v>34</v>
      </c>
      <c r="C44" s="7"/>
      <c r="D44" s="91"/>
      <c r="E44" s="92" t="s">
        <v>52</v>
      </c>
      <c r="F44" s="92"/>
      <c r="G44" s="92"/>
      <c r="H44" s="92"/>
      <c r="I44" s="93"/>
    </row>
    <row r="45" spans="2:9">
      <c r="B45" s="7">
        <v>35</v>
      </c>
      <c r="C45" s="7"/>
      <c r="D45" s="90">
        <v>44384</v>
      </c>
      <c r="E45" s="35" t="s">
        <v>72</v>
      </c>
      <c r="F45" s="35"/>
      <c r="G45" s="35"/>
      <c r="H45" s="35"/>
      <c r="I45" s="98">
        <v>23523.56</v>
      </c>
    </row>
    <row r="46" spans="2:9">
      <c r="B46" s="7">
        <v>36</v>
      </c>
      <c r="C46" s="7"/>
      <c r="D46" s="90">
        <v>44415</v>
      </c>
      <c r="E46" s="35" t="s">
        <v>72</v>
      </c>
      <c r="F46" s="35"/>
      <c r="G46" s="35"/>
      <c r="H46" s="35"/>
      <c r="I46" s="98">
        <v>20555.490000000002</v>
      </c>
    </row>
    <row r="47" spans="2:9">
      <c r="B47" s="7">
        <v>37</v>
      </c>
      <c r="C47" s="7"/>
      <c r="D47" s="90">
        <v>44443</v>
      </c>
      <c r="E47" s="35" t="s">
        <v>72</v>
      </c>
      <c r="F47" s="35"/>
      <c r="G47" s="35"/>
      <c r="H47" s="35"/>
      <c r="I47" s="98">
        <v>15589.31</v>
      </c>
    </row>
    <row r="48" spans="2:9">
      <c r="B48" s="7">
        <v>38</v>
      </c>
      <c r="C48" s="7"/>
      <c r="D48" s="90">
        <v>44474</v>
      </c>
      <c r="E48" s="35" t="s">
        <v>72</v>
      </c>
      <c r="F48" s="35"/>
      <c r="G48" s="35"/>
      <c r="H48" s="35"/>
      <c r="I48" s="98">
        <v>15425.38</v>
      </c>
    </row>
    <row r="49" spans="2:9">
      <c r="B49" s="7">
        <v>39</v>
      </c>
      <c r="C49" s="7"/>
      <c r="D49" s="90">
        <v>44530</v>
      </c>
      <c r="E49" s="35" t="s">
        <v>72</v>
      </c>
      <c r="F49" s="35"/>
      <c r="G49" s="35"/>
      <c r="H49" s="35"/>
      <c r="I49" s="98">
        <v>16578.8</v>
      </c>
    </row>
    <row r="50" spans="2:9">
      <c r="B50" s="7">
        <v>40</v>
      </c>
      <c r="C50" s="7"/>
      <c r="D50" s="90">
        <v>44561</v>
      </c>
      <c r="E50" s="35" t="s">
        <v>72</v>
      </c>
      <c r="F50" s="35"/>
      <c r="G50" s="35"/>
      <c r="H50" s="35"/>
      <c r="I50" s="98">
        <v>15653.55</v>
      </c>
    </row>
    <row r="51" spans="2:9">
      <c r="B51" s="7">
        <v>41</v>
      </c>
      <c r="C51" s="7"/>
      <c r="D51" s="90">
        <v>44566</v>
      </c>
      <c r="E51" s="35" t="s">
        <v>72</v>
      </c>
      <c r="F51" s="35"/>
      <c r="G51" s="35"/>
      <c r="H51" s="35"/>
      <c r="I51" s="98">
        <v>9067.74</v>
      </c>
    </row>
    <row r="52" spans="2:9">
      <c r="B52" s="7">
        <v>42</v>
      </c>
      <c r="C52" s="7"/>
      <c r="D52" s="90">
        <v>44603</v>
      </c>
      <c r="E52" s="14" t="s">
        <v>72</v>
      </c>
      <c r="F52" s="14"/>
      <c r="G52" s="78"/>
      <c r="H52" s="15"/>
      <c r="I52" s="99">
        <v>10166.780000000001</v>
      </c>
    </row>
    <row r="53" spans="2:9">
      <c r="B53" s="7">
        <v>43</v>
      </c>
      <c r="C53" s="7"/>
      <c r="D53" s="90">
        <v>44630</v>
      </c>
      <c r="E53" s="14" t="s">
        <v>72</v>
      </c>
      <c r="F53" s="14"/>
      <c r="G53" s="15"/>
      <c r="H53" s="15"/>
      <c r="I53" s="99">
        <v>12766.08</v>
      </c>
    </row>
    <row r="54" spans="2:9">
      <c r="B54" s="7">
        <v>44</v>
      </c>
      <c r="C54" s="7"/>
      <c r="D54" s="90">
        <v>44656</v>
      </c>
      <c r="E54" s="14" t="s">
        <v>72</v>
      </c>
      <c r="F54" s="14"/>
      <c r="G54" s="15"/>
      <c r="H54" s="15"/>
      <c r="I54" s="99">
        <v>26593.79</v>
      </c>
    </row>
    <row r="55" spans="2:9">
      <c r="B55" s="7">
        <v>45</v>
      </c>
      <c r="C55" s="7"/>
      <c r="D55" s="90">
        <v>44688</v>
      </c>
      <c r="E55" s="14" t="s">
        <v>72</v>
      </c>
      <c r="F55" s="14"/>
      <c r="G55" s="15"/>
      <c r="H55" s="15"/>
      <c r="I55" s="99">
        <v>20698.13</v>
      </c>
    </row>
    <row r="56" spans="2:9">
      <c r="B56" s="7">
        <v>46</v>
      </c>
      <c r="C56" s="7"/>
      <c r="D56" s="90">
        <v>44716</v>
      </c>
      <c r="E56" s="78" t="s">
        <v>72</v>
      </c>
      <c r="F56" s="84"/>
      <c r="G56" s="84"/>
      <c r="H56" s="10"/>
      <c r="I56" s="104">
        <v>27394.27</v>
      </c>
    </row>
    <row r="57" spans="2:9">
      <c r="B57" s="7">
        <v>47</v>
      </c>
      <c r="C57" s="7"/>
      <c r="D57" s="101"/>
      <c r="E57" s="84"/>
      <c r="F57" s="84"/>
      <c r="G57" s="84"/>
      <c r="H57" s="10"/>
      <c r="I57" s="99">
        <f>SUM(I45:I56)</f>
        <v>214012.88</v>
      </c>
    </row>
    <row r="58" spans="2:9">
      <c r="B58" s="7">
        <v>48</v>
      </c>
      <c r="C58" s="7"/>
      <c r="D58" s="101" t="s">
        <v>54</v>
      </c>
      <c r="E58" s="84"/>
      <c r="F58" s="84"/>
      <c r="G58" s="84"/>
      <c r="H58" s="10"/>
      <c r="I58" s="104">
        <f>'[1]12-month P&amp;L'!$Q$78</f>
        <v>178281.70999999996</v>
      </c>
    </row>
    <row r="59" spans="2:9" ht="15.75" thickBot="1">
      <c r="B59" s="7">
        <v>49</v>
      </c>
      <c r="C59" s="7"/>
      <c r="D59" s="139" t="s">
        <v>55</v>
      </c>
      <c r="E59" s="17"/>
      <c r="F59" s="17"/>
      <c r="G59" s="18"/>
      <c r="H59" s="18"/>
      <c r="I59" s="100">
        <f>I57-I58</f>
        <v>35731.170000000042</v>
      </c>
    </row>
    <row r="60" spans="2:9">
      <c r="B60" s="7">
        <v>50</v>
      </c>
      <c r="C60" s="7"/>
      <c r="D60" s="15"/>
      <c r="E60" s="44"/>
      <c r="F60" s="14"/>
      <c r="G60" s="15"/>
      <c r="H60" s="15"/>
      <c r="I60" s="41"/>
    </row>
    <row r="61" spans="2:9">
      <c r="B61" s="7">
        <v>51</v>
      </c>
      <c r="C61" s="7"/>
      <c r="D61" s="6"/>
      <c r="E61" s="6"/>
      <c r="F61" s="6"/>
      <c r="G61" s="6"/>
      <c r="H61" s="6"/>
      <c r="I61" s="6"/>
    </row>
    <row r="62" spans="2:9">
      <c r="B62" s="7">
        <v>52</v>
      </c>
      <c r="C62" s="7"/>
      <c r="D62" s="6"/>
      <c r="E62" s="6"/>
      <c r="F62" s="6"/>
      <c r="G62" s="6"/>
      <c r="H62" s="6"/>
      <c r="I62" s="6"/>
    </row>
    <row r="63" spans="2:9">
      <c r="B63" s="7">
        <v>53</v>
      </c>
      <c r="C63" s="7"/>
    </row>
    <row r="64" spans="2:9">
      <c r="B64" s="7">
        <v>54</v>
      </c>
      <c r="C64" s="7"/>
      <c r="D64" s="22"/>
      <c r="E64" s="207"/>
      <c r="F64" s="207"/>
      <c r="G64" s="207"/>
      <c r="H64" s="207"/>
      <c r="I64" s="207"/>
    </row>
    <row r="65" spans="2:3">
      <c r="B65" s="7">
        <v>55</v>
      </c>
      <c r="C65" s="7"/>
    </row>
    <row r="66" spans="2:3">
      <c r="B66" s="7">
        <v>56</v>
      </c>
      <c r="C66" s="7"/>
    </row>
    <row r="67" spans="2:3">
      <c r="B67" s="7">
        <v>57</v>
      </c>
      <c r="C67" s="7"/>
    </row>
    <row r="68" spans="2:3">
      <c r="B68" s="7">
        <v>58</v>
      </c>
      <c r="C68" s="7"/>
    </row>
    <row r="69" spans="2:3">
      <c r="B69" s="7">
        <v>59</v>
      </c>
      <c r="C69" s="7"/>
    </row>
    <row r="70" spans="2:3">
      <c r="B70" s="7">
        <v>60</v>
      </c>
      <c r="C70" s="7"/>
    </row>
    <row r="71" spans="2:3">
      <c r="B71" s="7">
        <v>61</v>
      </c>
      <c r="C71" s="7"/>
    </row>
    <row r="72" spans="2:3">
      <c r="B72" s="7">
        <v>62</v>
      </c>
      <c r="C72" s="7"/>
    </row>
    <row r="73" spans="2:3">
      <c r="B73" s="7">
        <v>63</v>
      </c>
      <c r="C73" s="7"/>
    </row>
    <row r="74" spans="2:3">
      <c r="B74" s="7">
        <v>64</v>
      </c>
      <c r="C74" s="7"/>
    </row>
    <row r="75" spans="2:3">
      <c r="B75" s="7">
        <v>65</v>
      </c>
      <c r="C75" s="7"/>
    </row>
    <row r="76" spans="2:3">
      <c r="B76" s="7">
        <v>66</v>
      </c>
      <c r="C76" s="7"/>
    </row>
    <row r="77" spans="2:3">
      <c r="B77" s="7">
        <v>67</v>
      </c>
      <c r="C77" s="7"/>
    </row>
    <row r="78" spans="2:3">
      <c r="B78" s="7"/>
      <c r="C78" s="7"/>
    </row>
    <row r="79" spans="2:3">
      <c r="B79" s="7"/>
      <c r="C79" s="7"/>
    </row>
    <row r="80" spans="2:3">
      <c r="B80" s="7"/>
      <c r="C80" s="7"/>
    </row>
    <row r="81" spans="2:3">
      <c r="B81" s="7"/>
      <c r="C81" s="7"/>
    </row>
    <row r="82" spans="2:3">
      <c r="B82" s="7"/>
      <c r="C82" s="7"/>
    </row>
    <row r="83" spans="2:3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7"/>
    </row>
    <row r="90" spans="2:3">
      <c r="B90" s="7"/>
      <c r="C90" s="7"/>
    </row>
    <row r="91" spans="2:3">
      <c r="B91" s="7"/>
      <c r="C91" s="7"/>
    </row>
    <row r="92" spans="2:3">
      <c r="B92" s="7"/>
      <c r="C92" s="7"/>
    </row>
    <row r="93" spans="2:3">
      <c r="B93" s="7"/>
      <c r="C93" s="7"/>
    </row>
    <row r="94" spans="2:3">
      <c r="B94" s="7"/>
      <c r="C94" s="7"/>
    </row>
    <row r="95" spans="2:3">
      <c r="B95" s="7"/>
      <c r="C95" s="7"/>
    </row>
    <row r="96" spans="2:3">
      <c r="B96" s="7"/>
      <c r="C96" s="7"/>
    </row>
    <row r="97" spans="2:3">
      <c r="B97" s="7"/>
      <c r="C97" s="7"/>
    </row>
    <row r="98" spans="2:3">
      <c r="B98" s="7"/>
      <c r="C98" s="7"/>
    </row>
    <row r="99" spans="2:3">
      <c r="B99" s="7"/>
      <c r="C99" s="6"/>
    </row>
    <row r="100" spans="2:3">
      <c r="B100" s="7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  <row r="109" spans="2:3">
      <c r="B109" s="6"/>
      <c r="C109" s="6"/>
    </row>
    <row r="110" spans="2:3">
      <c r="B110" s="6"/>
      <c r="C110" s="6"/>
    </row>
    <row r="111" spans="2:3">
      <c r="B111" s="6"/>
      <c r="C111" s="6"/>
    </row>
    <row r="112" spans="2:3">
      <c r="B112" s="6"/>
      <c r="C112" s="6"/>
    </row>
    <row r="113" spans="2:3">
      <c r="B113" s="6"/>
      <c r="C113" s="6"/>
    </row>
    <row r="114" spans="2:3">
      <c r="B114" s="6"/>
      <c r="C114" s="6"/>
    </row>
    <row r="115" spans="2:3">
      <c r="B115" s="6"/>
      <c r="C115" s="6"/>
    </row>
    <row r="116" spans="2:3">
      <c r="B116" s="6"/>
      <c r="C116" s="6"/>
    </row>
  </sheetData>
  <mergeCells count="10">
    <mergeCell ref="B2:E2"/>
    <mergeCell ref="H2:J2"/>
    <mergeCell ref="B3:E3"/>
    <mergeCell ref="H3:J3"/>
    <mergeCell ref="D10:I10"/>
    <mergeCell ref="D17:E17"/>
    <mergeCell ref="D22:I22"/>
    <mergeCell ref="D23:I23"/>
    <mergeCell ref="E64:I64"/>
    <mergeCell ref="D11:I11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24AD-E585-49BC-941B-AD37D7D6E13C}">
  <sheetPr>
    <pageSetUpPr fitToPage="1"/>
  </sheetPr>
  <dimension ref="B1:G76"/>
  <sheetViews>
    <sheetView showGridLines="0" tabSelected="1" topLeftCell="C6" workbookViewId="0">
      <selection activeCell="I14" sqref="H14:I14"/>
    </sheetView>
  </sheetViews>
  <sheetFormatPr defaultColWidth="8.85546875" defaultRowHeight="12.75"/>
  <cols>
    <col min="1" max="1" width="8.85546875" style="6"/>
    <col min="2" max="2" width="15.7109375" style="6" customWidth="1"/>
    <col min="3" max="3" width="4.42578125" style="6" customWidth="1"/>
    <col min="4" max="4" width="56.42578125" style="6" bestFit="1" customWidth="1"/>
    <col min="5" max="5" width="10.7109375" style="6" customWidth="1"/>
    <col min="6" max="6" width="12.28515625" style="6" bestFit="1" customWidth="1"/>
    <col min="7" max="16384" width="8.85546875" style="6"/>
  </cols>
  <sheetData>
    <row r="1" spans="2:7" s="1" customFormat="1" ht="15"/>
    <row r="2" spans="2:7" s="1" customFormat="1" ht="15">
      <c r="B2" s="200" t="s">
        <v>4</v>
      </c>
      <c r="C2" s="200"/>
      <c r="D2" s="200"/>
      <c r="E2" s="200" t="s">
        <v>23</v>
      </c>
      <c r="F2" s="200"/>
      <c r="G2" s="2"/>
    </row>
    <row r="3" spans="2:7" s="1" customFormat="1" ht="15">
      <c r="B3" s="200" t="s">
        <v>156</v>
      </c>
      <c r="C3" s="200"/>
      <c r="D3" s="200"/>
      <c r="E3" s="200" t="s">
        <v>24</v>
      </c>
      <c r="F3" s="200"/>
      <c r="G3" s="2"/>
    </row>
    <row r="4" spans="2:7" s="1" customFormat="1" ht="15">
      <c r="E4" s="45" t="s">
        <v>20</v>
      </c>
    </row>
    <row r="6" spans="2:7">
      <c r="B6" s="42" t="s">
        <v>19</v>
      </c>
    </row>
    <row r="7" spans="2:7" ht="13.5" thickBot="1">
      <c r="C7" s="3"/>
    </row>
    <row r="8" spans="2:7">
      <c r="B8" s="7">
        <v>1</v>
      </c>
      <c r="D8" s="201" t="s">
        <v>15</v>
      </c>
      <c r="E8" s="202"/>
      <c r="F8" s="203"/>
    </row>
    <row r="9" spans="2:7">
      <c r="B9" s="7">
        <v>2</v>
      </c>
      <c r="C9" s="7"/>
      <c r="D9" s="197" t="s">
        <v>11</v>
      </c>
      <c r="E9" s="198"/>
      <c r="F9" s="199"/>
    </row>
    <row r="10" spans="2:7">
      <c r="B10" s="7">
        <v>3</v>
      </c>
      <c r="C10" s="7"/>
      <c r="D10" s="20"/>
      <c r="F10" s="12"/>
    </row>
    <row r="11" spans="2:7">
      <c r="B11" s="7">
        <v>4</v>
      </c>
      <c r="C11" s="7"/>
      <c r="D11" s="20"/>
      <c r="F11" s="12"/>
    </row>
    <row r="12" spans="2:7">
      <c r="B12" s="7">
        <v>5</v>
      </c>
      <c r="C12" s="7"/>
      <c r="D12" s="20" t="s">
        <v>27</v>
      </c>
      <c r="F12" s="46">
        <v>462577</v>
      </c>
    </row>
    <row r="13" spans="2:7">
      <c r="B13" s="7">
        <v>6</v>
      </c>
      <c r="C13" s="7"/>
      <c r="D13" s="20" t="s">
        <v>1</v>
      </c>
      <c r="F13" s="27">
        <f>335903.4</f>
        <v>335903.4</v>
      </c>
    </row>
    <row r="14" spans="2:7">
      <c r="B14" s="7">
        <v>7</v>
      </c>
      <c r="C14" s="7"/>
      <c r="D14" s="20" t="s">
        <v>28</v>
      </c>
      <c r="F14" s="26">
        <v>4657.5</v>
      </c>
    </row>
    <row r="15" spans="2:7" ht="13.5" thickBot="1">
      <c r="B15" s="7">
        <v>8</v>
      </c>
      <c r="C15" s="7"/>
      <c r="D15" s="24" t="s">
        <v>170</v>
      </c>
      <c r="E15" s="47"/>
      <c r="F15" s="48">
        <f>F13-F12-F14</f>
        <v>-131331.09999999998</v>
      </c>
    </row>
    <row r="16" spans="2:7" ht="13.5" thickTop="1">
      <c r="B16" s="7"/>
      <c r="C16" s="7"/>
      <c r="D16" s="20" t="s">
        <v>176</v>
      </c>
      <c r="F16" s="26">
        <f>F14</f>
        <v>4657.5</v>
      </c>
    </row>
    <row r="17" spans="2:6" ht="13.5" thickBot="1">
      <c r="B17" s="7">
        <v>9</v>
      </c>
      <c r="C17" s="7"/>
      <c r="D17" s="224" t="s">
        <v>177</v>
      </c>
      <c r="E17" s="225"/>
      <c r="F17" s="226">
        <f>F15+F16</f>
        <v>-126673.59999999998</v>
      </c>
    </row>
    <row r="18" spans="2:6">
      <c r="B18" s="7">
        <v>10</v>
      </c>
      <c r="C18" s="7"/>
      <c r="D18" s="57"/>
    </row>
    <row r="19" spans="2:6" ht="13.5" thickBot="1">
      <c r="B19" s="7">
        <v>11</v>
      </c>
      <c r="C19" s="7"/>
      <c r="D19" s="49"/>
      <c r="E19" s="49"/>
    </row>
    <row r="20" spans="2:6">
      <c r="B20" s="7">
        <v>12</v>
      </c>
      <c r="C20" s="7"/>
      <c r="D20" s="218" t="s">
        <v>16</v>
      </c>
      <c r="E20" s="219"/>
      <c r="F20" s="220"/>
    </row>
    <row r="21" spans="2:6">
      <c r="B21" s="7">
        <v>13</v>
      </c>
      <c r="C21" s="7"/>
      <c r="D21" s="221" t="s">
        <v>21</v>
      </c>
      <c r="E21" s="222"/>
      <c r="F21" s="223"/>
    </row>
    <row r="22" spans="2:6">
      <c r="B22" s="7">
        <v>14</v>
      </c>
      <c r="C22" s="7"/>
      <c r="D22" s="50"/>
      <c r="E22" s="25"/>
      <c r="F22" s="12"/>
    </row>
    <row r="23" spans="2:6">
      <c r="B23" s="7">
        <v>15</v>
      </c>
      <c r="C23" s="7"/>
      <c r="D23" s="20" t="s">
        <v>2</v>
      </c>
      <c r="F23" s="46">
        <f>457919.07-F14</f>
        <v>453261.57</v>
      </c>
    </row>
    <row r="24" spans="2:6">
      <c r="B24" s="7">
        <v>16</v>
      </c>
      <c r="C24" s="7"/>
      <c r="D24" s="51" t="str">
        <f>D13</f>
        <v>General legal expenses included in test period</v>
      </c>
      <c r="E24" s="52"/>
      <c r="F24" s="27">
        <f>F13</f>
        <v>335903.4</v>
      </c>
    </row>
    <row r="25" spans="2:6" ht="13.5" thickBot="1">
      <c r="B25" s="7">
        <v>17</v>
      </c>
      <c r="C25" s="7"/>
      <c r="D25" s="20" t="s">
        <v>3</v>
      </c>
      <c r="F25" s="53">
        <f>F23-F24</f>
        <v>117358.16999999998</v>
      </c>
    </row>
    <row r="26" spans="2:6" ht="14.25" thickTop="1" thickBot="1">
      <c r="B26" s="7">
        <v>18</v>
      </c>
      <c r="C26" s="7"/>
      <c r="D26" s="54"/>
      <c r="E26" s="29"/>
      <c r="F26" s="19"/>
    </row>
    <row r="27" spans="2:6">
      <c r="B27" s="7">
        <v>19</v>
      </c>
      <c r="C27" s="7"/>
      <c r="D27" s="58"/>
      <c r="E27" s="25"/>
    </row>
    <row r="28" spans="2:6" ht="13.5" thickBot="1">
      <c r="B28" s="7">
        <v>20</v>
      </c>
      <c r="C28" s="7"/>
      <c r="D28" s="25"/>
      <c r="E28" s="25"/>
    </row>
    <row r="29" spans="2:6">
      <c r="B29" s="7">
        <v>20</v>
      </c>
      <c r="C29" s="7"/>
      <c r="D29" s="218" t="s">
        <v>17</v>
      </c>
      <c r="E29" s="219"/>
      <c r="F29" s="220"/>
    </row>
    <row r="30" spans="2:6">
      <c r="B30" s="7">
        <v>21</v>
      </c>
      <c r="C30" s="7"/>
      <c r="D30" s="221" t="s">
        <v>12</v>
      </c>
      <c r="E30" s="222"/>
      <c r="F30" s="223"/>
    </row>
    <row r="31" spans="2:6">
      <c r="B31" s="7">
        <v>22</v>
      </c>
      <c r="C31" s="7"/>
      <c r="D31" s="50"/>
      <c r="E31" s="25"/>
      <c r="F31" s="12"/>
    </row>
    <row r="32" spans="2:6">
      <c r="B32" s="7">
        <v>23</v>
      </c>
      <c r="C32" s="7"/>
      <c r="D32" s="51" t="s">
        <v>22</v>
      </c>
      <c r="E32" s="52"/>
      <c r="F32" s="46">
        <f>F25</f>
        <v>117358.16999999998</v>
      </c>
    </row>
    <row r="33" spans="2:6">
      <c r="B33" s="7">
        <v>24</v>
      </c>
      <c r="C33" s="7"/>
      <c r="D33" s="20" t="s">
        <v>10</v>
      </c>
      <c r="F33" s="55">
        <v>3</v>
      </c>
    </row>
    <row r="34" spans="2:6" ht="13.5" thickBot="1">
      <c r="B34" s="7">
        <v>25</v>
      </c>
      <c r="C34" s="7"/>
      <c r="D34" s="24" t="s">
        <v>171</v>
      </c>
      <c r="F34" s="48">
        <f>F32/F33</f>
        <v>39119.389999999992</v>
      </c>
    </row>
    <row r="35" spans="2:6" ht="14.25" thickTop="1" thickBot="1">
      <c r="B35" s="7">
        <v>26</v>
      </c>
      <c r="C35" s="7"/>
      <c r="D35" s="54"/>
      <c r="E35" s="29"/>
      <c r="F35" s="19"/>
    </row>
    <row r="36" spans="2:6" ht="13.5" thickBot="1">
      <c r="B36" s="7">
        <v>27</v>
      </c>
      <c r="C36" s="7"/>
      <c r="D36" s="57"/>
    </row>
    <row r="37" spans="2:6" ht="15" customHeight="1">
      <c r="B37" s="7">
        <v>28</v>
      </c>
      <c r="C37" s="7"/>
      <c r="D37" s="218" t="s">
        <v>18</v>
      </c>
      <c r="E37" s="219"/>
      <c r="F37" s="220"/>
    </row>
    <row r="38" spans="2:6">
      <c r="B38" s="7">
        <v>29</v>
      </c>
      <c r="C38" s="7"/>
      <c r="D38" s="174"/>
      <c r="E38" s="175"/>
      <c r="F38" s="176"/>
    </row>
    <row r="39" spans="2:6">
      <c r="B39" s="7">
        <v>30</v>
      </c>
      <c r="C39" s="7"/>
      <c r="D39" s="177" t="s">
        <v>135</v>
      </c>
      <c r="E39" s="52">
        <v>2024</v>
      </c>
      <c r="F39" s="88">
        <v>56118</v>
      </c>
    </row>
    <row r="40" spans="2:6">
      <c r="B40" s="7">
        <v>31</v>
      </c>
      <c r="C40" s="7"/>
      <c r="D40" s="178"/>
      <c r="E40" s="52">
        <v>2025</v>
      </c>
      <c r="F40" s="88">
        <v>56118</v>
      </c>
    </row>
    <row r="41" spans="2:6">
      <c r="B41" s="7">
        <v>32</v>
      </c>
      <c r="C41" s="7"/>
      <c r="D41" s="179"/>
      <c r="E41" s="52">
        <v>2026</v>
      </c>
      <c r="F41" s="88">
        <v>56118</v>
      </c>
    </row>
    <row r="42" spans="2:6">
      <c r="B42" s="7">
        <v>33</v>
      </c>
      <c r="C42" s="7"/>
      <c r="D42" s="179"/>
      <c r="E42" s="52">
        <v>2027</v>
      </c>
      <c r="F42" s="88">
        <v>56118</v>
      </c>
    </row>
    <row r="43" spans="2:6" ht="14.25" thickBot="1">
      <c r="B43" s="7">
        <v>34</v>
      </c>
      <c r="C43" s="7"/>
      <c r="D43" s="183" t="s">
        <v>174</v>
      </c>
      <c r="E43" s="29"/>
      <c r="F43" s="170">
        <f>F42</f>
        <v>56118</v>
      </c>
    </row>
    <row r="44" spans="2:6">
      <c r="B44" s="7">
        <v>35</v>
      </c>
      <c r="C44" s="7"/>
    </row>
    <row r="45" spans="2:6">
      <c r="B45" s="7">
        <v>36</v>
      </c>
      <c r="C45" s="7"/>
      <c r="D45" s="57"/>
    </row>
    <row r="46" spans="2:6">
      <c r="B46" s="7">
        <v>37</v>
      </c>
      <c r="C46" s="7"/>
    </row>
    <row r="47" spans="2:6">
      <c r="B47" s="7">
        <v>38</v>
      </c>
      <c r="C47" s="7"/>
      <c r="D47" s="216"/>
      <c r="E47" s="216"/>
      <c r="F47" s="216"/>
    </row>
    <row r="48" spans="2:6">
      <c r="B48" s="7">
        <v>39</v>
      </c>
      <c r="C48" s="7"/>
      <c r="D48" s="217"/>
      <c r="E48" s="217"/>
      <c r="F48" s="217"/>
    </row>
    <row r="49" spans="2:6">
      <c r="B49" s="7">
        <v>40</v>
      </c>
      <c r="C49" s="7"/>
    </row>
    <row r="50" spans="2:6">
      <c r="B50" s="7">
        <v>41</v>
      </c>
      <c r="C50" s="7"/>
      <c r="F50" s="70"/>
    </row>
    <row r="51" spans="2:6">
      <c r="B51" s="7">
        <v>42</v>
      </c>
      <c r="C51" s="7"/>
      <c r="F51" s="71"/>
    </row>
    <row r="52" spans="2:6">
      <c r="B52" s="7">
        <v>43</v>
      </c>
      <c r="C52" s="7"/>
      <c r="D52" s="47"/>
      <c r="E52" s="47"/>
      <c r="F52" s="72"/>
    </row>
    <row r="53" spans="2:6">
      <c r="B53" s="7">
        <v>44</v>
      </c>
      <c r="C53" s="7"/>
    </row>
    <row r="54" spans="2:6">
      <c r="B54" s="7">
        <v>45</v>
      </c>
      <c r="C54" s="7"/>
      <c r="D54" s="75"/>
      <c r="E54" s="69"/>
    </row>
    <row r="55" spans="2:6">
      <c r="B55" s="7">
        <v>46</v>
      </c>
      <c r="C55" s="7"/>
    </row>
    <row r="56" spans="2:6">
      <c r="B56" s="7">
        <v>47</v>
      </c>
      <c r="C56" s="7"/>
    </row>
    <row r="57" spans="2:6">
      <c r="B57" s="7">
        <v>48</v>
      </c>
      <c r="C57" s="7"/>
      <c r="D57" s="23"/>
    </row>
    <row r="58" spans="2:6">
      <c r="B58" s="7">
        <v>49</v>
      </c>
      <c r="C58" s="7"/>
      <c r="D58" s="59"/>
    </row>
    <row r="59" spans="2:6">
      <c r="B59" s="7">
        <v>50</v>
      </c>
      <c r="C59" s="7"/>
    </row>
    <row r="60" spans="2:6">
      <c r="B60" s="7">
        <v>51</v>
      </c>
      <c r="C60" s="7"/>
    </row>
    <row r="61" spans="2:6">
      <c r="B61" s="7">
        <v>52</v>
      </c>
      <c r="C61" s="7"/>
    </row>
    <row r="62" spans="2:6">
      <c r="B62" s="7">
        <v>53</v>
      </c>
    </row>
    <row r="63" spans="2:6">
      <c r="B63" s="7">
        <v>54</v>
      </c>
    </row>
    <row r="64" spans="2:6">
      <c r="B64" s="7">
        <v>55</v>
      </c>
    </row>
    <row r="65" spans="2:2">
      <c r="B65" s="7">
        <v>56</v>
      </c>
    </row>
    <row r="66" spans="2:2">
      <c r="B66" s="7">
        <v>57</v>
      </c>
    </row>
    <row r="67" spans="2:2">
      <c r="B67" s="7">
        <v>58</v>
      </c>
    </row>
    <row r="68" spans="2:2">
      <c r="B68" s="7">
        <v>59</v>
      </c>
    </row>
    <row r="69" spans="2:2">
      <c r="B69" s="7">
        <v>60</v>
      </c>
    </row>
    <row r="70" spans="2:2">
      <c r="B70" s="7">
        <v>61</v>
      </c>
    </row>
    <row r="71" spans="2:2">
      <c r="B71" s="7">
        <v>62</v>
      </c>
    </row>
    <row r="72" spans="2:2">
      <c r="B72" s="7">
        <v>63</v>
      </c>
    </row>
    <row r="73" spans="2:2">
      <c r="B73" s="7">
        <v>64</v>
      </c>
    </row>
    <row r="74" spans="2:2">
      <c r="B74" s="7">
        <v>65</v>
      </c>
    </row>
    <row r="75" spans="2:2">
      <c r="B75" s="7">
        <v>66</v>
      </c>
    </row>
    <row r="76" spans="2:2">
      <c r="B76" s="7">
        <v>67</v>
      </c>
    </row>
  </sheetData>
  <mergeCells count="13">
    <mergeCell ref="D47:F47"/>
    <mergeCell ref="D48:F48"/>
    <mergeCell ref="D20:F20"/>
    <mergeCell ref="D21:F21"/>
    <mergeCell ref="D29:F29"/>
    <mergeCell ref="D30:F30"/>
    <mergeCell ref="D37:F37"/>
    <mergeCell ref="D9:F9"/>
    <mergeCell ref="B2:D2"/>
    <mergeCell ref="E2:F2"/>
    <mergeCell ref="B3:D3"/>
    <mergeCell ref="E3:F3"/>
    <mergeCell ref="D8:F8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E8D0-E0C0-4B9F-93AE-22D596B5ED93}">
  <sheetPr>
    <pageSetUpPr fitToPage="1"/>
  </sheetPr>
  <dimension ref="B2:F107"/>
  <sheetViews>
    <sheetView showGridLines="0" topLeftCell="C1" workbookViewId="0">
      <selection activeCell="F2" sqref="F2"/>
    </sheetView>
  </sheetViews>
  <sheetFormatPr defaultColWidth="8.85546875" defaultRowHeight="15"/>
  <cols>
    <col min="1" max="1" width="8.85546875" style="1"/>
    <col min="2" max="2" width="15.7109375" style="1" customWidth="1"/>
    <col min="3" max="3" width="3.7109375" style="1" customWidth="1"/>
    <col min="4" max="4" width="49.85546875" style="65" bestFit="1" customWidth="1"/>
    <col min="5" max="5" width="11.28515625" style="65" customWidth="1"/>
    <col min="6" max="6" width="18.42578125" style="1" bestFit="1" customWidth="1"/>
    <col min="7" max="8" width="8.85546875" style="1"/>
    <col min="9" max="9" width="10.140625" style="1" bestFit="1" customWidth="1"/>
    <col min="10" max="16384" width="8.85546875" style="1"/>
  </cols>
  <sheetData>
    <row r="2" spans="2:6">
      <c r="B2" s="200" t="s">
        <v>4</v>
      </c>
      <c r="C2" s="200"/>
      <c r="D2" s="200"/>
      <c r="E2" s="2"/>
      <c r="F2" s="2" t="s">
        <v>152</v>
      </c>
    </row>
    <row r="3" spans="2:6">
      <c r="B3" s="200" t="s">
        <v>157</v>
      </c>
      <c r="C3" s="200"/>
      <c r="D3" s="200"/>
      <c r="E3" s="2"/>
      <c r="F3" s="2" t="s">
        <v>24</v>
      </c>
    </row>
    <row r="4" spans="2:6" s="6" customFormat="1" ht="14.25">
      <c r="D4" s="49"/>
      <c r="E4" s="49"/>
      <c r="F4" s="45" t="s">
        <v>20</v>
      </c>
    </row>
    <row r="5" spans="2:6" s="6" customFormat="1" ht="12.75">
      <c r="D5" s="49"/>
      <c r="E5" s="49"/>
    </row>
    <row r="6" spans="2:6" s="6" customFormat="1" ht="12.75">
      <c r="B6" s="42" t="s">
        <v>19</v>
      </c>
      <c r="D6" s="49"/>
      <c r="E6" s="49"/>
    </row>
    <row r="7" spans="2:6" s="6" customFormat="1" ht="13.5" thickBot="1">
      <c r="C7" s="3"/>
      <c r="D7" s="49"/>
      <c r="E7" s="49"/>
    </row>
    <row r="8" spans="2:6" s="6" customFormat="1" ht="12.75">
      <c r="B8" s="7">
        <v>1</v>
      </c>
      <c r="D8" s="218" t="s">
        <v>15</v>
      </c>
      <c r="E8" s="219"/>
      <c r="F8" s="220"/>
    </row>
    <row r="9" spans="2:6" s="6" customFormat="1" ht="12.75">
      <c r="B9" s="7">
        <v>2</v>
      </c>
      <c r="C9" s="7"/>
      <c r="D9" s="221" t="s">
        <v>13</v>
      </c>
      <c r="E9" s="222"/>
      <c r="F9" s="223"/>
    </row>
    <row r="10" spans="2:6" s="6" customFormat="1" ht="12.75">
      <c r="B10" s="7">
        <v>3</v>
      </c>
      <c r="C10" s="7"/>
      <c r="D10" s="50"/>
      <c r="E10" s="25"/>
      <c r="F10" s="12"/>
    </row>
    <row r="11" spans="2:6" s="6" customFormat="1" ht="12.75">
      <c r="B11" s="7">
        <v>4</v>
      </c>
      <c r="C11" s="7"/>
      <c r="D11" s="60" t="s">
        <v>0</v>
      </c>
      <c r="F11" s="46">
        <v>212347</v>
      </c>
    </row>
    <row r="12" spans="2:6" s="6" customFormat="1" ht="12.75">
      <c r="B12" s="7">
        <v>5</v>
      </c>
      <c r="C12" s="7"/>
      <c r="D12" s="60" t="s">
        <v>138</v>
      </c>
      <c r="F12" s="171">
        <v>-117696.84</v>
      </c>
    </row>
    <row r="13" spans="2:6" s="6" customFormat="1" ht="12.75">
      <c r="B13" s="7">
        <v>6</v>
      </c>
      <c r="C13" s="7"/>
      <c r="D13" s="20" t="s">
        <v>128</v>
      </c>
      <c r="F13" s="26">
        <f>F11+F12</f>
        <v>94650.16</v>
      </c>
    </row>
    <row r="14" spans="2:6" s="6" customFormat="1" ht="12.75">
      <c r="B14" s="7">
        <v>7</v>
      </c>
      <c r="C14" s="7"/>
      <c r="D14" s="20"/>
      <c r="F14" s="26"/>
    </row>
    <row r="15" spans="2:6" s="6" customFormat="1" ht="12.75">
      <c r="B15" s="7">
        <v>8</v>
      </c>
      <c r="C15" s="7"/>
      <c r="D15" s="61" t="s">
        <v>130</v>
      </c>
      <c r="E15" s="25"/>
      <c r="F15" s="46">
        <v>-53386.87</v>
      </c>
    </row>
    <row r="16" spans="2:6" s="6" customFormat="1" ht="12.75">
      <c r="B16" s="7">
        <v>9</v>
      </c>
      <c r="C16" s="7"/>
      <c r="D16" s="20" t="s">
        <v>131</v>
      </c>
      <c r="E16" s="25"/>
      <c r="F16" s="88">
        <v>-2358.75</v>
      </c>
    </row>
    <row r="17" spans="2:6" s="6" customFormat="1" ht="13.5">
      <c r="B17" s="7">
        <v>10</v>
      </c>
      <c r="C17" s="7"/>
      <c r="D17" s="112" t="s">
        <v>137</v>
      </c>
      <c r="E17" s="173"/>
      <c r="F17" s="83">
        <f>SUM(F15:F16)</f>
        <v>-55745.62</v>
      </c>
    </row>
    <row r="18" spans="2:6" s="6" customFormat="1" ht="12.75">
      <c r="B18" s="7">
        <v>11</v>
      </c>
      <c r="C18" s="7"/>
      <c r="D18" s="20" t="s">
        <v>132</v>
      </c>
      <c r="E18" s="25"/>
      <c r="F18" s="88">
        <f>F13+F17</f>
        <v>38904.54</v>
      </c>
    </row>
    <row r="19" spans="2:6" s="6" customFormat="1" ht="14.25" thickBot="1">
      <c r="B19" s="7">
        <v>12</v>
      </c>
      <c r="C19" s="7"/>
      <c r="D19" s="89"/>
      <c r="E19" s="29"/>
      <c r="F19" s="170"/>
    </row>
    <row r="20" spans="2:6" s="6" customFormat="1" ht="12.75">
      <c r="B20" s="7">
        <v>13</v>
      </c>
      <c r="C20" s="7"/>
      <c r="D20" s="66"/>
      <c r="E20" s="49"/>
    </row>
    <row r="21" spans="2:6" s="6" customFormat="1" ht="13.5" thickBot="1">
      <c r="B21" s="7">
        <v>14</v>
      </c>
      <c r="C21" s="7"/>
      <c r="D21" s="49"/>
      <c r="E21" s="49"/>
    </row>
    <row r="22" spans="2:6" s="6" customFormat="1" ht="12.75">
      <c r="B22" s="7">
        <v>15</v>
      </c>
      <c r="C22" s="7"/>
      <c r="D22" s="218" t="s">
        <v>16</v>
      </c>
      <c r="E22" s="219"/>
      <c r="F22" s="220"/>
    </row>
    <row r="23" spans="2:6" s="6" customFormat="1" ht="12.75">
      <c r="B23" s="7">
        <v>16</v>
      </c>
      <c r="C23" s="7"/>
      <c r="D23" s="221" t="s">
        <v>14</v>
      </c>
      <c r="E23" s="222"/>
      <c r="F23" s="223"/>
    </row>
    <row r="24" spans="2:6" s="6" customFormat="1" ht="12.75">
      <c r="B24" s="7">
        <v>17</v>
      </c>
      <c r="C24" s="7"/>
      <c r="D24" s="50"/>
      <c r="E24" s="25"/>
      <c r="F24" s="12"/>
    </row>
    <row r="25" spans="2:6" s="6" customFormat="1" ht="12.75">
      <c r="B25" s="7">
        <v>18</v>
      </c>
      <c r="C25" s="7"/>
      <c r="D25" s="20" t="s">
        <v>133</v>
      </c>
      <c r="E25" s="62"/>
      <c r="F25" s="46">
        <f>F16</f>
        <v>-2358.75</v>
      </c>
    </row>
    <row r="26" spans="2:6" s="6" customFormat="1" ht="12.75">
      <c r="B26" s="7">
        <v>19</v>
      </c>
      <c r="C26" s="7"/>
      <c r="D26" s="20" t="s">
        <v>129</v>
      </c>
      <c r="E26" s="25"/>
      <c r="F26" s="27">
        <f>F15</f>
        <v>-53386.87</v>
      </c>
    </row>
    <row r="27" spans="2:6" s="6" customFormat="1" ht="13.5" thickBot="1">
      <c r="B27" s="7">
        <v>20</v>
      </c>
      <c r="C27" s="7"/>
      <c r="D27" s="20" t="s">
        <v>136</v>
      </c>
      <c r="E27" s="25"/>
      <c r="F27" s="172">
        <f>SUM(F25:F26)</f>
        <v>-55745.62</v>
      </c>
    </row>
    <row r="28" spans="2:6" s="6" customFormat="1" ht="14.25" thickTop="1" thickBot="1">
      <c r="B28" s="7">
        <v>20</v>
      </c>
      <c r="C28" s="7"/>
      <c r="D28" s="28"/>
      <c r="E28" s="29"/>
      <c r="F28" s="19"/>
    </row>
    <row r="29" spans="2:6" s="6" customFormat="1" ht="12.75">
      <c r="B29" s="7">
        <v>21</v>
      </c>
      <c r="C29" s="7"/>
      <c r="D29" s="57"/>
      <c r="E29" s="62"/>
    </row>
    <row r="30" spans="2:6" s="6" customFormat="1" ht="13.5" thickBot="1">
      <c r="B30" s="7">
        <v>22</v>
      </c>
      <c r="C30" s="7"/>
      <c r="D30" s="73"/>
      <c r="E30" s="71"/>
    </row>
    <row r="31" spans="2:6" s="6" customFormat="1" ht="12.75">
      <c r="B31" s="7">
        <v>23</v>
      </c>
      <c r="C31" s="7"/>
      <c r="D31" s="201" t="s">
        <v>17</v>
      </c>
      <c r="E31" s="202"/>
      <c r="F31" s="203"/>
    </row>
    <row r="32" spans="2:6" s="6" customFormat="1" ht="12.75">
      <c r="B32" s="7">
        <v>24</v>
      </c>
      <c r="C32" s="7"/>
      <c r="D32" s="197" t="s">
        <v>26</v>
      </c>
      <c r="E32" s="198"/>
      <c r="F32" s="199"/>
    </row>
    <row r="33" spans="2:6" s="6" customFormat="1" ht="12.75">
      <c r="B33" s="7">
        <v>25</v>
      </c>
      <c r="C33" s="7"/>
      <c r="D33" s="20"/>
      <c r="E33" s="62"/>
      <c r="F33" s="12"/>
    </row>
    <row r="34" spans="2:6" s="6" customFormat="1" ht="12.75">
      <c r="B34" s="7">
        <v>26</v>
      </c>
      <c r="C34" s="7"/>
      <c r="D34" s="20" t="s">
        <v>127</v>
      </c>
      <c r="E34" s="56"/>
      <c r="F34" s="46">
        <v>55746</v>
      </c>
    </row>
    <row r="35" spans="2:6" s="6" customFormat="1" ht="12.75">
      <c r="B35" s="7">
        <v>27</v>
      </c>
      <c r="C35" s="7"/>
      <c r="D35" s="20" t="s">
        <v>25</v>
      </c>
      <c r="E35" s="25"/>
      <c r="F35" s="55">
        <v>3</v>
      </c>
    </row>
    <row r="36" spans="2:6" s="6" customFormat="1" ht="13.5" thickBot="1">
      <c r="B36" s="7">
        <v>28</v>
      </c>
      <c r="C36" s="7"/>
      <c r="D36" s="20" t="s">
        <v>172</v>
      </c>
      <c r="E36" s="25"/>
      <c r="F36" s="74">
        <f>F34/F35</f>
        <v>18582</v>
      </c>
    </row>
    <row r="37" spans="2:6" s="6" customFormat="1" ht="13.5" thickBot="1">
      <c r="B37" s="7">
        <v>29</v>
      </c>
      <c r="C37" s="7"/>
      <c r="D37" s="63"/>
      <c r="E37" s="64"/>
      <c r="F37" s="19"/>
    </row>
    <row r="38" spans="2:6" s="6" customFormat="1" ht="13.5" thickBot="1">
      <c r="B38" s="7">
        <v>30</v>
      </c>
      <c r="C38" s="7"/>
      <c r="E38" s="71"/>
    </row>
    <row r="39" spans="2:6" s="6" customFormat="1" ht="13.5" thickBot="1">
      <c r="B39" s="7">
        <v>31</v>
      </c>
      <c r="C39" s="7"/>
      <c r="D39" s="73"/>
      <c r="E39" s="71"/>
    </row>
    <row r="40" spans="2:6" s="6" customFormat="1" ht="12.75">
      <c r="B40" s="7">
        <v>32</v>
      </c>
      <c r="C40" s="7"/>
      <c r="D40" s="182" t="s">
        <v>18</v>
      </c>
      <c r="E40" s="180"/>
      <c r="F40" s="181"/>
    </row>
    <row r="41" spans="2:6" s="6" customFormat="1" ht="12.75">
      <c r="B41" s="7">
        <v>33</v>
      </c>
      <c r="C41" s="7"/>
      <c r="D41" s="174"/>
      <c r="E41" s="175"/>
      <c r="F41" s="176"/>
    </row>
    <row r="42" spans="2:6" s="6" customFormat="1" ht="12.75">
      <c r="B42" s="7">
        <v>34</v>
      </c>
      <c r="C42" s="7"/>
      <c r="D42" s="177" t="s">
        <v>135</v>
      </c>
      <c r="E42" s="52">
        <v>2024</v>
      </c>
      <c r="F42" s="88">
        <v>16837</v>
      </c>
    </row>
    <row r="43" spans="2:6" s="6" customFormat="1" ht="12.75">
      <c r="B43" s="7">
        <v>35</v>
      </c>
      <c r="C43" s="7"/>
      <c r="D43" s="178"/>
      <c r="E43" s="52">
        <v>2025</v>
      </c>
      <c r="F43" s="88">
        <v>16837</v>
      </c>
    </row>
    <row r="44" spans="2:6" s="6" customFormat="1" ht="12.75">
      <c r="B44" s="7">
        <v>36</v>
      </c>
      <c r="D44" s="179"/>
      <c r="E44" s="52">
        <v>2026</v>
      </c>
      <c r="F44" s="88">
        <v>16837</v>
      </c>
    </row>
    <row r="45" spans="2:6" s="6" customFormat="1" ht="12.75">
      <c r="B45" s="7">
        <v>37</v>
      </c>
      <c r="D45" s="179"/>
      <c r="E45" s="52">
        <v>2027</v>
      </c>
      <c r="F45" s="88">
        <v>16837</v>
      </c>
    </row>
    <row r="46" spans="2:6" s="6" customFormat="1" ht="14.25" thickBot="1">
      <c r="B46" s="7">
        <v>38</v>
      </c>
      <c r="D46" s="183" t="s">
        <v>139</v>
      </c>
      <c r="E46" s="29"/>
      <c r="F46" s="170">
        <v>16837</v>
      </c>
    </row>
    <row r="47" spans="2:6" s="6" customFormat="1" ht="12.75">
      <c r="B47" s="7">
        <v>39</v>
      </c>
      <c r="D47" s="49"/>
      <c r="E47" s="49"/>
    </row>
    <row r="48" spans="2:6" s="6" customFormat="1" ht="12.75">
      <c r="B48" s="7">
        <v>40</v>
      </c>
      <c r="D48" s="49"/>
      <c r="E48" s="49"/>
    </row>
    <row r="49" spans="2:5" s="6" customFormat="1" ht="12.75">
      <c r="B49" s="7">
        <v>41</v>
      </c>
      <c r="D49" s="49"/>
      <c r="E49" s="49"/>
    </row>
    <row r="50" spans="2:5" s="6" customFormat="1" ht="12.75">
      <c r="B50" s="7">
        <v>42</v>
      </c>
      <c r="D50" s="49"/>
      <c r="E50" s="49"/>
    </row>
    <row r="51" spans="2:5" s="6" customFormat="1" ht="12.75">
      <c r="B51" s="7">
        <v>43</v>
      </c>
      <c r="D51" s="49"/>
      <c r="E51" s="49"/>
    </row>
    <row r="52" spans="2:5" s="6" customFormat="1" ht="12.75">
      <c r="B52" s="7">
        <v>44</v>
      </c>
      <c r="D52" s="49"/>
      <c r="E52" s="49"/>
    </row>
    <row r="53" spans="2:5" s="6" customFormat="1" ht="12.75">
      <c r="B53" s="7">
        <v>45</v>
      </c>
      <c r="D53" s="49"/>
      <c r="E53" s="49"/>
    </row>
    <row r="54" spans="2:5" s="6" customFormat="1" ht="12.75">
      <c r="B54" s="7">
        <v>46</v>
      </c>
      <c r="D54" s="49"/>
      <c r="E54" s="49"/>
    </row>
    <row r="55" spans="2:5" s="6" customFormat="1" ht="12.75">
      <c r="B55" s="7">
        <v>47</v>
      </c>
      <c r="D55" s="49"/>
      <c r="E55" s="49"/>
    </row>
    <row r="56" spans="2:5" s="6" customFormat="1" ht="12.75">
      <c r="B56" s="7">
        <v>48</v>
      </c>
      <c r="D56" s="49"/>
      <c r="E56" s="49"/>
    </row>
    <row r="57" spans="2:5" s="6" customFormat="1" ht="12.75">
      <c r="B57" s="7">
        <v>49</v>
      </c>
      <c r="D57" s="49"/>
      <c r="E57" s="49"/>
    </row>
    <row r="58" spans="2:5" s="6" customFormat="1" ht="12.75">
      <c r="B58" s="7">
        <v>50</v>
      </c>
      <c r="D58" s="49"/>
      <c r="E58" s="49"/>
    </row>
    <row r="59" spans="2:5" s="6" customFormat="1" ht="12.75">
      <c r="B59" s="7">
        <v>51</v>
      </c>
      <c r="D59" s="49"/>
      <c r="E59" s="49"/>
    </row>
    <row r="60" spans="2:5" s="6" customFormat="1" ht="12.75">
      <c r="B60" s="7">
        <v>52</v>
      </c>
      <c r="D60" s="49"/>
      <c r="E60" s="49"/>
    </row>
    <row r="61" spans="2:5" s="6" customFormat="1" ht="12.75">
      <c r="B61" s="7">
        <v>53</v>
      </c>
      <c r="D61" s="49"/>
      <c r="E61" s="49"/>
    </row>
    <row r="62" spans="2:5" s="6" customFormat="1" ht="12.75">
      <c r="B62" s="7">
        <v>54</v>
      </c>
      <c r="D62" s="49"/>
      <c r="E62" s="49"/>
    </row>
    <row r="63" spans="2:5" s="6" customFormat="1" ht="12.75">
      <c r="B63" s="7">
        <v>55</v>
      </c>
      <c r="D63" s="49"/>
      <c r="E63" s="49"/>
    </row>
    <row r="64" spans="2:5" s="6" customFormat="1" ht="12.75">
      <c r="B64" s="7">
        <v>56</v>
      </c>
      <c r="D64" s="49"/>
      <c r="E64" s="49"/>
    </row>
    <row r="65" spans="2:5" s="6" customFormat="1" ht="12.75">
      <c r="B65" s="7">
        <v>57</v>
      </c>
      <c r="D65" s="49"/>
      <c r="E65" s="49"/>
    </row>
    <row r="66" spans="2:5" s="6" customFormat="1" ht="12.75">
      <c r="B66" s="7">
        <v>58</v>
      </c>
      <c r="D66" s="49"/>
      <c r="E66" s="49"/>
    </row>
    <row r="67" spans="2:5" s="6" customFormat="1" ht="12.75">
      <c r="B67" s="7">
        <v>59</v>
      </c>
      <c r="D67" s="49"/>
      <c r="E67" s="49"/>
    </row>
    <row r="68" spans="2:5" s="6" customFormat="1" ht="12.75">
      <c r="B68" s="7">
        <v>60</v>
      </c>
      <c r="D68" s="49"/>
      <c r="E68" s="49"/>
    </row>
    <row r="69" spans="2:5" s="6" customFormat="1" ht="12.75">
      <c r="B69" s="7">
        <v>61</v>
      </c>
      <c r="D69" s="49"/>
      <c r="E69" s="49"/>
    </row>
    <row r="70" spans="2:5" s="6" customFormat="1" ht="12.75">
      <c r="B70" s="7">
        <v>62</v>
      </c>
      <c r="D70" s="49"/>
      <c r="E70" s="49"/>
    </row>
    <row r="71" spans="2:5" s="6" customFormat="1" ht="12.75">
      <c r="B71" s="7">
        <v>63</v>
      </c>
      <c r="D71" s="49"/>
      <c r="E71" s="49"/>
    </row>
    <row r="72" spans="2:5" s="6" customFormat="1" ht="12.75">
      <c r="B72" s="7">
        <v>64</v>
      </c>
      <c r="D72" s="49"/>
      <c r="E72" s="49"/>
    </row>
    <row r="73" spans="2:5" s="6" customFormat="1" ht="12.75">
      <c r="B73" s="7">
        <v>65</v>
      </c>
      <c r="D73" s="49"/>
      <c r="E73" s="49"/>
    </row>
    <row r="74" spans="2:5" s="6" customFormat="1" ht="12.75">
      <c r="B74" s="7">
        <v>66</v>
      </c>
      <c r="D74" s="49"/>
      <c r="E74" s="49"/>
    </row>
    <row r="75" spans="2:5" s="6" customFormat="1" ht="12.75">
      <c r="B75" s="7">
        <v>67</v>
      </c>
      <c r="D75" s="49"/>
      <c r="E75" s="49"/>
    </row>
    <row r="76" spans="2:5" s="6" customFormat="1" ht="12.75">
      <c r="D76" s="49"/>
      <c r="E76" s="49"/>
    </row>
    <row r="77" spans="2:5" s="6" customFormat="1" ht="12.75">
      <c r="D77" s="49"/>
      <c r="E77" s="49"/>
    </row>
    <row r="78" spans="2:5" s="6" customFormat="1" ht="12.75">
      <c r="D78" s="49"/>
      <c r="E78" s="49"/>
    </row>
    <row r="79" spans="2:5" s="6" customFormat="1" ht="12.75">
      <c r="D79" s="49"/>
      <c r="E79" s="49"/>
    </row>
    <row r="80" spans="2:5" s="6" customFormat="1" ht="12.75">
      <c r="D80" s="49"/>
      <c r="E80" s="49"/>
    </row>
    <row r="81" spans="4:5" s="6" customFormat="1" ht="12.75">
      <c r="D81" s="49"/>
      <c r="E81" s="49"/>
    </row>
    <row r="82" spans="4:5" s="6" customFormat="1" ht="12.75">
      <c r="D82" s="49"/>
      <c r="E82" s="49"/>
    </row>
    <row r="83" spans="4:5" s="6" customFormat="1" ht="12.75">
      <c r="D83" s="49"/>
      <c r="E83" s="49"/>
    </row>
    <row r="84" spans="4:5" s="6" customFormat="1" ht="12.75">
      <c r="D84" s="49"/>
      <c r="E84" s="49"/>
    </row>
    <row r="85" spans="4:5" s="6" customFormat="1" ht="12.75">
      <c r="D85" s="49"/>
      <c r="E85" s="49"/>
    </row>
    <row r="86" spans="4:5" s="6" customFormat="1" ht="12.75">
      <c r="D86" s="49"/>
      <c r="E86" s="49"/>
    </row>
    <row r="87" spans="4:5" s="6" customFormat="1" ht="12.75">
      <c r="D87" s="49"/>
      <c r="E87" s="49"/>
    </row>
    <row r="88" spans="4:5" s="6" customFormat="1" ht="12.75">
      <c r="D88" s="49"/>
      <c r="E88" s="49"/>
    </row>
    <row r="89" spans="4:5" s="6" customFormat="1" ht="12.75">
      <c r="D89" s="49"/>
      <c r="E89" s="49"/>
    </row>
    <row r="90" spans="4:5" s="6" customFormat="1" ht="12.75">
      <c r="D90" s="49"/>
      <c r="E90" s="49"/>
    </row>
    <row r="91" spans="4:5" s="6" customFormat="1" ht="12.75">
      <c r="D91" s="49"/>
      <c r="E91" s="49"/>
    </row>
    <row r="92" spans="4:5" s="6" customFormat="1" ht="12.75">
      <c r="D92" s="49"/>
      <c r="E92" s="49"/>
    </row>
    <row r="93" spans="4:5" s="6" customFormat="1" ht="12.75">
      <c r="D93" s="49"/>
      <c r="E93" s="49"/>
    </row>
    <row r="94" spans="4:5" s="6" customFormat="1" ht="12.75">
      <c r="D94" s="49"/>
      <c r="E94" s="49"/>
    </row>
    <row r="95" spans="4:5" s="6" customFormat="1" ht="12.75">
      <c r="D95" s="49"/>
      <c r="E95" s="49"/>
    </row>
    <row r="96" spans="4:5" s="6" customFormat="1" ht="12.75">
      <c r="D96" s="49"/>
      <c r="E96" s="49"/>
    </row>
    <row r="97" spans="4:5" s="6" customFormat="1" ht="12.75">
      <c r="D97" s="49"/>
      <c r="E97" s="49"/>
    </row>
    <row r="98" spans="4:5" s="6" customFormat="1" ht="12.75">
      <c r="D98" s="49"/>
      <c r="E98" s="49"/>
    </row>
    <row r="99" spans="4:5" s="6" customFormat="1" ht="12.75">
      <c r="D99" s="49"/>
      <c r="E99" s="49"/>
    </row>
    <row r="100" spans="4:5" s="6" customFormat="1" ht="12.75">
      <c r="D100" s="49"/>
      <c r="E100" s="49"/>
    </row>
    <row r="101" spans="4:5" s="6" customFormat="1" ht="12.75">
      <c r="D101" s="49"/>
      <c r="E101" s="49"/>
    </row>
    <row r="102" spans="4:5" s="6" customFormat="1" ht="12.75">
      <c r="D102" s="49"/>
      <c r="E102" s="49"/>
    </row>
    <row r="103" spans="4:5" s="6" customFormat="1" ht="12.75">
      <c r="D103" s="49"/>
      <c r="E103" s="49"/>
    </row>
    <row r="104" spans="4:5" s="6" customFormat="1" ht="12.75">
      <c r="D104" s="49"/>
      <c r="E104" s="49"/>
    </row>
    <row r="105" spans="4:5" s="6" customFormat="1" ht="12.75">
      <c r="D105" s="49"/>
      <c r="E105" s="49"/>
    </row>
    <row r="106" spans="4:5" s="6" customFormat="1" ht="12.75">
      <c r="D106" s="49"/>
      <c r="E106" s="49"/>
    </row>
    <row r="107" spans="4:5" s="6" customFormat="1" ht="12.75">
      <c r="D107" s="49"/>
      <c r="E107" s="49"/>
    </row>
  </sheetData>
  <mergeCells count="8">
    <mergeCell ref="D23:F23"/>
    <mergeCell ref="D32:F32"/>
    <mergeCell ref="D31:F31"/>
    <mergeCell ref="B2:D2"/>
    <mergeCell ref="B3:D3"/>
    <mergeCell ref="D8:F8"/>
    <mergeCell ref="D9:F9"/>
    <mergeCell ref="D22:F22"/>
  </mergeCells>
  <pageMargins left="0.7" right="0.7" top="0.75" bottom="0.75" header="0.3" footer="0.3"/>
  <pageSetup scale="6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C27F-5516-4B9F-A00F-7C4B5E1733BB}">
  <sheetPr>
    <pageSetUpPr fitToPage="1"/>
  </sheetPr>
  <dimension ref="B2:O108"/>
  <sheetViews>
    <sheetView showGridLines="0" topLeftCell="C1" workbookViewId="0">
      <selection activeCell="H2" sqref="H2:J2"/>
    </sheetView>
  </sheetViews>
  <sheetFormatPr defaultColWidth="8.85546875" defaultRowHeight="15"/>
  <cols>
    <col min="1" max="1" width="8.85546875" style="1"/>
    <col min="2" max="2" width="15.7109375" style="1" customWidth="1"/>
    <col min="3" max="3" width="2.85546875" style="1" customWidth="1"/>
    <col min="4" max="4" width="28.5703125" style="1" customWidth="1"/>
    <col min="5" max="5" width="16.140625" style="1" bestFit="1" customWidth="1"/>
    <col min="6" max="6" width="9.85546875" style="1" customWidth="1"/>
    <col min="7" max="7" width="11.140625" style="1" customWidth="1"/>
    <col min="8" max="8" width="13" style="1" customWidth="1"/>
    <col min="9" max="9" width="17.28515625" style="1" customWidth="1"/>
    <col min="10" max="10" width="9.5703125" style="1" bestFit="1" customWidth="1"/>
    <col min="11" max="11" width="8.85546875" style="1"/>
    <col min="12" max="12" width="18.42578125" style="1" bestFit="1" customWidth="1"/>
    <col min="13" max="13" width="28.5703125" style="1" bestFit="1" customWidth="1"/>
    <col min="14" max="14" width="12.28515625" style="1" bestFit="1" customWidth="1"/>
    <col min="15" max="15" width="8" style="1" bestFit="1" customWidth="1"/>
    <col min="16" max="16384" width="8.85546875" style="1"/>
  </cols>
  <sheetData>
    <row r="2" spans="2:15">
      <c r="B2" s="200" t="s">
        <v>4</v>
      </c>
      <c r="C2" s="200"/>
      <c r="D2" s="200"/>
      <c r="E2" s="200"/>
      <c r="H2" s="200" t="s">
        <v>175</v>
      </c>
      <c r="I2" s="200"/>
      <c r="J2" s="200"/>
      <c r="K2" s="31"/>
      <c r="M2" s="2"/>
      <c r="N2" s="30"/>
      <c r="O2" s="30"/>
    </row>
    <row r="3" spans="2:15">
      <c r="B3" s="200" t="s">
        <v>158</v>
      </c>
      <c r="C3" s="200"/>
      <c r="D3" s="200"/>
      <c r="E3" s="200"/>
      <c r="H3" s="200" t="s">
        <v>24</v>
      </c>
      <c r="I3" s="200"/>
      <c r="J3" s="200"/>
      <c r="K3" s="31"/>
      <c r="M3" s="2"/>
      <c r="N3" s="30"/>
      <c r="O3" s="30"/>
    </row>
    <row r="4" spans="2:15">
      <c r="C4" s="3"/>
      <c r="D4" s="2"/>
      <c r="G4" s="32"/>
      <c r="H4" s="32" t="s">
        <v>20</v>
      </c>
      <c r="I4" s="32"/>
      <c r="J4" s="32"/>
      <c r="K4" s="32"/>
      <c r="L4" s="32"/>
      <c r="O4" s="2"/>
    </row>
    <row r="5" spans="2:15">
      <c r="C5" s="3"/>
      <c r="D5" s="4"/>
      <c r="G5" s="32"/>
      <c r="H5" s="32"/>
      <c r="I5" s="32"/>
      <c r="J5" s="32"/>
      <c r="K5" s="32"/>
      <c r="L5" s="32"/>
      <c r="O5" s="2"/>
    </row>
    <row r="6" spans="2:15">
      <c r="C6" s="3"/>
      <c r="D6" s="4"/>
      <c r="G6" s="32"/>
      <c r="H6" s="32"/>
      <c r="I6" s="32"/>
      <c r="J6" s="32"/>
      <c r="K6" s="32"/>
      <c r="L6" s="32"/>
      <c r="O6" s="2"/>
    </row>
    <row r="7" spans="2:15">
      <c r="C7" s="3"/>
      <c r="D7" s="4"/>
      <c r="G7" s="32"/>
      <c r="H7" s="32"/>
      <c r="I7" s="32"/>
      <c r="J7" s="32"/>
      <c r="K7" s="32"/>
      <c r="L7" s="32"/>
      <c r="O7" s="2"/>
    </row>
    <row r="8" spans="2:15">
      <c r="B8" s="42" t="s">
        <v>19</v>
      </c>
      <c r="C8" s="3"/>
      <c r="D8" s="4"/>
      <c r="G8" s="32"/>
      <c r="H8" s="32"/>
      <c r="I8" s="32"/>
      <c r="J8" s="32"/>
      <c r="K8" s="32"/>
      <c r="L8" s="32"/>
      <c r="O8" s="2"/>
    </row>
    <row r="9" spans="2:15" ht="15.75" thickBot="1">
      <c r="B9" s="6"/>
      <c r="C9" s="6"/>
    </row>
    <row r="10" spans="2:15">
      <c r="B10" s="7">
        <v>1</v>
      </c>
      <c r="C10" s="7"/>
      <c r="D10" s="201" t="s">
        <v>15</v>
      </c>
      <c r="E10" s="202"/>
      <c r="F10" s="202"/>
      <c r="G10" s="202"/>
      <c r="H10" s="202"/>
      <c r="I10" s="203"/>
    </row>
    <row r="11" spans="2:15">
      <c r="B11" s="7">
        <v>2</v>
      </c>
      <c r="C11" s="7"/>
      <c r="D11" s="197" t="s">
        <v>159</v>
      </c>
      <c r="E11" s="198"/>
      <c r="F11" s="198"/>
      <c r="G11" s="198"/>
      <c r="H11" s="198"/>
      <c r="I11" s="199"/>
    </row>
    <row r="12" spans="2:15">
      <c r="B12" s="7">
        <v>3</v>
      </c>
      <c r="C12" s="7"/>
      <c r="D12" s="60" t="s">
        <v>47</v>
      </c>
      <c r="E12" s="5"/>
      <c r="F12" s="5"/>
      <c r="G12" s="5"/>
      <c r="H12" s="5"/>
      <c r="I12" s="80">
        <v>80695</v>
      </c>
    </row>
    <row r="13" spans="2:15">
      <c r="B13" s="7">
        <v>4</v>
      </c>
      <c r="C13" s="7"/>
      <c r="D13" s="20" t="s">
        <v>76</v>
      </c>
      <c r="E13" s="6"/>
      <c r="F13" s="6"/>
      <c r="G13" s="6"/>
      <c r="H13" s="6"/>
      <c r="I13" s="80">
        <v>281729</v>
      </c>
    </row>
    <row r="14" spans="2:15">
      <c r="B14" s="7">
        <v>5</v>
      </c>
      <c r="C14" s="7"/>
      <c r="D14" s="67"/>
      <c r="E14" s="14"/>
      <c r="F14" s="14"/>
      <c r="G14" s="14"/>
      <c r="H14" s="14"/>
      <c r="I14" s="68"/>
    </row>
    <row r="15" spans="2:15" ht="15.75" thickBot="1">
      <c r="B15" s="7">
        <v>6</v>
      </c>
      <c r="C15" s="7"/>
      <c r="D15" s="204" t="s">
        <v>173</v>
      </c>
      <c r="E15" s="205"/>
      <c r="F15" s="11"/>
      <c r="G15" s="11"/>
      <c r="H15" s="10"/>
      <c r="I15" s="39">
        <f>I13-I12</f>
        <v>201034</v>
      </c>
    </row>
    <row r="16" spans="2:15" ht="16.5" thickTop="1" thickBot="1">
      <c r="B16" s="7">
        <v>7</v>
      </c>
      <c r="C16" s="7"/>
      <c r="D16" s="16"/>
      <c r="E16" s="17"/>
      <c r="F16" s="17"/>
      <c r="G16" s="18"/>
      <c r="H16" s="18"/>
      <c r="I16" s="40"/>
    </row>
    <row r="17" spans="2:9" ht="15.75" thickBot="1">
      <c r="B17" s="7">
        <v>8</v>
      </c>
      <c r="C17" s="7"/>
      <c r="D17" s="15"/>
      <c r="E17" s="44"/>
      <c r="F17" s="14"/>
      <c r="G17" s="15"/>
      <c r="H17" s="15"/>
      <c r="I17" s="41"/>
    </row>
    <row r="18" spans="2:9">
      <c r="B18" s="7">
        <v>9</v>
      </c>
      <c r="C18" s="7"/>
      <c r="D18" s="160"/>
      <c r="E18" s="161"/>
      <c r="F18" s="162"/>
      <c r="G18" s="163"/>
      <c r="H18" s="163"/>
      <c r="I18" s="164"/>
    </row>
    <row r="19" spans="2:9">
      <c r="B19" s="7">
        <v>10</v>
      </c>
      <c r="C19" s="7"/>
      <c r="D19" s="128"/>
      <c r="E19" s="7"/>
      <c r="F19" s="7"/>
      <c r="G19" s="15" t="s">
        <v>124</v>
      </c>
      <c r="H19" s="44"/>
      <c r="I19" s="38"/>
    </row>
    <row r="20" spans="2:9">
      <c r="B20" s="7">
        <v>11</v>
      </c>
      <c r="C20" s="7"/>
      <c r="D20" s="13" t="s">
        <v>117</v>
      </c>
      <c r="E20" s="165" t="s">
        <v>118</v>
      </c>
      <c r="F20" s="14" t="s">
        <v>119</v>
      </c>
      <c r="G20" s="15" t="s">
        <v>120</v>
      </c>
      <c r="H20" s="15" t="s">
        <v>121</v>
      </c>
      <c r="I20" s="38" t="s">
        <v>122</v>
      </c>
    </row>
    <row r="21" spans="2:9">
      <c r="B21" s="7">
        <v>12</v>
      </c>
      <c r="C21" s="7"/>
      <c r="D21" s="166">
        <v>16200</v>
      </c>
      <c r="E21" s="167">
        <v>13314</v>
      </c>
      <c r="F21" s="114">
        <v>17758</v>
      </c>
      <c r="G21" s="114">
        <v>9475</v>
      </c>
      <c r="H21" s="114">
        <v>13852</v>
      </c>
      <c r="I21" s="99">
        <v>4623</v>
      </c>
    </row>
    <row r="22" spans="2:9" ht="15.75" thickBot="1">
      <c r="B22" s="7">
        <v>13</v>
      </c>
      <c r="C22" s="7"/>
      <c r="D22" s="168" t="s">
        <v>123</v>
      </c>
      <c r="E22" s="127"/>
      <c r="F22" s="17"/>
      <c r="G22" s="18"/>
      <c r="H22" s="18"/>
      <c r="I22" s="108">
        <f>AVERAGE(D21:I21)</f>
        <v>12537</v>
      </c>
    </row>
    <row r="23" spans="2:9" ht="15.75" thickBot="1">
      <c r="B23" s="7">
        <v>14</v>
      </c>
      <c r="C23" s="7"/>
      <c r="D23" s="15"/>
      <c r="E23" s="14"/>
      <c r="F23" s="14"/>
      <c r="G23" s="15"/>
      <c r="H23" s="15"/>
      <c r="I23" s="41"/>
    </row>
    <row r="24" spans="2:9">
      <c r="B24" s="7">
        <v>15</v>
      </c>
      <c r="C24" s="7"/>
      <c r="D24" s="201" t="s">
        <v>16</v>
      </c>
      <c r="E24" s="202"/>
      <c r="F24" s="202"/>
      <c r="G24" s="202"/>
      <c r="H24" s="202"/>
      <c r="I24" s="203"/>
    </row>
    <row r="25" spans="2:9">
      <c r="B25" s="7">
        <v>16</v>
      </c>
      <c r="C25" s="7"/>
      <c r="D25" s="197" t="s">
        <v>75</v>
      </c>
      <c r="E25" s="198"/>
      <c r="F25" s="198"/>
      <c r="G25" s="198"/>
      <c r="H25" s="198"/>
      <c r="I25" s="199"/>
    </row>
    <row r="26" spans="2:9">
      <c r="B26" s="7">
        <v>17</v>
      </c>
      <c r="C26" s="7"/>
      <c r="D26" s="8"/>
      <c r="E26" s="5"/>
      <c r="F26" s="5"/>
      <c r="G26" s="5"/>
      <c r="H26" s="5"/>
      <c r="I26" s="21"/>
    </row>
    <row r="27" spans="2:9">
      <c r="B27" s="7">
        <v>18</v>
      </c>
      <c r="C27" s="7"/>
      <c r="D27" s="8"/>
      <c r="E27" s="5"/>
      <c r="F27" s="5"/>
      <c r="G27" s="5"/>
      <c r="H27" s="5"/>
      <c r="I27" s="21"/>
    </row>
    <row r="28" spans="2:9">
      <c r="B28" s="7">
        <v>19</v>
      </c>
      <c r="C28" s="7"/>
      <c r="D28" s="9" t="s">
        <v>77</v>
      </c>
      <c r="E28" s="10" t="s">
        <v>83</v>
      </c>
      <c r="F28" s="10" t="s">
        <v>84</v>
      </c>
      <c r="G28" s="10" t="s">
        <v>5</v>
      </c>
      <c r="H28" s="10" t="s">
        <v>125</v>
      </c>
      <c r="I28" s="169" t="s">
        <v>50</v>
      </c>
    </row>
    <row r="29" spans="2:9">
      <c r="B29" s="7">
        <v>20</v>
      </c>
      <c r="C29" s="7"/>
      <c r="D29" s="34" t="s">
        <v>78</v>
      </c>
      <c r="E29" s="35" t="s">
        <v>85</v>
      </c>
      <c r="F29" s="35" t="s">
        <v>110</v>
      </c>
      <c r="G29" s="144">
        <v>12537</v>
      </c>
      <c r="H29" s="35"/>
      <c r="I29" s="36">
        <f>G29+H29</f>
        <v>12537</v>
      </c>
    </row>
    <row r="30" spans="2:9">
      <c r="B30" s="7">
        <v>20</v>
      </c>
      <c r="C30" s="7"/>
      <c r="D30" s="34" t="s">
        <v>78</v>
      </c>
      <c r="E30" s="35" t="s">
        <v>86</v>
      </c>
      <c r="F30" s="35" t="s">
        <v>110</v>
      </c>
      <c r="G30" s="144">
        <v>12537</v>
      </c>
      <c r="H30" s="35"/>
      <c r="I30" s="36">
        <f t="shared" ref="I30:I57" si="0">G30+H30</f>
        <v>12537</v>
      </c>
    </row>
    <row r="31" spans="2:9">
      <c r="B31" s="7">
        <v>21</v>
      </c>
      <c r="C31" s="7"/>
      <c r="D31" s="34" t="s">
        <v>78</v>
      </c>
      <c r="E31" s="35" t="s">
        <v>87</v>
      </c>
      <c r="F31" s="35" t="s">
        <v>110</v>
      </c>
      <c r="G31" s="144">
        <v>12537</v>
      </c>
      <c r="H31" s="35"/>
      <c r="I31" s="36">
        <f t="shared" si="0"/>
        <v>12537</v>
      </c>
    </row>
    <row r="32" spans="2:9">
      <c r="B32" s="7">
        <v>22</v>
      </c>
      <c r="C32" s="7"/>
      <c r="D32" s="34" t="s">
        <v>78</v>
      </c>
      <c r="E32" s="35" t="s">
        <v>85</v>
      </c>
      <c r="F32" s="35" t="s">
        <v>110</v>
      </c>
      <c r="G32" s="144">
        <v>12537</v>
      </c>
      <c r="H32" s="35"/>
      <c r="I32" s="36">
        <f t="shared" si="0"/>
        <v>12537</v>
      </c>
    </row>
    <row r="33" spans="2:9">
      <c r="B33" s="7">
        <v>23</v>
      </c>
      <c r="C33" s="7"/>
      <c r="D33" s="34" t="s">
        <v>78</v>
      </c>
      <c r="E33" s="35" t="s">
        <v>88</v>
      </c>
      <c r="F33" s="35" t="s">
        <v>110</v>
      </c>
      <c r="G33" s="144">
        <v>12537</v>
      </c>
      <c r="H33" s="35"/>
      <c r="I33" s="36">
        <f t="shared" si="0"/>
        <v>12537</v>
      </c>
    </row>
    <row r="34" spans="2:9">
      <c r="B34" s="7">
        <v>24</v>
      </c>
      <c r="C34" s="7"/>
      <c r="D34" s="34" t="s">
        <v>78</v>
      </c>
      <c r="E34" s="35" t="s">
        <v>89</v>
      </c>
      <c r="F34" s="35" t="s">
        <v>110</v>
      </c>
      <c r="G34" s="144">
        <v>12537</v>
      </c>
      <c r="H34" s="35"/>
      <c r="I34" s="36">
        <f t="shared" si="0"/>
        <v>12537</v>
      </c>
    </row>
    <row r="35" spans="2:9">
      <c r="B35" s="7">
        <v>25</v>
      </c>
      <c r="C35" s="7"/>
      <c r="D35" s="34" t="s">
        <v>78</v>
      </c>
      <c r="E35" s="35" t="s">
        <v>90</v>
      </c>
      <c r="F35" s="35" t="s">
        <v>110</v>
      </c>
      <c r="G35" s="144">
        <v>12537</v>
      </c>
      <c r="H35" s="35"/>
      <c r="I35" s="36">
        <f t="shared" si="0"/>
        <v>12537</v>
      </c>
    </row>
    <row r="36" spans="2:9">
      <c r="B36" s="7">
        <v>26</v>
      </c>
      <c r="C36" s="7"/>
      <c r="D36" s="34" t="s">
        <v>78</v>
      </c>
      <c r="E36" s="35" t="s">
        <v>91</v>
      </c>
      <c r="F36" s="35" t="s">
        <v>110</v>
      </c>
      <c r="G36" s="144">
        <v>12537</v>
      </c>
      <c r="H36" s="35"/>
      <c r="I36" s="36">
        <f t="shared" si="0"/>
        <v>12537</v>
      </c>
    </row>
    <row r="37" spans="2:9">
      <c r="B37" s="7">
        <v>27</v>
      </c>
      <c r="C37" s="7"/>
      <c r="D37" s="34" t="s">
        <v>78</v>
      </c>
      <c r="E37" s="35" t="s">
        <v>92</v>
      </c>
      <c r="F37" s="35" t="s">
        <v>110</v>
      </c>
      <c r="G37" s="144">
        <v>12537</v>
      </c>
      <c r="H37" s="35"/>
      <c r="I37" s="36">
        <f t="shared" si="0"/>
        <v>12537</v>
      </c>
    </row>
    <row r="38" spans="2:9">
      <c r="B38" s="7">
        <v>28</v>
      </c>
      <c r="C38" s="7"/>
      <c r="D38" s="34" t="s">
        <v>78</v>
      </c>
      <c r="E38" s="35" t="s">
        <v>93</v>
      </c>
      <c r="F38" s="35" t="s">
        <v>110</v>
      </c>
      <c r="G38" s="144">
        <v>12537</v>
      </c>
      <c r="H38" s="35"/>
      <c r="I38" s="36">
        <f t="shared" si="0"/>
        <v>12537</v>
      </c>
    </row>
    <row r="39" spans="2:9">
      <c r="B39" s="7">
        <v>29</v>
      </c>
      <c r="C39" s="7"/>
      <c r="D39" s="34" t="s">
        <v>78</v>
      </c>
      <c r="E39" s="35" t="s">
        <v>94</v>
      </c>
      <c r="F39" s="35" t="s">
        <v>110</v>
      </c>
      <c r="G39" s="144">
        <v>12537</v>
      </c>
      <c r="H39" s="35"/>
      <c r="I39" s="36">
        <f t="shared" si="0"/>
        <v>12537</v>
      </c>
    </row>
    <row r="40" spans="2:9">
      <c r="B40" s="7">
        <v>30</v>
      </c>
      <c r="C40" s="7"/>
      <c r="D40" s="34" t="s">
        <v>78</v>
      </c>
      <c r="E40" s="35" t="s">
        <v>95</v>
      </c>
      <c r="F40" s="35" t="s">
        <v>110</v>
      </c>
      <c r="G40" s="144">
        <v>12537</v>
      </c>
      <c r="H40" s="35"/>
      <c r="I40" s="36">
        <f t="shared" si="0"/>
        <v>12537</v>
      </c>
    </row>
    <row r="41" spans="2:9">
      <c r="B41" s="7">
        <v>31</v>
      </c>
      <c r="C41" s="7"/>
      <c r="D41" s="34" t="s">
        <v>78</v>
      </c>
      <c r="E41" s="35" t="s">
        <v>96</v>
      </c>
      <c r="F41" s="35" t="s">
        <v>110</v>
      </c>
      <c r="G41" s="144">
        <v>12537</v>
      </c>
      <c r="H41" s="35"/>
      <c r="I41" s="36">
        <f t="shared" si="0"/>
        <v>12537</v>
      </c>
    </row>
    <row r="42" spans="2:9">
      <c r="B42" s="7">
        <v>32</v>
      </c>
      <c r="C42" s="7"/>
      <c r="D42" s="34" t="s">
        <v>78</v>
      </c>
      <c r="E42" s="35" t="s">
        <v>97</v>
      </c>
      <c r="F42" s="35" t="s">
        <v>110</v>
      </c>
      <c r="G42" s="144">
        <v>12537</v>
      </c>
      <c r="H42" s="35"/>
      <c r="I42" s="36">
        <f t="shared" si="0"/>
        <v>12537</v>
      </c>
    </row>
    <row r="43" spans="2:9">
      <c r="B43" s="7">
        <v>33</v>
      </c>
      <c r="C43" s="7"/>
      <c r="D43" s="34" t="s">
        <v>78</v>
      </c>
      <c r="E43" s="35" t="s">
        <v>98</v>
      </c>
      <c r="F43" s="35" t="s">
        <v>110</v>
      </c>
      <c r="G43" s="144">
        <v>12537</v>
      </c>
      <c r="H43" s="35"/>
      <c r="I43" s="36">
        <f t="shared" si="0"/>
        <v>12537</v>
      </c>
    </row>
    <row r="44" spans="2:9">
      <c r="B44" s="7">
        <v>34</v>
      </c>
      <c r="C44" s="7"/>
      <c r="D44" s="34" t="s">
        <v>78</v>
      </c>
      <c r="E44" s="35" t="s">
        <v>99</v>
      </c>
      <c r="F44" s="35" t="s">
        <v>110</v>
      </c>
      <c r="G44" s="144">
        <v>12537</v>
      </c>
      <c r="H44" s="35"/>
      <c r="I44" s="36">
        <f t="shared" si="0"/>
        <v>12537</v>
      </c>
    </row>
    <row r="45" spans="2:9">
      <c r="B45" s="7">
        <v>35</v>
      </c>
      <c r="C45" s="7"/>
      <c r="D45" s="34" t="s">
        <v>78</v>
      </c>
      <c r="E45" s="35" t="s">
        <v>100</v>
      </c>
      <c r="F45" s="35" t="s">
        <v>110</v>
      </c>
      <c r="G45" s="144">
        <v>12537</v>
      </c>
      <c r="H45" s="35"/>
      <c r="I45" s="36">
        <f t="shared" si="0"/>
        <v>12537</v>
      </c>
    </row>
    <row r="46" spans="2:9">
      <c r="B46" s="7">
        <v>36</v>
      </c>
      <c r="C46" s="7"/>
      <c r="D46" s="34" t="s">
        <v>79</v>
      </c>
      <c r="E46" s="35" t="s">
        <v>101</v>
      </c>
      <c r="F46" s="35" t="s">
        <v>111</v>
      </c>
      <c r="G46" s="144">
        <v>6000</v>
      </c>
      <c r="H46" s="148">
        <v>100</v>
      </c>
      <c r="I46" s="36">
        <f t="shared" si="0"/>
        <v>6100</v>
      </c>
    </row>
    <row r="47" spans="2:9">
      <c r="B47" s="7">
        <v>37</v>
      </c>
      <c r="C47" s="7"/>
      <c r="D47" s="34" t="s">
        <v>79</v>
      </c>
      <c r="E47" s="35" t="s">
        <v>102</v>
      </c>
      <c r="F47" s="35" t="s">
        <v>111</v>
      </c>
      <c r="G47" s="144"/>
      <c r="H47" s="148"/>
      <c r="I47" s="36">
        <f t="shared" si="0"/>
        <v>0</v>
      </c>
    </row>
    <row r="48" spans="2:9">
      <c r="B48" s="7">
        <v>38</v>
      </c>
      <c r="C48" s="7"/>
      <c r="D48" s="77" t="s">
        <v>79</v>
      </c>
      <c r="E48" s="14" t="s">
        <v>102</v>
      </c>
      <c r="F48" s="14" t="s">
        <v>111</v>
      </c>
      <c r="G48" s="145"/>
      <c r="H48" s="148"/>
      <c r="I48" s="36">
        <f t="shared" si="0"/>
        <v>0</v>
      </c>
    </row>
    <row r="49" spans="2:9">
      <c r="B49" s="7">
        <v>39</v>
      </c>
      <c r="C49" s="7"/>
      <c r="D49" s="77" t="s">
        <v>79</v>
      </c>
      <c r="E49" s="14" t="s">
        <v>102</v>
      </c>
      <c r="F49" s="14" t="s">
        <v>111</v>
      </c>
      <c r="G49" s="145"/>
      <c r="H49" s="148"/>
      <c r="I49" s="36">
        <f t="shared" si="0"/>
        <v>0</v>
      </c>
    </row>
    <row r="50" spans="2:9">
      <c r="B50" s="7">
        <v>40</v>
      </c>
      <c r="C50" s="7"/>
      <c r="D50" s="77" t="s">
        <v>80</v>
      </c>
      <c r="E50" s="14" t="s">
        <v>103</v>
      </c>
      <c r="F50" s="14" t="s">
        <v>111</v>
      </c>
      <c r="G50" s="145">
        <v>4800</v>
      </c>
      <c r="H50" s="148">
        <v>100</v>
      </c>
      <c r="I50" s="36">
        <f t="shared" si="0"/>
        <v>4900</v>
      </c>
    </row>
    <row r="51" spans="2:9">
      <c r="B51" s="7">
        <v>41</v>
      </c>
      <c r="C51" s="7"/>
      <c r="D51" s="77" t="s">
        <v>80</v>
      </c>
      <c r="E51" s="14" t="s">
        <v>104</v>
      </c>
      <c r="F51" s="14" t="s">
        <v>111</v>
      </c>
      <c r="G51" s="145">
        <v>4800</v>
      </c>
      <c r="H51" s="148">
        <v>100</v>
      </c>
      <c r="I51" s="36">
        <f t="shared" si="0"/>
        <v>4900</v>
      </c>
    </row>
    <row r="52" spans="2:9">
      <c r="B52" s="7">
        <v>42</v>
      </c>
      <c r="C52" s="7"/>
      <c r="D52" s="13" t="s">
        <v>80</v>
      </c>
      <c r="E52" s="14" t="s">
        <v>105</v>
      </c>
      <c r="F52" s="14" t="s">
        <v>111</v>
      </c>
      <c r="G52" s="145">
        <v>4800</v>
      </c>
      <c r="H52" s="148">
        <v>100</v>
      </c>
      <c r="I52" s="36">
        <f t="shared" si="0"/>
        <v>4900</v>
      </c>
    </row>
    <row r="53" spans="2:9">
      <c r="B53" s="7">
        <v>43</v>
      </c>
      <c r="C53" s="7"/>
      <c r="D53" s="13" t="s">
        <v>80</v>
      </c>
      <c r="E53" s="14" t="s">
        <v>106</v>
      </c>
      <c r="F53" s="14" t="s">
        <v>111</v>
      </c>
      <c r="G53" s="145">
        <v>4800</v>
      </c>
      <c r="H53" s="148">
        <v>100</v>
      </c>
      <c r="I53" s="36">
        <f t="shared" si="0"/>
        <v>4900</v>
      </c>
    </row>
    <row r="54" spans="2:9">
      <c r="B54" s="7">
        <v>44</v>
      </c>
      <c r="C54" s="7"/>
      <c r="D54" s="13" t="s">
        <v>80</v>
      </c>
      <c r="E54" s="44" t="s">
        <v>107</v>
      </c>
      <c r="F54" s="14" t="s">
        <v>111</v>
      </c>
      <c r="G54" s="145">
        <v>4800</v>
      </c>
      <c r="H54" s="148">
        <v>100</v>
      </c>
      <c r="I54" s="36">
        <f t="shared" si="0"/>
        <v>4900</v>
      </c>
    </row>
    <row r="55" spans="2:9">
      <c r="B55" s="7">
        <v>45</v>
      </c>
      <c r="C55" s="7"/>
      <c r="D55" s="141" t="s">
        <v>80</v>
      </c>
      <c r="E55" s="6" t="s">
        <v>108</v>
      </c>
      <c r="F55" s="6" t="s">
        <v>111</v>
      </c>
      <c r="G55" s="146">
        <v>4800</v>
      </c>
      <c r="H55" s="148">
        <v>100</v>
      </c>
      <c r="I55" s="36">
        <f t="shared" si="0"/>
        <v>4900</v>
      </c>
    </row>
    <row r="56" spans="2:9">
      <c r="B56" s="7">
        <v>46</v>
      </c>
      <c r="C56" s="7"/>
      <c r="D56" s="141" t="s">
        <v>81</v>
      </c>
      <c r="E56" s="6" t="s">
        <v>92</v>
      </c>
      <c r="F56" s="6" t="s">
        <v>111</v>
      </c>
      <c r="G56" s="146">
        <v>3500</v>
      </c>
      <c r="H56" s="148">
        <v>100</v>
      </c>
      <c r="I56" s="36">
        <f t="shared" si="0"/>
        <v>3600</v>
      </c>
    </row>
    <row r="57" spans="2:9">
      <c r="B57" s="7">
        <v>47</v>
      </c>
      <c r="C57" s="7"/>
      <c r="D57" s="142" t="s">
        <v>81</v>
      </c>
      <c r="E57" s="6" t="s">
        <v>103</v>
      </c>
      <c r="F57" s="6" t="s">
        <v>111</v>
      </c>
      <c r="G57" s="146">
        <v>3500</v>
      </c>
      <c r="H57" s="148">
        <v>100</v>
      </c>
      <c r="I57" s="36">
        <f t="shared" si="0"/>
        <v>3600</v>
      </c>
    </row>
    <row r="58" spans="2:9">
      <c r="B58" s="7">
        <v>48</v>
      </c>
      <c r="C58" s="7"/>
      <c r="D58" s="143"/>
      <c r="E58" s="23"/>
      <c r="F58" s="23"/>
      <c r="G58" s="147"/>
      <c r="H58" s="23"/>
      <c r="I58" s="36"/>
    </row>
    <row r="59" spans="2:9">
      <c r="B59" s="7">
        <v>49</v>
      </c>
      <c r="C59" s="7"/>
      <c r="D59" s="128"/>
      <c r="I59" s="129"/>
    </row>
    <row r="60" spans="2:9" ht="15.75" thickBot="1">
      <c r="B60" s="7">
        <v>50</v>
      </c>
      <c r="C60" s="7"/>
      <c r="D60" s="150" t="s">
        <v>50</v>
      </c>
      <c r="E60" s="151"/>
      <c r="F60" s="151"/>
      <c r="G60" s="151"/>
      <c r="H60" s="151"/>
      <c r="I60" s="152">
        <f>SUM(I29:I58)</f>
        <v>255829</v>
      </c>
    </row>
    <row r="61" spans="2:9" ht="15.75" thickBot="1">
      <c r="B61" s="7">
        <v>51</v>
      </c>
      <c r="C61" s="7"/>
    </row>
    <row r="62" spans="2:9">
      <c r="B62" s="7">
        <v>52</v>
      </c>
      <c r="C62" s="7"/>
      <c r="D62" s="153" t="s">
        <v>82</v>
      </c>
      <c r="E62" s="154" t="s">
        <v>109</v>
      </c>
      <c r="F62" s="154" t="s">
        <v>111</v>
      </c>
      <c r="G62" s="155">
        <v>129500</v>
      </c>
      <c r="H62" s="154"/>
      <c r="I62" s="156">
        <f t="shared" ref="I62" si="1">G62+H62</f>
        <v>129500</v>
      </c>
    </row>
    <row r="63" spans="2:9">
      <c r="B63" s="7">
        <v>53</v>
      </c>
      <c r="C63" s="7"/>
      <c r="D63" s="128" t="s">
        <v>126</v>
      </c>
      <c r="I63" s="129">
        <v>5</v>
      </c>
    </row>
    <row r="64" spans="2:9" ht="15.75" thickBot="1">
      <c r="B64" s="7">
        <v>54</v>
      </c>
      <c r="C64" s="7"/>
      <c r="D64" s="150" t="s">
        <v>112</v>
      </c>
      <c r="E64" s="151"/>
      <c r="F64" s="151"/>
      <c r="G64" s="151"/>
      <c r="H64" s="151"/>
      <c r="I64" s="152">
        <f>I62/I63</f>
        <v>25900</v>
      </c>
    </row>
    <row r="65" spans="2:9" ht="15.75" thickBot="1">
      <c r="B65" s="7">
        <v>55</v>
      </c>
      <c r="C65" s="7"/>
    </row>
    <row r="66" spans="2:9">
      <c r="B66" s="7">
        <v>56</v>
      </c>
      <c r="C66" s="7"/>
      <c r="D66" s="134" t="s">
        <v>113</v>
      </c>
      <c r="E66" s="135"/>
      <c r="F66" s="135"/>
      <c r="G66" s="135"/>
      <c r="H66" s="135"/>
      <c r="I66" s="157">
        <f>I64</f>
        <v>25900</v>
      </c>
    </row>
    <row r="67" spans="2:9">
      <c r="B67" s="7">
        <v>57</v>
      </c>
      <c r="C67" s="7"/>
      <c r="D67" s="128" t="s">
        <v>134</v>
      </c>
      <c r="I67" s="159">
        <f>I60</f>
        <v>255829</v>
      </c>
    </row>
    <row r="68" spans="2:9">
      <c r="B68" s="7">
        <v>58</v>
      </c>
      <c r="C68" s="7"/>
      <c r="D68" s="128" t="s">
        <v>114</v>
      </c>
      <c r="I68" s="158">
        <f>I67+I66</f>
        <v>281729</v>
      </c>
    </row>
    <row r="69" spans="2:9">
      <c r="B69" s="7">
        <v>59</v>
      </c>
      <c r="C69" s="7"/>
      <c r="D69" s="128" t="s">
        <v>115</v>
      </c>
      <c r="I69" s="159">
        <f>-I12</f>
        <v>-80695</v>
      </c>
    </row>
    <row r="70" spans="2:9" ht="15.75" thickBot="1">
      <c r="B70" s="7">
        <v>60</v>
      </c>
      <c r="C70" s="7"/>
      <c r="D70" s="131" t="s">
        <v>116</v>
      </c>
      <c r="E70" s="132"/>
      <c r="F70" s="132"/>
      <c r="G70" s="132"/>
      <c r="H70" s="132"/>
      <c r="I70" s="149">
        <f>I68+I69</f>
        <v>201034</v>
      </c>
    </row>
    <row r="71" spans="2:9">
      <c r="B71" s="7">
        <v>61</v>
      </c>
      <c r="C71" s="7"/>
    </row>
    <row r="72" spans="2:9">
      <c r="B72" s="7">
        <v>62</v>
      </c>
      <c r="C72" s="7"/>
    </row>
    <row r="73" spans="2:9">
      <c r="B73" s="7">
        <v>63</v>
      </c>
      <c r="C73" s="7"/>
    </row>
    <row r="74" spans="2:9">
      <c r="B74" s="7">
        <v>64</v>
      </c>
      <c r="C74" s="7"/>
    </row>
    <row r="75" spans="2:9">
      <c r="B75" s="7">
        <v>65</v>
      </c>
      <c r="C75" s="7"/>
    </row>
    <row r="76" spans="2:9">
      <c r="B76" s="7">
        <v>66</v>
      </c>
      <c r="C76" s="7"/>
    </row>
    <row r="77" spans="2:9">
      <c r="B77" s="7">
        <v>67</v>
      </c>
      <c r="C77" s="7"/>
    </row>
    <row r="78" spans="2:9">
      <c r="B78" s="7"/>
      <c r="C78" s="7"/>
    </row>
    <row r="79" spans="2:9">
      <c r="B79" s="7"/>
      <c r="C79" s="7"/>
    </row>
    <row r="80" spans="2:9">
      <c r="B80" s="7"/>
      <c r="C80" s="7"/>
    </row>
    <row r="81" spans="2:3">
      <c r="B81" s="7"/>
      <c r="C81" s="7"/>
    </row>
    <row r="82" spans="2:3">
      <c r="B82" s="7"/>
      <c r="C82" s="7"/>
    </row>
    <row r="83" spans="2:3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  <row r="89" spans="2:3">
      <c r="B89" s="7"/>
      <c r="C89" s="7"/>
    </row>
    <row r="90" spans="2:3">
      <c r="B90" s="7"/>
      <c r="C90" s="7"/>
    </row>
    <row r="91" spans="2:3">
      <c r="B91" s="7"/>
      <c r="C91" s="6"/>
    </row>
    <row r="92" spans="2:3">
      <c r="B92" s="7"/>
      <c r="C92" s="6"/>
    </row>
    <row r="93" spans="2:3">
      <c r="B93" s="6"/>
      <c r="C93" s="6"/>
    </row>
    <row r="94" spans="2:3">
      <c r="B94" s="6"/>
      <c r="C94" s="6"/>
    </row>
    <row r="95" spans="2:3">
      <c r="B95" s="6"/>
      <c r="C95" s="6"/>
    </row>
    <row r="96" spans="2:3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</sheetData>
  <mergeCells count="9">
    <mergeCell ref="D15:E15"/>
    <mergeCell ref="D24:I24"/>
    <mergeCell ref="D25:I25"/>
    <mergeCell ref="B2:E2"/>
    <mergeCell ref="H2:J2"/>
    <mergeCell ref="B3:E3"/>
    <mergeCell ref="H3:J3"/>
    <mergeCell ref="D10:I10"/>
    <mergeCell ref="D11:I11"/>
  </mergeCells>
  <pageMargins left="0.7" right="0.7" top="0.75" bottom="0.75" header="0.3" footer="0.3"/>
  <pageSetup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2023-04-20T07:00:00+00:00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E73075-C0A5-41A5-9868-403104876F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A6F6F7-ACD6-48D0-A22D-40F77271A78E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153ca0b4-87a3-4098-9f19-ac8567ed5459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92ED7D-CFFC-4568-A9D1-EC1D4E0CE9F1}"/>
</file>

<file path=customXml/itemProps4.xml><?xml version="1.0" encoding="utf-8"?>
<ds:datastoreItem xmlns:ds="http://schemas.openxmlformats.org/officeDocument/2006/customXml" ds:itemID="{E367D513-B717-4EEF-BDF9-555FB6BB2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JNS-2 Ent &amp; Travel </vt:lpstr>
      <vt:lpstr>JNS-3 DEI </vt:lpstr>
      <vt:lpstr>JNS-4 Misc</vt:lpstr>
      <vt:lpstr>JNS-5 Fuel</vt:lpstr>
      <vt:lpstr>JNS-6 Legal Expenses  R</vt:lpstr>
      <vt:lpstr>JNS-7 Consulting Fees</vt:lpstr>
      <vt:lpstr>JNS-8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EXH-JNS-02-8</dc:title>
  <dc:creator>Ann LaRue</dc:creator>
  <dc:description/>
  <cp:lastModifiedBy>Simmons, Jaclynn (UTC)</cp:lastModifiedBy>
  <cp:lastPrinted>2020-05-26T17:41:11Z</cp:lastPrinted>
  <dcterms:created xsi:type="dcterms:W3CDTF">2020-03-18T21:58:28Z</dcterms:created>
  <dcterms:modified xsi:type="dcterms:W3CDTF">2023-04-18T16:16:46Z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{E5E9BC1D-9557-4F4F-9C88-9AE814CF0845}</vt:lpwstr>
  </property>
  <property fmtid="{D5CDD505-2E9C-101B-9397-08002B2CF9AE}" pid="3" name="ContentTypeId">
    <vt:lpwstr>0x0101006E56B4D1795A2E4DB2F0B01679ED314A00CFFC0EFE9480AB49A04360964C47998D</vt:lpwstr>
  </property>
  <property fmtid="{D5CDD505-2E9C-101B-9397-08002B2CF9AE}" pid="4" name="Document Type">
    <vt:lpwstr>Exhibit</vt:lpwstr>
  </property>
  <property fmtid="{D5CDD505-2E9C-101B-9397-08002B2CF9AE}" pid="5" name="_docset_NoMedatataSyncRequired">
    <vt:lpwstr>False</vt:lpwstr>
  </property>
</Properties>
</file>