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840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8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D10" i="1"/>
  <c r="D12" i="1" s="1"/>
  <c r="D16" i="1" s="1"/>
  <c r="B5" i="1"/>
  <c r="B4" i="1"/>
  <c r="B3" i="1"/>
  <c r="B2" i="1"/>
  <c r="D19" i="1" l="1"/>
</calcChain>
</file>

<file path=xl/sharedStrings.xml><?xml version="1.0" encoding="utf-8"?>
<sst xmlns="http://schemas.openxmlformats.org/spreadsheetml/2006/main" count="13" uniqueCount="13">
  <si>
    <t xml:space="preserve">Schedule 6 </t>
  </si>
  <si>
    <t>(a)</t>
  </si>
  <si>
    <t>(c)</t>
  </si>
  <si>
    <t>Line No.</t>
  </si>
  <si>
    <t>Description</t>
  </si>
  <si>
    <t>Pro Forma Results</t>
  </si>
  <si>
    <t>Net Pro Forma Average Rate Base</t>
  </si>
  <si>
    <t>Weighted Cost of Capital</t>
  </si>
  <si>
    <t>Operating Income Requirement</t>
  </si>
  <si>
    <t>Pro Forma Net Operating Income (Loss)</t>
  </si>
  <si>
    <t>Operating Income Deficiency (Excess)</t>
  </si>
  <si>
    <t>Revenue Conversion Factor</t>
  </si>
  <si>
    <t>Additional Revenue Requirement (Reduction)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</si>
</sst>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2"/>
      <color indexed="4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/>
    <xf numFmtId="14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4" fontId="2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37" fontId="2" fillId="0" borderId="0" xfId="1" applyNumberFormat="1" applyFont="1" applyFill="1" applyBorder="1" applyProtection="1"/>
    <xf numFmtId="0" fontId="2" fillId="0" borderId="2" xfId="0" applyFont="1" applyBorder="1" applyAlignment="1" applyProtection="1">
      <alignment horizontal="center"/>
    </xf>
    <xf numFmtId="10" fontId="2" fillId="0" borderId="0" xfId="1" applyNumberFormat="1" applyFont="1" applyFill="1" applyBorder="1" applyProtection="1"/>
    <xf numFmtId="37" fontId="2" fillId="0" borderId="3" xfId="1" applyNumberFormat="1" applyFont="1" applyFill="1" applyBorder="1" applyProtection="1"/>
    <xf numFmtId="164" fontId="2" fillId="0" borderId="0" xfId="0" applyNumberFormat="1" applyFont="1" applyFill="1" applyBorder="1" applyProtection="1"/>
    <xf numFmtId="37" fontId="2" fillId="0" borderId="0" xfId="0" applyNumberFormat="1" applyFont="1" applyProtection="1"/>
    <xf numFmtId="10" fontId="2" fillId="0" borderId="0" xfId="0" applyNumberFormat="1" applyFont="1" applyProtection="1"/>
    <xf numFmtId="37" fontId="2" fillId="0" borderId="4" xfId="1" applyNumberFormat="1" applyFont="1" applyFill="1" applyBorder="1" applyProtection="1"/>
    <xf numFmtId="164" fontId="2" fillId="0" borderId="0" xfId="0" applyNumberFormat="1" applyFont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iad%20Water%20Co%20%20LLC_GRUTC_%20Workbook%20092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Info"/>
      <sheetName val="PFIS"/>
      <sheetName val="Sch 1 ADJs"/>
      <sheetName val="Sch 2.1 Co Restating"/>
      <sheetName val="Sch 2.2 Co ProForma"/>
      <sheetName val="Sch 3.1 Staff Restating"/>
      <sheetName val="Sch 3.2 Staff ProForma"/>
      <sheetName val="Sch 4 Cap"/>
      <sheetName val="Sch 5 NTG Factor"/>
      <sheetName val="Sch 6 Rev Req"/>
      <sheetName val="Sch 7 Interest Sync"/>
      <sheetName val="Sch 8 Thirteen-Point"/>
      <sheetName val="Sch 9 DEPN + CIAC"/>
      <sheetName val="Sch 10.1 Rate Design"/>
      <sheetName val="Sch 10.2 Data"/>
      <sheetName val="Sch 11 Crossover"/>
      <sheetName val="Sch 12 Bill Calculator"/>
      <sheetName val="Sch 13 Capacity Factors"/>
      <sheetName val="Sch 14 Service Lives"/>
      <sheetName val="Sch 15 Worksheet Cal Adjs"/>
      <sheetName val="Sch 16 Memo Table"/>
      <sheetName val="Bill Revised"/>
    </sheetNames>
    <sheetDataSet>
      <sheetData sheetId="0"/>
      <sheetData sheetId="1"/>
      <sheetData sheetId="2">
        <row r="4">
          <cell r="B4" t="str">
            <v>Iliad Water Co LLC</v>
          </cell>
        </row>
        <row r="5">
          <cell r="B5">
            <v>0</v>
          </cell>
        </row>
        <row r="6">
          <cell r="B6" t="str">
            <v>For the test period ending August 31, 2016</v>
          </cell>
        </row>
        <row r="25">
          <cell r="B25" t="str">
            <v>Revenue Requirement Calculation</v>
          </cell>
        </row>
      </sheetData>
      <sheetData sheetId="3">
        <row r="10">
          <cell r="Q10" t="str">
            <v>Company</v>
          </cell>
        </row>
        <row r="59">
          <cell r="I59">
            <v>660378.10038777674</v>
          </cell>
        </row>
      </sheetData>
      <sheetData sheetId="4"/>
      <sheetData sheetId="5"/>
      <sheetData sheetId="6">
        <row r="49">
          <cell r="E49">
            <v>0</v>
          </cell>
        </row>
      </sheetData>
      <sheetData sheetId="7"/>
      <sheetData sheetId="8">
        <row r="49">
          <cell r="E49">
            <v>0</v>
          </cell>
        </row>
      </sheetData>
      <sheetData sheetId="9"/>
      <sheetData sheetId="10">
        <row r="27">
          <cell r="E27">
            <v>0.80579000000000001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D15" sqref="D15"/>
    </sheetView>
  </sheetViews>
  <sheetFormatPr defaultColWidth="11.42578125" defaultRowHeight="15.75" x14ac:dyDescent="0.25"/>
  <cols>
    <col min="1" max="1" width="5.28515625" style="3" customWidth="1"/>
    <col min="2" max="2" width="45.42578125" style="3" bestFit="1" customWidth="1"/>
    <col min="3" max="3" width="3.7109375" style="3" customWidth="1"/>
    <col min="4" max="4" width="12.7109375" style="3" bestFit="1" customWidth="1"/>
    <col min="5" max="5" width="3.140625" style="3" customWidth="1"/>
    <col min="6" max="6" width="12.140625" style="3" customWidth="1"/>
    <col min="7" max="7" width="15.28515625" style="3" bestFit="1" customWidth="1"/>
    <col min="8" max="16384" width="11.42578125" style="3"/>
  </cols>
  <sheetData>
    <row r="2" spans="1:6" x14ac:dyDescent="0.25">
      <c r="A2" s="1"/>
      <c r="B2" s="1" t="str">
        <f>+[1]Info!B4</f>
        <v>Iliad Water Co LLC</v>
      </c>
      <c r="C2" s="2"/>
      <c r="D2" s="1"/>
      <c r="E2" s="1"/>
      <c r="F2" s="1"/>
    </row>
    <row r="3" spans="1:6" x14ac:dyDescent="0.25">
      <c r="A3" s="1"/>
      <c r="B3" s="1">
        <f>+[1]Info!B5</f>
        <v>0</v>
      </c>
      <c r="C3" s="2"/>
      <c r="D3" s="4" t="s">
        <v>0</v>
      </c>
      <c r="E3" s="1"/>
      <c r="F3" s="5"/>
    </row>
    <row r="4" spans="1:6" x14ac:dyDescent="0.25">
      <c r="A4" s="1"/>
      <c r="B4" s="1" t="str">
        <f>+[1]Info!B6</f>
        <v>For the test period ending August 31, 2016</v>
      </c>
      <c r="C4" s="2"/>
      <c r="D4" s="1"/>
      <c r="E4" s="1"/>
      <c r="F4" s="1"/>
    </row>
    <row r="5" spans="1:6" x14ac:dyDescent="0.25">
      <c r="A5" s="1"/>
      <c r="B5" s="6" t="str">
        <f>[1]Info!B25</f>
        <v>Revenue Requirement Calculation</v>
      </c>
      <c r="C5" s="2"/>
      <c r="D5" s="1"/>
      <c r="E5" s="1"/>
      <c r="F5" s="1"/>
    </row>
    <row r="6" spans="1:6" x14ac:dyDescent="0.25">
      <c r="A6" s="1"/>
      <c r="B6" s="1"/>
      <c r="C6" s="2"/>
      <c r="D6" s="1"/>
      <c r="E6" s="1"/>
      <c r="F6" s="1"/>
    </row>
    <row r="7" spans="1:6" s="8" customFormat="1" x14ac:dyDescent="0.25">
      <c r="A7" s="2"/>
      <c r="B7" s="2" t="s">
        <v>1</v>
      </c>
      <c r="C7" s="2"/>
      <c r="D7" s="2" t="s">
        <v>2</v>
      </c>
      <c r="E7" s="2"/>
      <c r="F7" s="2"/>
    </row>
    <row r="8" spans="1:6" ht="31.5" x14ac:dyDescent="0.25">
      <c r="A8" s="9" t="s">
        <v>3</v>
      </c>
      <c r="B8" s="10" t="s">
        <v>4</v>
      </c>
      <c r="C8" s="10"/>
      <c r="D8" s="11" t="s">
        <v>5</v>
      </c>
      <c r="E8" s="1"/>
      <c r="F8" s="1"/>
    </row>
    <row r="9" spans="1:6" x14ac:dyDescent="0.25">
      <c r="A9" s="12"/>
      <c r="B9" s="13"/>
      <c r="C9" s="7"/>
      <c r="D9" s="13"/>
      <c r="E9" s="1"/>
      <c r="F9" s="1"/>
    </row>
    <row r="10" spans="1:6" x14ac:dyDescent="0.25">
      <c r="A10" s="12">
        <v>1</v>
      </c>
      <c r="B10" s="14" t="s">
        <v>6</v>
      </c>
      <c r="C10" s="7"/>
      <c r="D10" s="15">
        <f>IF(+[1]PFIS!I59&lt;=0, 0, +[1]PFIS!I59)</f>
        <v>660378.10038777674</v>
      </c>
      <c r="E10" s="1"/>
      <c r="F10" s="1"/>
    </row>
    <row r="11" spans="1:6" x14ac:dyDescent="0.25">
      <c r="A11" s="16">
        <f t="shared" ref="A11:A21" si="0">1+A10</f>
        <v>2</v>
      </c>
      <c r="B11" s="14" t="s">
        <v>7</v>
      </c>
      <c r="C11" s="7"/>
      <c r="D11" s="17">
        <v>0.08</v>
      </c>
      <c r="E11" s="1"/>
      <c r="F11" s="1"/>
    </row>
    <row r="12" spans="1:6" x14ac:dyDescent="0.25">
      <c r="A12" s="16">
        <f t="shared" si="0"/>
        <v>3</v>
      </c>
      <c r="B12" s="14" t="s">
        <v>8</v>
      </c>
      <c r="C12" s="7"/>
      <c r="D12" s="18">
        <f>+D10*D11</f>
        <v>52830.248031022144</v>
      </c>
      <c r="E12" s="1"/>
      <c r="F12" s="1"/>
    </row>
    <row r="13" spans="1:6" x14ac:dyDescent="0.25">
      <c r="A13" s="16">
        <f t="shared" si="0"/>
        <v>4</v>
      </c>
      <c r="B13" s="14"/>
      <c r="C13" s="7"/>
      <c r="D13" s="19"/>
      <c r="E13" s="1"/>
      <c r="F13" s="1"/>
    </row>
    <row r="14" spans="1:6" x14ac:dyDescent="0.25">
      <c r="A14" s="16">
        <f t="shared" si="0"/>
        <v>5</v>
      </c>
      <c r="B14" s="14" t="s">
        <v>9</v>
      </c>
      <c r="C14" s="7"/>
      <c r="D14" s="15">
        <v>-203653</v>
      </c>
      <c r="E14" s="20"/>
      <c r="F14" s="1"/>
    </row>
    <row r="15" spans="1:6" x14ac:dyDescent="0.25">
      <c r="A15" s="16">
        <f t="shared" si="0"/>
        <v>6</v>
      </c>
      <c r="B15" s="13"/>
      <c r="C15" s="7"/>
      <c r="D15" s="15"/>
      <c r="E15" s="1"/>
      <c r="F15" s="20"/>
    </row>
    <row r="16" spans="1:6" x14ac:dyDescent="0.25">
      <c r="A16" s="16">
        <f t="shared" si="0"/>
        <v>7</v>
      </c>
      <c r="B16" s="14" t="s">
        <v>10</v>
      </c>
      <c r="C16" s="7"/>
      <c r="D16" s="15">
        <f>+D12-D14</f>
        <v>256483.24803102214</v>
      </c>
      <c r="E16" s="20"/>
      <c r="F16" s="20"/>
    </row>
    <row r="17" spans="1:6" x14ac:dyDescent="0.25">
      <c r="A17" s="16">
        <f t="shared" si="0"/>
        <v>8</v>
      </c>
      <c r="B17" s="14"/>
      <c r="C17" s="7"/>
      <c r="D17" s="15"/>
      <c r="E17" s="1"/>
      <c r="F17" s="1"/>
    </row>
    <row r="18" spans="1:6" x14ac:dyDescent="0.25">
      <c r="A18" s="16">
        <f t="shared" si="0"/>
        <v>9</v>
      </c>
      <c r="B18" s="14" t="s">
        <v>11</v>
      </c>
      <c r="C18" s="7"/>
      <c r="D18" s="17">
        <f>+'[1]Sch 5 NTG Factor'!E27</f>
        <v>0.80579000000000001</v>
      </c>
      <c r="E18" s="1"/>
      <c r="F18" s="21"/>
    </row>
    <row r="19" spans="1:6" x14ac:dyDescent="0.25">
      <c r="A19" s="16">
        <f t="shared" si="0"/>
        <v>10</v>
      </c>
      <c r="B19" s="14" t="s">
        <v>12</v>
      </c>
      <c r="C19" s="7"/>
      <c r="D19" s="22">
        <f>+D16/D18</f>
        <v>318300.36117477523</v>
      </c>
      <c r="E19" s="20"/>
      <c r="F19" s="1"/>
    </row>
    <row r="20" spans="1:6" x14ac:dyDescent="0.25">
      <c r="A20" s="16">
        <f t="shared" si="0"/>
        <v>11</v>
      </c>
      <c r="B20" s="13"/>
      <c r="C20" s="7"/>
      <c r="D20" s="23"/>
      <c r="E20" s="1"/>
      <c r="F20" s="1"/>
    </row>
    <row r="21" spans="1:6" x14ac:dyDescent="0.25">
      <c r="A21" s="16">
        <f t="shared" si="0"/>
        <v>12</v>
      </c>
      <c r="B21" s="13"/>
      <c r="C21" s="7"/>
      <c r="D21" s="23"/>
      <c r="E21" s="1"/>
      <c r="F21" s="1"/>
    </row>
    <row r="22" spans="1:6" x14ac:dyDescent="0.25">
      <c r="A22" s="1"/>
      <c r="B22" s="13"/>
      <c r="C22" s="7"/>
      <c r="D22" s="13"/>
      <c r="E22" s="1"/>
      <c r="F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C09309E-187F-4A82-8B6A-F70F8A089B9B}"/>
</file>

<file path=customXml/itemProps2.xml><?xml version="1.0" encoding="utf-8"?>
<ds:datastoreItem xmlns:ds="http://schemas.openxmlformats.org/officeDocument/2006/customXml" ds:itemID="{32281487-6A22-4B7F-BC5C-5AFEE5BF3D96}"/>
</file>

<file path=customXml/itemProps3.xml><?xml version="1.0" encoding="utf-8"?>
<ds:datastoreItem xmlns:ds="http://schemas.openxmlformats.org/officeDocument/2006/customXml" ds:itemID="{423EBE15-4963-4005-8F80-4DF48202C438}"/>
</file>

<file path=customXml/itemProps4.xml><?xml version="1.0" encoding="utf-8"?>
<ds:datastoreItem xmlns:ds="http://schemas.openxmlformats.org/officeDocument/2006/customXml" ds:itemID="{E8D477F3-F47F-4EF0-ACF5-392366EB9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Shofstall</dc:creator>
  <cp:lastModifiedBy>Candace Shofstall</cp:lastModifiedBy>
  <cp:lastPrinted>2016-10-17T16:07:35Z</cp:lastPrinted>
  <dcterms:created xsi:type="dcterms:W3CDTF">2016-09-29T20:22:26Z</dcterms:created>
  <dcterms:modified xsi:type="dcterms:W3CDTF">2016-10-17T16:08:04Z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